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https://ofgemcloud-my.sharepoint.com/personal/sash_steele_ofgem_gov_uk/Documents/Desktop/documents for publication/"/>
    </mc:Choice>
  </mc:AlternateContent>
  <xr:revisionPtr revIDLastSave="1130" documentId="8_{59C538E0-71D0-4CD6-883F-16322F57AC4F}" xr6:coauthVersionLast="47" xr6:coauthVersionMax="47" xr10:uidLastSave="{EE4A1B0F-0442-4814-857E-54A64665DB7F}"/>
  <bookViews>
    <workbookView xWindow="-110" yWindow="-110" windowWidth="19420" windowHeight="10420" firstSheet="12" activeTab="14" xr2:uid="{F729F94E-01D3-4E69-9525-CFA02E501EBE}"/>
  </bookViews>
  <sheets>
    <sheet name="Cover" sheetId="1" r:id="rId1"/>
    <sheet name="Contents" sheetId="2" r:id="rId2"/>
    <sheet name="Changes Log" sheetId="3" r:id="rId3"/>
    <sheet name="Universal Data" sheetId="4" r:id="rId4"/>
    <sheet name="RIIO-1 RPI and PVF" sheetId="40" r:id="rId5"/>
    <sheet name="1.1 Disposals" sheetId="11" r:id="rId6"/>
    <sheet name="1.2 PCFM Inputs Summary" sheetId="7" r:id="rId7"/>
    <sheet name="1.3 Pass Through" sheetId="8" r:id="rId8"/>
    <sheet name="1.4 Tax Pool Inputs" sheetId="10" r:id="rId9"/>
    <sheet name="1.5 Transmission Network Rev" sheetId="38" r:id="rId10"/>
    <sheet name="1.6a External Revenue" sheetId="44" r:id="rId11"/>
    <sheet name="1.6b Balancing Revenue (Fixed)" sheetId="39" r:id="rId12"/>
    <sheet name="1.7 DRS Revenue" sheetId="43" r:id="rId13"/>
    <sheet name="2.1 Totex Summary" sheetId="12" r:id="rId14"/>
    <sheet name="2.2 Value for Money Summary" sheetId="13" r:id="rId15"/>
    <sheet name="2.3 Related Party Transactions" sheetId="35" r:id="rId16"/>
    <sheet name="3.1 Opex Summary" sheetId="18" r:id="rId17"/>
    <sheet name="3.2 Salary and FTE Numbers" sheetId="19" r:id="rId18"/>
    <sheet name="3.3 Provisions" sheetId="20" r:id="rId19"/>
    <sheet name="4.1 BSC" sheetId="22" r:id="rId20"/>
    <sheet name="4.2 BSC Allocation" sheetId="23" r:id="rId21"/>
    <sheet name="5.1 Capex Summary" sheetId="24" r:id="rId22"/>
    <sheet name="6.1 Cyber Resilience IT Costs" sheetId="25" r:id="rId23"/>
    <sheet name="6.2 Pension Admin Costs" sheetId="26" r:id="rId24"/>
    <sheet name="6.3 Unfunded Innovation Costs" sheetId="37" r:id="rId25"/>
    <sheet name="7.1 Non-Activity Based Costs" sheetId="34" r:id="rId26"/>
    <sheet name="7.2 DRS" sheetId="28" r:id="rId27"/>
    <sheet name="7.3 NIA" sheetId="14" r:id="rId28"/>
    <sheet name="7.4 CNIA" sheetId="17" r:id="rId29"/>
    <sheet name="7.5 NIC" sheetId="16" r:id="rId30"/>
    <sheet name="7.6 SIF" sheetId="15" r:id="rId31"/>
    <sheet name="8.1 SO EMR Data" sheetId="29"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___hom1" localSheetId="12" hidden="1">{#N/A,#N/A,FALSE,"Assessment";#N/A,#N/A,FALSE,"Staffing";#N/A,#N/A,FALSE,"Hires";#N/A,#N/A,FALSE,"Assumptions"}</definedName>
    <definedName name="________hom1" hidden="1">{#N/A,#N/A,FALSE,"Assessment";#N/A,#N/A,FALSE,"Staffing";#N/A,#N/A,FALSE,"Hires";#N/A,#N/A,FALSE,"Assumptions"}</definedName>
    <definedName name="________hom1_1" localSheetId="12" hidden="1">{#N/A,#N/A,FALSE,"Assessment";#N/A,#N/A,FALSE,"Staffing";#N/A,#N/A,FALSE,"Hires";#N/A,#N/A,FALSE,"Assumptions"}</definedName>
    <definedName name="________hom1_1" hidden="1">{#N/A,#N/A,FALSE,"Assessment";#N/A,#N/A,FALSE,"Staffing";#N/A,#N/A,FALSE,"Hires";#N/A,#N/A,FALSE,"Assumptions"}</definedName>
    <definedName name="________hom1_2" localSheetId="12" hidden="1">{#N/A,#N/A,FALSE,"Assessment";#N/A,#N/A,FALSE,"Staffing";#N/A,#N/A,FALSE,"Hires";#N/A,#N/A,FALSE,"Assumptions"}</definedName>
    <definedName name="________hom1_2" hidden="1">{#N/A,#N/A,FALSE,"Assessment";#N/A,#N/A,FALSE,"Staffing";#N/A,#N/A,FALSE,"Hires";#N/A,#N/A,FALSE,"Assumptions"}</definedName>
    <definedName name="________hom1_3" localSheetId="12" hidden="1">{#N/A,#N/A,FALSE,"Assessment";#N/A,#N/A,FALSE,"Staffing";#N/A,#N/A,FALSE,"Hires";#N/A,#N/A,FALSE,"Assumptions"}</definedName>
    <definedName name="________hom1_3" hidden="1">{#N/A,#N/A,FALSE,"Assessment";#N/A,#N/A,FALSE,"Staffing";#N/A,#N/A,FALSE,"Hires";#N/A,#N/A,FALSE,"Assumptions"}</definedName>
    <definedName name="________hom1_4" localSheetId="12" hidden="1">{#N/A,#N/A,FALSE,"Assessment";#N/A,#N/A,FALSE,"Staffing";#N/A,#N/A,FALSE,"Hires";#N/A,#N/A,FALSE,"Assumptions"}</definedName>
    <definedName name="________hom1_4" hidden="1">{#N/A,#N/A,FALSE,"Assessment";#N/A,#N/A,FALSE,"Staffing";#N/A,#N/A,FALSE,"Hires";#N/A,#N/A,FALSE,"Assumptions"}</definedName>
    <definedName name="________k1" localSheetId="12" hidden="1">{#N/A,#N/A,FALSE,"Assessment";#N/A,#N/A,FALSE,"Staffing";#N/A,#N/A,FALSE,"Hires";#N/A,#N/A,FALSE,"Assumptions"}</definedName>
    <definedName name="________k1" hidden="1">{#N/A,#N/A,FALSE,"Assessment";#N/A,#N/A,FALSE,"Staffing";#N/A,#N/A,FALSE,"Hires";#N/A,#N/A,FALSE,"Assumptions"}</definedName>
    <definedName name="________k1_1" localSheetId="12" hidden="1">{#N/A,#N/A,FALSE,"Assessment";#N/A,#N/A,FALSE,"Staffing";#N/A,#N/A,FALSE,"Hires";#N/A,#N/A,FALSE,"Assumptions"}</definedName>
    <definedName name="________k1_1" hidden="1">{#N/A,#N/A,FALSE,"Assessment";#N/A,#N/A,FALSE,"Staffing";#N/A,#N/A,FALSE,"Hires";#N/A,#N/A,FALSE,"Assumptions"}</definedName>
    <definedName name="________k1_2" localSheetId="12" hidden="1">{#N/A,#N/A,FALSE,"Assessment";#N/A,#N/A,FALSE,"Staffing";#N/A,#N/A,FALSE,"Hires";#N/A,#N/A,FALSE,"Assumptions"}</definedName>
    <definedName name="________k1_2" hidden="1">{#N/A,#N/A,FALSE,"Assessment";#N/A,#N/A,FALSE,"Staffing";#N/A,#N/A,FALSE,"Hires";#N/A,#N/A,FALSE,"Assumptions"}</definedName>
    <definedName name="________k1_3" localSheetId="12" hidden="1">{#N/A,#N/A,FALSE,"Assessment";#N/A,#N/A,FALSE,"Staffing";#N/A,#N/A,FALSE,"Hires";#N/A,#N/A,FALSE,"Assumptions"}</definedName>
    <definedName name="________k1_3" hidden="1">{#N/A,#N/A,FALSE,"Assessment";#N/A,#N/A,FALSE,"Staffing";#N/A,#N/A,FALSE,"Hires";#N/A,#N/A,FALSE,"Assumptions"}</definedName>
    <definedName name="________k1_4" localSheetId="12" hidden="1">{#N/A,#N/A,FALSE,"Assessment";#N/A,#N/A,FALSE,"Staffing";#N/A,#N/A,FALSE,"Hires";#N/A,#N/A,FALSE,"Assumptions"}</definedName>
    <definedName name="________k1_4" hidden="1">{#N/A,#N/A,FALSE,"Assessment";#N/A,#N/A,FALSE,"Staffing";#N/A,#N/A,FALSE,"Hires";#N/A,#N/A,FALSE,"Assumptions"}</definedName>
    <definedName name="________kk1" localSheetId="12" hidden="1">{#N/A,#N/A,FALSE,"Assessment";#N/A,#N/A,FALSE,"Staffing";#N/A,#N/A,FALSE,"Hires";#N/A,#N/A,FALSE,"Assumptions"}</definedName>
    <definedName name="________kk1" hidden="1">{#N/A,#N/A,FALSE,"Assessment";#N/A,#N/A,FALSE,"Staffing";#N/A,#N/A,FALSE,"Hires";#N/A,#N/A,FALSE,"Assumptions"}</definedName>
    <definedName name="________kk1_1" localSheetId="12" hidden="1">{#N/A,#N/A,FALSE,"Assessment";#N/A,#N/A,FALSE,"Staffing";#N/A,#N/A,FALSE,"Hires";#N/A,#N/A,FALSE,"Assumptions"}</definedName>
    <definedName name="________kk1_1" hidden="1">{#N/A,#N/A,FALSE,"Assessment";#N/A,#N/A,FALSE,"Staffing";#N/A,#N/A,FALSE,"Hires";#N/A,#N/A,FALSE,"Assumptions"}</definedName>
    <definedName name="________kk1_2" localSheetId="12" hidden="1">{#N/A,#N/A,FALSE,"Assessment";#N/A,#N/A,FALSE,"Staffing";#N/A,#N/A,FALSE,"Hires";#N/A,#N/A,FALSE,"Assumptions"}</definedName>
    <definedName name="________kk1_2" hidden="1">{#N/A,#N/A,FALSE,"Assessment";#N/A,#N/A,FALSE,"Staffing";#N/A,#N/A,FALSE,"Hires";#N/A,#N/A,FALSE,"Assumptions"}</definedName>
    <definedName name="________kk1_3" localSheetId="12" hidden="1">{#N/A,#N/A,FALSE,"Assessment";#N/A,#N/A,FALSE,"Staffing";#N/A,#N/A,FALSE,"Hires";#N/A,#N/A,FALSE,"Assumptions"}</definedName>
    <definedName name="________kk1_3" hidden="1">{#N/A,#N/A,FALSE,"Assessment";#N/A,#N/A,FALSE,"Staffing";#N/A,#N/A,FALSE,"Hires";#N/A,#N/A,FALSE,"Assumptions"}</definedName>
    <definedName name="________kk1_4" localSheetId="12" hidden="1">{#N/A,#N/A,FALSE,"Assessment";#N/A,#N/A,FALSE,"Staffing";#N/A,#N/A,FALSE,"Hires";#N/A,#N/A,FALSE,"Assumptions"}</definedName>
    <definedName name="________kk1_4" hidden="1">{#N/A,#N/A,FALSE,"Assessment";#N/A,#N/A,FALSE,"Staffing";#N/A,#N/A,FALSE,"Hires";#N/A,#N/A,FALSE,"Assumptions"}</definedName>
    <definedName name="________KKK1" localSheetId="12" hidden="1">{#N/A,#N/A,FALSE,"Assessment";#N/A,#N/A,FALSE,"Staffing";#N/A,#N/A,FALSE,"Hires";#N/A,#N/A,FALSE,"Assumptions"}</definedName>
    <definedName name="________KKK1" hidden="1">{#N/A,#N/A,FALSE,"Assessment";#N/A,#N/A,FALSE,"Staffing";#N/A,#N/A,FALSE,"Hires";#N/A,#N/A,FALSE,"Assumptions"}</definedName>
    <definedName name="________KKK1_1" localSheetId="12" hidden="1">{#N/A,#N/A,FALSE,"Assessment";#N/A,#N/A,FALSE,"Staffing";#N/A,#N/A,FALSE,"Hires";#N/A,#N/A,FALSE,"Assumptions"}</definedName>
    <definedName name="________KKK1_1" hidden="1">{#N/A,#N/A,FALSE,"Assessment";#N/A,#N/A,FALSE,"Staffing";#N/A,#N/A,FALSE,"Hires";#N/A,#N/A,FALSE,"Assumptions"}</definedName>
    <definedName name="________KKK1_2" localSheetId="12" hidden="1">{#N/A,#N/A,FALSE,"Assessment";#N/A,#N/A,FALSE,"Staffing";#N/A,#N/A,FALSE,"Hires";#N/A,#N/A,FALSE,"Assumptions"}</definedName>
    <definedName name="________KKK1_2" hidden="1">{#N/A,#N/A,FALSE,"Assessment";#N/A,#N/A,FALSE,"Staffing";#N/A,#N/A,FALSE,"Hires";#N/A,#N/A,FALSE,"Assumptions"}</definedName>
    <definedName name="________KKK1_3" localSheetId="12" hidden="1">{#N/A,#N/A,FALSE,"Assessment";#N/A,#N/A,FALSE,"Staffing";#N/A,#N/A,FALSE,"Hires";#N/A,#N/A,FALSE,"Assumptions"}</definedName>
    <definedName name="________KKK1_3" hidden="1">{#N/A,#N/A,FALSE,"Assessment";#N/A,#N/A,FALSE,"Staffing";#N/A,#N/A,FALSE,"Hires";#N/A,#N/A,FALSE,"Assumptions"}</definedName>
    <definedName name="________KKK1_4" localSheetId="12" hidden="1">{#N/A,#N/A,FALSE,"Assessment";#N/A,#N/A,FALSE,"Staffing";#N/A,#N/A,FALSE,"Hires";#N/A,#N/A,FALSE,"Assumptions"}</definedName>
    <definedName name="________KKK1_4" hidden="1">{#N/A,#N/A,FALSE,"Assessment";#N/A,#N/A,FALSE,"Staffing";#N/A,#N/A,FALSE,"Hires";#N/A,#N/A,FALSE,"Assumptions"}</definedName>
    <definedName name="________w2" localSheetId="1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2"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2"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2"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2"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2"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2" hidden="1">{"holdco",#N/A,FALSE,"Summary Financials";"holdco",#N/A,FALSE,"Summary Financials"}</definedName>
    <definedName name="________wr9" hidden="1">{"holdco",#N/A,FALSE,"Summary Financials";"holdco",#N/A,FALSE,"Summary Financials"}</definedName>
    <definedName name="________wr9_1" localSheetId="12" hidden="1">{"holdco",#N/A,FALSE,"Summary Financials";"holdco",#N/A,FALSE,"Summary Financials"}</definedName>
    <definedName name="________wr9_1" hidden="1">{"holdco",#N/A,FALSE,"Summary Financials";"holdco",#N/A,FALSE,"Summary Financials"}</definedName>
    <definedName name="________wr9_2" localSheetId="12" hidden="1">{"holdco",#N/A,FALSE,"Summary Financials";"holdco",#N/A,FALSE,"Summary Financials"}</definedName>
    <definedName name="________wr9_2" hidden="1">{"holdco",#N/A,FALSE,"Summary Financials";"holdco",#N/A,FALSE,"Summary Financials"}</definedName>
    <definedName name="________wr9_3" localSheetId="12" hidden="1">{"holdco",#N/A,FALSE,"Summary Financials";"holdco",#N/A,FALSE,"Summary Financials"}</definedName>
    <definedName name="________wr9_3" hidden="1">{"holdco",#N/A,FALSE,"Summary Financials";"holdco",#N/A,FALSE,"Summary Financials"}</definedName>
    <definedName name="________wr9_4" localSheetId="12" hidden="1">{"holdco",#N/A,FALSE,"Summary Financials";"holdco",#N/A,FALSE,"Summary Financials"}</definedName>
    <definedName name="________wr9_4" hidden="1">{"holdco",#N/A,FALSE,"Summary Financials";"holdco",#N/A,FALSE,"Summary Financials"}</definedName>
    <definedName name="________wrn1" localSheetId="12" hidden="1">{"holdco",#N/A,FALSE,"Summary Financials";"holdco",#N/A,FALSE,"Summary Financials"}</definedName>
    <definedName name="________wrn1" hidden="1">{"holdco",#N/A,FALSE,"Summary Financials";"holdco",#N/A,FALSE,"Summary Financials"}</definedName>
    <definedName name="________wrn1_1" localSheetId="12" hidden="1">{"holdco",#N/A,FALSE,"Summary Financials";"holdco",#N/A,FALSE,"Summary Financials"}</definedName>
    <definedName name="________wrn1_1" hidden="1">{"holdco",#N/A,FALSE,"Summary Financials";"holdco",#N/A,FALSE,"Summary Financials"}</definedName>
    <definedName name="________wrn1_2" localSheetId="12" hidden="1">{"holdco",#N/A,FALSE,"Summary Financials";"holdco",#N/A,FALSE,"Summary Financials"}</definedName>
    <definedName name="________wrn1_2" hidden="1">{"holdco",#N/A,FALSE,"Summary Financials";"holdco",#N/A,FALSE,"Summary Financials"}</definedName>
    <definedName name="________wrn1_3" localSheetId="12" hidden="1">{"holdco",#N/A,FALSE,"Summary Financials";"holdco",#N/A,FALSE,"Summary Financials"}</definedName>
    <definedName name="________wrn1_3" hidden="1">{"holdco",#N/A,FALSE,"Summary Financials";"holdco",#N/A,FALSE,"Summary Financials"}</definedName>
    <definedName name="________wrn1_4" localSheetId="12" hidden="1">{"holdco",#N/A,FALSE,"Summary Financials";"holdco",#N/A,FALSE,"Summary Financials"}</definedName>
    <definedName name="________wrn1_4" hidden="1">{"holdco",#N/A,FALSE,"Summary Financials";"holdco",#N/A,FALSE,"Summary Financials"}</definedName>
    <definedName name="________wrn2" localSheetId="12" hidden="1">{"holdco",#N/A,FALSE,"Summary Financials";"holdco",#N/A,FALSE,"Summary Financials"}</definedName>
    <definedName name="________wrn2" hidden="1">{"holdco",#N/A,FALSE,"Summary Financials";"holdco",#N/A,FALSE,"Summary Financials"}</definedName>
    <definedName name="________wrn2_1" localSheetId="12" hidden="1">{"holdco",#N/A,FALSE,"Summary Financials";"holdco",#N/A,FALSE,"Summary Financials"}</definedName>
    <definedName name="________wrn2_1" hidden="1">{"holdco",#N/A,FALSE,"Summary Financials";"holdco",#N/A,FALSE,"Summary Financials"}</definedName>
    <definedName name="________wrn2_2" localSheetId="12" hidden="1">{"holdco",#N/A,FALSE,"Summary Financials";"holdco",#N/A,FALSE,"Summary Financials"}</definedName>
    <definedName name="________wrn2_2" hidden="1">{"holdco",#N/A,FALSE,"Summary Financials";"holdco",#N/A,FALSE,"Summary Financials"}</definedName>
    <definedName name="________wrn2_3" localSheetId="12" hidden="1">{"holdco",#N/A,FALSE,"Summary Financials";"holdco",#N/A,FALSE,"Summary Financials"}</definedName>
    <definedName name="________wrn2_3" hidden="1">{"holdco",#N/A,FALSE,"Summary Financials";"holdco",#N/A,FALSE,"Summary Financials"}</definedName>
    <definedName name="________wrn2_4" localSheetId="12" hidden="1">{"holdco",#N/A,FALSE,"Summary Financials";"holdco",#N/A,FALSE,"Summary Financials"}</definedName>
    <definedName name="________wrn2_4" hidden="1">{"holdco",#N/A,FALSE,"Summary Financials";"holdco",#N/A,FALSE,"Summary Financials"}</definedName>
    <definedName name="________wrn3" localSheetId="12" hidden="1">{"holdco",#N/A,FALSE,"Summary Financials";"holdco",#N/A,FALSE,"Summary Financials"}</definedName>
    <definedName name="________wrn3" hidden="1">{"holdco",#N/A,FALSE,"Summary Financials";"holdco",#N/A,FALSE,"Summary Financials"}</definedName>
    <definedName name="________wrn3_1" localSheetId="12" hidden="1">{"holdco",#N/A,FALSE,"Summary Financials";"holdco",#N/A,FALSE,"Summary Financials"}</definedName>
    <definedName name="________wrn3_1" hidden="1">{"holdco",#N/A,FALSE,"Summary Financials";"holdco",#N/A,FALSE,"Summary Financials"}</definedName>
    <definedName name="________wrn3_2" localSheetId="12" hidden="1">{"holdco",#N/A,FALSE,"Summary Financials";"holdco",#N/A,FALSE,"Summary Financials"}</definedName>
    <definedName name="________wrn3_2" hidden="1">{"holdco",#N/A,FALSE,"Summary Financials";"holdco",#N/A,FALSE,"Summary Financials"}</definedName>
    <definedName name="________wrn3_3" localSheetId="12" hidden="1">{"holdco",#N/A,FALSE,"Summary Financials";"holdco",#N/A,FALSE,"Summary Financials"}</definedName>
    <definedName name="________wrn3_3" hidden="1">{"holdco",#N/A,FALSE,"Summary Financials";"holdco",#N/A,FALSE,"Summary Financials"}</definedName>
    <definedName name="________wrn3_4" localSheetId="12" hidden="1">{"holdco",#N/A,FALSE,"Summary Financials";"holdco",#N/A,FALSE,"Summary Financials"}</definedName>
    <definedName name="________wrn3_4" hidden="1">{"holdco",#N/A,FALSE,"Summary Financials";"holdco",#N/A,FALSE,"Summary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2"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2"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2"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2" hidden="1">{"holdco",#N/A,FALSE,"Summary Financials";"holdco",#N/A,FALSE,"Summary Financials"}</definedName>
    <definedName name="________wrn8" hidden="1">{"holdco",#N/A,FALSE,"Summary Financials";"holdco",#N/A,FALSE,"Summary Financials"}</definedName>
    <definedName name="________wrn8_1" localSheetId="12" hidden="1">{"holdco",#N/A,FALSE,"Summary Financials";"holdco",#N/A,FALSE,"Summary Financials"}</definedName>
    <definedName name="________wrn8_1" hidden="1">{"holdco",#N/A,FALSE,"Summary Financials";"holdco",#N/A,FALSE,"Summary Financials"}</definedName>
    <definedName name="________wrn8_2" localSheetId="12" hidden="1">{"holdco",#N/A,FALSE,"Summary Financials";"holdco",#N/A,FALSE,"Summary Financials"}</definedName>
    <definedName name="________wrn8_2" hidden="1">{"holdco",#N/A,FALSE,"Summary Financials";"holdco",#N/A,FALSE,"Summary Financials"}</definedName>
    <definedName name="________wrn8_3" localSheetId="12" hidden="1">{"holdco",#N/A,FALSE,"Summary Financials";"holdco",#N/A,FALSE,"Summary Financials"}</definedName>
    <definedName name="________wrn8_3" hidden="1">{"holdco",#N/A,FALSE,"Summary Financials";"holdco",#N/A,FALSE,"Summary Financials"}</definedName>
    <definedName name="________wrn8_4" localSheetId="12" hidden="1">{"holdco",#N/A,FALSE,"Summary Financials";"holdco",#N/A,FALSE,"Summary Financials"}</definedName>
    <definedName name="________wrn8_4" hidden="1">{"holdco",#N/A,FALSE,"Summary Financials";"holdco",#N/A,FALSE,"Summary Financials"}</definedName>
    <definedName name="_______bb2" localSheetId="12" hidden="1">{#N/A,#N/A,FALSE,"PRJCTED MNTHLY QTY's"}</definedName>
    <definedName name="_______bb2" hidden="1">{#N/A,#N/A,FALSE,"PRJCTED MNTHLY QTY's"}</definedName>
    <definedName name="_______bb2_1" localSheetId="12" hidden="1">{#N/A,#N/A,FALSE,"PRJCTED MNTHLY QTY's"}</definedName>
    <definedName name="_______bb2_1" hidden="1">{#N/A,#N/A,FALSE,"PRJCTED MNTHLY QTY's"}</definedName>
    <definedName name="_______bb2_2" localSheetId="12" hidden="1">{#N/A,#N/A,FALSE,"PRJCTED MNTHLY QTY's"}</definedName>
    <definedName name="_______bb2_2" hidden="1">{#N/A,#N/A,FALSE,"PRJCTED MNTHLY QTY's"}</definedName>
    <definedName name="_______bb2_3" localSheetId="12" hidden="1">{#N/A,#N/A,FALSE,"PRJCTED MNTHLY QTY's"}</definedName>
    <definedName name="_______bb2_3" hidden="1">{#N/A,#N/A,FALSE,"PRJCTED MNTHLY QTY's"}</definedName>
    <definedName name="_______bb2_4" localSheetId="12" hidden="1">{#N/A,#N/A,FALSE,"PRJCTED MNTHLY QTY's"}</definedName>
    <definedName name="_______bb2_4" hidden="1">{#N/A,#N/A,FALSE,"PRJCTED MNTHLY QTY's"}</definedName>
    <definedName name="_______Lee5" localSheetId="12" hidden="1">{#VALUE!,#N/A,FALSE,0}</definedName>
    <definedName name="_______Lee5" hidden="1">{#VALUE!,#N/A,FALSE,0}</definedName>
    <definedName name="_______Lee5_1" localSheetId="12" hidden="1">{#VALUE!,#N/A,FALSE,0}</definedName>
    <definedName name="_______Lee5_1" hidden="1">{#VALUE!,#N/A,FALSE,0}</definedName>
    <definedName name="_______Lee5_2" localSheetId="12" hidden="1">{#VALUE!,#N/A,FALSE,0}</definedName>
    <definedName name="_______Lee5_2" hidden="1">{#VALUE!,#N/A,FALSE,0}</definedName>
    <definedName name="_______Lee5_3" localSheetId="12" hidden="1">{#VALUE!,#N/A,FALSE,0}</definedName>
    <definedName name="_______Lee5_3" hidden="1">{#VALUE!,#N/A,FALSE,0}</definedName>
    <definedName name="_______Lee5_4" localSheetId="12" hidden="1">{#VALUE!,#N/A,FALSE,0}</definedName>
    <definedName name="_______Lee5_4" hidden="1">{#VALUE!,#N/A,FALSE,0}</definedName>
    <definedName name="______hom1" localSheetId="12" hidden="1">{#N/A,#N/A,FALSE,"Assessment";#N/A,#N/A,FALSE,"Staffing";#N/A,#N/A,FALSE,"Hires";#N/A,#N/A,FALSE,"Assumptions"}</definedName>
    <definedName name="______hom1" hidden="1">{#N/A,#N/A,FALSE,"Assessment";#N/A,#N/A,FALSE,"Staffing";#N/A,#N/A,FALSE,"Hires";#N/A,#N/A,FALSE,"Assumptions"}</definedName>
    <definedName name="______hom1_1" localSheetId="12" hidden="1">{#N/A,#N/A,FALSE,"Assessment";#N/A,#N/A,FALSE,"Staffing";#N/A,#N/A,FALSE,"Hires";#N/A,#N/A,FALSE,"Assumptions"}</definedName>
    <definedName name="______hom1_1" hidden="1">{#N/A,#N/A,FALSE,"Assessment";#N/A,#N/A,FALSE,"Staffing";#N/A,#N/A,FALSE,"Hires";#N/A,#N/A,FALSE,"Assumptions"}</definedName>
    <definedName name="______hom1_2" localSheetId="12" hidden="1">{#N/A,#N/A,FALSE,"Assessment";#N/A,#N/A,FALSE,"Staffing";#N/A,#N/A,FALSE,"Hires";#N/A,#N/A,FALSE,"Assumptions"}</definedName>
    <definedName name="______hom1_2" hidden="1">{#N/A,#N/A,FALSE,"Assessment";#N/A,#N/A,FALSE,"Staffing";#N/A,#N/A,FALSE,"Hires";#N/A,#N/A,FALSE,"Assumptions"}</definedName>
    <definedName name="______hom1_3" localSheetId="12" hidden="1">{#N/A,#N/A,FALSE,"Assessment";#N/A,#N/A,FALSE,"Staffing";#N/A,#N/A,FALSE,"Hires";#N/A,#N/A,FALSE,"Assumptions"}</definedName>
    <definedName name="______hom1_3" hidden="1">{#N/A,#N/A,FALSE,"Assessment";#N/A,#N/A,FALSE,"Staffing";#N/A,#N/A,FALSE,"Hires";#N/A,#N/A,FALSE,"Assumptions"}</definedName>
    <definedName name="______hom1_4" localSheetId="12" hidden="1">{#N/A,#N/A,FALSE,"Assessment";#N/A,#N/A,FALSE,"Staffing";#N/A,#N/A,FALSE,"Hires";#N/A,#N/A,FALSE,"Assumptions"}</definedName>
    <definedName name="______hom1_4" hidden="1">{#N/A,#N/A,FALSE,"Assessment";#N/A,#N/A,FALSE,"Staffing";#N/A,#N/A,FALSE,"Hires";#N/A,#N/A,FALSE,"Assumptions"}</definedName>
    <definedName name="______k1" localSheetId="12" hidden="1">{#N/A,#N/A,FALSE,"Assessment";#N/A,#N/A,FALSE,"Staffing";#N/A,#N/A,FALSE,"Hires";#N/A,#N/A,FALSE,"Assumptions"}</definedName>
    <definedName name="______k1" hidden="1">{#N/A,#N/A,FALSE,"Assessment";#N/A,#N/A,FALSE,"Staffing";#N/A,#N/A,FALSE,"Hires";#N/A,#N/A,FALSE,"Assumptions"}</definedName>
    <definedName name="______k1_1" localSheetId="12" hidden="1">{#N/A,#N/A,FALSE,"Assessment";#N/A,#N/A,FALSE,"Staffing";#N/A,#N/A,FALSE,"Hires";#N/A,#N/A,FALSE,"Assumptions"}</definedName>
    <definedName name="______k1_1" hidden="1">{#N/A,#N/A,FALSE,"Assessment";#N/A,#N/A,FALSE,"Staffing";#N/A,#N/A,FALSE,"Hires";#N/A,#N/A,FALSE,"Assumptions"}</definedName>
    <definedName name="______k1_2" localSheetId="12" hidden="1">{#N/A,#N/A,FALSE,"Assessment";#N/A,#N/A,FALSE,"Staffing";#N/A,#N/A,FALSE,"Hires";#N/A,#N/A,FALSE,"Assumptions"}</definedName>
    <definedName name="______k1_2" hidden="1">{#N/A,#N/A,FALSE,"Assessment";#N/A,#N/A,FALSE,"Staffing";#N/A,#N/A,FALSE,"Hires";#N/A,#N/A,FALSE,"Assumptions"}</definedName>
    <definedName name="______k1_3" localSheetId="12" hidden="1">{#N/A,#N/A,FALSE,"Assessment";#N/A,#N/A,FALSE,"Staffing";#N/A,#N/A,FALSE,"Hires";#N/A,#N/A,FALSE,"Assumptions"}</definedName>
    <definedName name="______k1_3" hidden="1">{#N/A,#N/A,FALSE,"Assessment";#N/A,#N/A,FALSE,"Staffing";#N/A,#N/A,FALSE,"Hires";#N/A,#N/A,FALSE,"Assumptions"}</definedName>
    <definedName name="______k1_4" localSheetId="12" hidden="1">{#N/A,#N/A,FALSE,"Assessment";#N/A,#N/A,FALSE,"Staffing";#N/A,#N/A,FALSE,"Hires";#N/A,#N/A,FALSE,"Assumptions"}</definedName>
    <definedName name="______k1_4" hidden="1">{#N/A,#N/A,FALSE,"Assessment";#N/A,#N/A,FALSE,"Staffing";#N/A,#N/A,FALSE,"Hires";#N/A,#N/A,FALSE,"Assumptions"}</definedName>
    <definedName name="______kk1" localSheetId="12" hidden="1">{#N/A,#N/A,FALSE,"Assessment";#N/A,#N/A,FALSE,"Staffing";#N/A,#N/A,FALSE,"Hires";#N/A,#N/A,FALSE,"Assumptions"}</definedName>
    <definedName name="______kk1" hidden="1">{#N/A,#N/A,FALSE,"Assessment";#N/A,#N/A,FALSE,"Staffing";#N/A,#N/A,FALSE,"Hires";#N/A,#N/A,FALSE,"Assumptions"}</definedName>
    <definedName name="______kk1_1" localSheetId="12" hidden="1">{#N/A,#N/A,FALSE,"Assessment";#N/A,#N/A,FALSE,"Staffing";#N/A,#N/A,FALSE,"Hires";#N/A,#N/A,FALSE,"Assumptions"}</definedName>
    <definedName name="______kk1_1" hidden="1">{#N/A,#N/A,FALSE,"Assessment";#N/A,#N/A,FALSE,"Staffing";#N/A,#N/A,FALSE,"Hires";#N/A,#N/A,FALSE,"Assumptions"}</definedName>
    <definedName name="______kk1_2" localSheetId="12" hidden="1">{#N/A,#N/A,FALSE,"Assessment";#N/A,#N/A,FALSE,"Staffing";#N/A,#N/A,FALSE,"Hires";#N/A,#N/A,FALSE,"Assumptions"}</definedName>
    <definedName name="______kk1_2" hidden="1">{#N/A,#N/A,FALSE,"Assessment";#N/A,#N/A,FALSE,"Staffing";#N/A,#N/A,FALSE,"Hires";#N/A,#N/A,FALSE,"Assumptions"}</definedName>
    <definedName name="______kk1_3" localSheetId="12" hidden="1">{#N/A,#N/A,FALSE,"Assessment";#N/A,#N/A,FALSE,"Staffing";#N/A,#N/A,FALSE,"Hires";#N/A,#N/A,FALSE,"Assumptions"}</definedName>
    <definedName name="______kk1_3" hidden="1">{#N/A,#N/A,FALSE,"Assessment";#N/A,#N/A,FALSE,"Staffing";#N/A,#N/A,FALSE,"Hires";#N/A,#N/A,FALSE,"Assumptions"}</definedName>
    <definedName name="______kk1_4" localSheetId="12" hidden="1">{#N/A,#N/A,FALSE,"Assessment";#N/A,#N/A,FALSE,"Staffing";#N/A,#N/A,FALSE,"Hires";#N/A,#N/A,FALSE,"Assumptions"}</definedName>
    <definedName name="______kk1_4" hidden="1">{#N/A,#N/A,FALSE,"Assessment";#N/A,#N/A,FALSE,"Staffing";#N/A,#N/A,FALSE,"Hires";#N/A,#N/A,FALSE,"Assumptions"}</definedName>
    <definedName name="______KKK1" localSheetId="12" hidden="1">{#N/A,#N/A,FALSE,"Assessment";#N/A,#N/A,FALSE,"Staffing";#N/A,#N/A,FALSE,"Hires";#N/A,#N/A,FALSE,"Assumptions"}</definedName>
    <definedName name="______KKK1" hidden="1">{#N/A,#N/A,FALSE,"Assessment";#N/A,#N/A,FALSE,"Staffing";#N/A,#N/A,FALSE,"Hires";#N/A,#N/A,FALSE,"Assumptions"}</definedName>
    <definedName name="______KKK1_1" localSheetId="12" hidden="1">{#N/A,#N/A,FALSE,"Assessment";#N/A,#N/A,FALSE,"Staffing";#N/A,#N/A,FALSE,"Hires";#N/A,#N/A,FALSE,"Assumptions"}</definedName>
    <definedName name="______KKK1_1" hidden="1">{#N/A,#N/A,FALSE,"Assessment";#N/A,#N/A,FALSE,"Staffing";#N/A,#N/A,FALSE,"Hires";#N/A,#N/A,FALSE,"Assumptions"}</definedName>
    <definedName name="______KKK1_2" localSheetId="12" hidden="1">{#N/A,#N/A,FALSE,"Assessment";#N/A,#N/A,FALSE,"Staffing";#N/A,#N/A,FALSE,"Hires";#N/A,#N/A,FALSE,"Assumptions"}</definedName>
    <definedName name="______KKK1_2" hidden="1">{#N/A,#N/A,FALSE,"Assessment";#N/A,#N/A,FALSE,"Staffing";#N/A,#N/A,FALSE,"Hires";#N/A,#N/A,FALSE,"Assumptions"}</definedName>
    <definedName name="______KKK1_3" localSheetId="12" hidden="1">{#N/A,#N/A,FALSE,"Assessment";#N/A,#N/A,FALSE,"Staffing";#N/A,#N/A,FALSE,"Hires";#N/A,#N/A,FALSE,"Assumptions"}</definedName>
    <definedName name="______KKK1_3" hidden="1">{#N/A,#N/A,FALSE,"Assessment";#N/A,#N/A,FALSE,"Staffing";#N/A,#N/A,FALSE,"Hires";#N/A,#N/A,FALSE,"Assumptions"}</definedName>
    <definedName name="______KKK1_4" localSheetId="12" hidden="1">{#N/A,#N/A,FALSE,"Assessment";#N/A,#N/A,FALSE,"Staffing";#N/A,#N/A,FALSE,"Hires";#N/A,#N/A,FALSE,"Assumptions"}</definedName>
    <definedName name="______KKK1_4" hidden="1">{#N/A,#N/A,FALSE,"Assessment";#N/A,#N/A,FALSE,"Staffing";#N/A,#N/A,FALSE,"Hires";#N/A,#N/A,FALSE,"Assumptions"}</definedName>
    <definedName name="______w2" localSheetId="1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2"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2"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2"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2"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2"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2" hidden="1">{"holdco",#N/A,FALSE,"Summary Financials";"holdco",#N/A,FALSE,"Summary Financials"}</definedName>
    <definedName name="______wr9" hidden="1">{"holdco",#N/A,FALSE,"Summary Financials";"holdco",#N/A,FALSE,"Summary Financials"}</definedName>
    <definedName name="______wr9_1" localSheetId="12" hidden="1">{"holdco",#N/A,FALSE,"Summary Financials";"holdco",#N/A,FALSE,"Summary Financials"}</definedName>
    <definedName name="______wr9_1" hidden="1">{"holdco",#N/A,FALSE,"Summary Financials";"holdco",#N/A,FALSE,"Summary Financials"}</definedName>
    <definedName name="______wr9_2" localSheetId="12" hidden="1">{"holdco",#N/A,FALSE,"Summary Financials";"holdco",#N/A,FALSE,"Summary Financials"}</definedName>
    <definedName name="______wr9_2" hidden="1">{"holdco",#N/A,FALSE,"Summary Financials";"holdco",#N/A,FALSE,"Summary Financials"}</definedName>
    <definedName name="______wr9_3" localSheetId="12" hidden="1">{"holdco",#N/A,FALSE,"Summary Financials";"holdco",#N/A,FALSE,"Summary Financials"}</definedName>
    <definedName name="______wr9_3" hidden="1">{"holdco",#N/A,FALSE,"Summary Financials";"holdco",#N/A,FALSE,"Summary Financials"}</definedName>
    <definedName name="______wr9_4" localSheetId="12" hidden="1">{"holdco",#N/A,FALSE,"Summary Financials";"holdco",#N/A,FALSE,"Summary Financials"}</definedName>
    <definedName name="______wr9_4" hidden="1">{"holdco",#N/A,FALSE,"Summary Financials";"holdco",#N/A,FALSE,"Summary Financials"}</definedName>
    <definedName name="______wrn1" localSheetId="12" hidden="1">{"holdco",#N/A,FALSE,"Summary Financials";"holdco",#N/A,FALSE,"Summary Financials"}</definedName>
    <definedName name="______wrn1" hidden="1">{"holdco",#N/A,FALSE,"Summary Financials";"holdco",#N/A,FALSE,"Summary Financials"}</definedName>
    <definedName name="______wrn1_1" localSheetId="12" hidden="1">{"holdco",#N/A,FALSE,"Summary Financials";"holdco",#N/A,FALSE,"Summary Financials"}</definedName>
    <definedName name="______wrn1_1" hidden="1">{"holdco",#N/A,FALSE,"Summary Financials";"holdco",#N/A,FALSE,"Summary Financials"}</definedName>
    <definedName name="______wrn1_2" localSheetId="12" hidden="1">{"holdco",#N/A,FALSE,"Summary Financials";"holdco",#N/A,FALSE,"Summary Financials"}</definedName>
    <definedName name="______wrn1_2" hidden="1">{"holdco",#N/A,FALSE,"Summary Financials";"holdco",#N/A,FALSE,"Summary Financials"}</definedName>
    <definedName name="______wrn1_3" localSheetId="12" hidden="1">{"holdco",#N/A,FALSE,"Summary Financials";"holdco",#N/A,FALSE,"Summary Financials"}</definedName>
    <definedName name="______wrn1_3" hidden="1">{"holdco",#N/A,FALSE,"Summary Financials";"holdco",#N/A,FALSE,"Summary Financials"}</definedName>
    <definedName name="______wrn1_4" localSheetId="12" hidden="1">{"holdco",#N/A,FALSE,"Summary Financials";"holdco",#N/A,FALSE,"Summary Financials"}</definedName>
    <definedName name="______wrn1_4" hidden="1">{"holdco",#N/A,FALSE,"Summary Financials";"holdco",#N/A,FALSE,"Summary Financials"}</definedName>
    <definedName name="______wrn2" localSheetId="12" hidden="1">{"holdco",#N/A,FALSE,"Summary Financials";"holdco",#N/A,FALSE,"Summary Financials"}</definedName>
    <definedName name="______wrn2" hidden="1">{"holdco",#N/A,FALSE,"Summary Financials";"holdco",#N/A,FALSE,"Summary Financials"}</definedName>
    <definedName name="______wrn2_1" localSheetId="12" hidden="1">{"holdco",#N/A,FALSE,"Summary Financials";"holdco",#N/A,FALSE,"Summary Financials"}</definedName>
    <definedName name="______wrn2_1" hidden="1">{"holdco",#N/A,FALSE,"Summary Financials";"holdco",#N/A,FALSE,"Summary Financials"}</definedName>
    <definedName name="______wrn2_2" localSheetId="12" hidden="1">{"holdco",#N/A,FALSE,"Summary Financials";"holdco",#N/A,FALSE,"Summary Financials"}</definedName>
    <definedName name="______wrn2_2" hidden="1">{"holdco",#N/A,FALSE,"Summary Financials";"holdco",#N/A,FALSE,"Summary Financials"}</definedName>
    <definedName name="______wrn2_3" localSheetId="12" hidden="1">{"holdco",#N/A,FALSE,"Summary Financials";"holdco",#N/A,FALSE,"Summary Financials"}</definedName>
    <definedName name="______wrn2_3" hidden="1">{"holdco",#N/A,FALSE,"Summary Financials";"holdco",#N/A,FALSE,"Summary Financials"}</definedName>
    <definedName name="______wrn2_4" localSheetId="12" hidden="1">{"holdco",#N/A,FALSE,"Summary Financials";"holdco",#N/A,FALSE,"Summary Financials"}</definedName>
    <definedName name="______wrn2_4" hidden="1">{"holdco",#N/A,FALSE,"Summary Financials";"holdco",#N/A,FALSE,"Summary Financials"}</definedName>
    <definedName name="______wrn3" localSheetId="12" hidden="1">{"holdco",#N/A,FALSE,"Summary Financials";"holdco",#N/A,FALSE,"Summary Financials"}</definedName>
    <definedName name="______wrn3" hidden="1">{"holdco",#N/A,FALSE,"Summary Financials";"holdco",#N/A,FALSE,"Summary Financials"}</definedName>
    <definedName name="______wrn3_1" localSheetId="12" hidden="1">{"holdco",#N/A,FALSE,"Summary Financials";"holdco",#N/A,FALSE,"Summary Financials"}</definedName>
    <definedName name="______wrn3_1" hidden="1">{"holdco",#N/A,FALSE,"Summary Financials";"holdco",#N/A,FALSE,"Summary Financials"}</definedName>
    <definedName name="______wrn3_2" localSheetId="12" hidden="1">{"holdco",#N/A,FALSE,"Summary Financials";"holdco",#N/A,FALSE,"Summary Financials"}</definedName>
    <definedName name="______wrn3_2" hidden="1">{"holdco",#N/A,FALSE,"Summary Financials";"holdco",#N/A,FALSE,"Summary Financials"}</definedName>
    <definedName name="______wrn3_3" localSheetId="12" hidden="1">{"holdco",#N/A,FALSE,"Summary Financials";"holdco",#N/A,FALSE,"Summary Financials"}</definedName>
    <definedName name="______wrn3_3" hidden="1">{"holdco",#N/A,FALSE,"Summary Financials";"holdco",#N/A,FALSE,"Summary Financials"}</definedName>
    <definedName name="______wrn3_4" localSheetId="12" hidden="1">{"holdco",#N/A,FALSE,"Summary Financials";"holdco",#N/A,FALSE,"Summary Financials"}</definedName>
    <definedName name="______wrn3_4" hidden="1">{"holdco",#N/A,FALSE,"Summary Financials";"holdco",#N/A,FALSE,"Summary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2"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2"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2"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2" hidden="1">{"holdco",#N/A,FALSE,"Summary Financials";"holdco",#N/A,FALSE,"Summary Financials"}</definedName>
    <definedName name="______wrn8" hidden="1">{"holdco",#N/A,FALSE,"Summary Financials";"holdco",#N/A,FALSE,"Summary Financials"}</definedName>
    <definedName name="______wrn8_1" localSheetId="12" hidden="1">{"holdco",#N/A,FALSE,"Summary Financials";"holdco",#N/A,FALSE,"Summary Financials"}</definedName>
    <definedName name="______wrn8_1" hidden="1">{"holdco",#N/A,FALSE,"Summary Financials";"holdco",#N/A,FALSE,"Summary Financials"}</definedName>
    <definedName name="______wrn8_2" localSheetId="12" hidden="1">{"holdco",#N/A,FALSE,"Summary Financials";"holdco",#N/A,FALSE,"Summary Financials"}</definedName>
    <definedName name="______wrn8_2" hidden="1">{"holdco",#N/A,FALSE,"Summary Financials";"holdco",#N/A,FALSE,"Summary Financials"}</definedName>
    <definedName name="______wrn8_3" localSheetId="12" hidden="1">{"holdco",#N/A,FALSE,"Summary Financials";"holdco",#N/A,FALSE,"Summary Financials"}</definedName>
    <definedName name="______wrn8_3" hidden="1">{"holdco",#N/A,FALSE,"Summary Financials";"holdco",#N/A,FALSE,"Summary Financials"}</definedName>
    <definedName name="______wrn8_4" localSheetId="12" hidden="1">{"holdco",#N/A,FALSE,"Summary Financials";"holdco",#N/A,FALSE,"Summary Financials"}</definedName>
    <definedName name="______wrn8_4" hidden="1">{"holdco",#N/A,FALSE,"Summary Financials";"holdco",#N/A,FALSE,"Summary Financials"}</definedName>
    <definedName name="_____KKK1" localSheetId="12" hidden="1">{#N/A,#N/A,FALSE,"Assessment";#N/A,#N/A,FALSE,"Staffing";#N/A,#N/A,FALSE,"Hires";#N/A,#N/A,FALSE,"Assumptions"}</definedName>
    <definedName name="_____KKK1" hidden="1">{#N/A,#N/A,FALSE,"Assessment";#N/A,#N/A,FALSE,"Staffing";#N/A,#N/A,FALSE,"Hires";#N/A,#N/A,FALSE,"Assumptions"}</definedName>
    <definedName name="_____KKK1_1" localSheetId="12" hidden="1">{#N/A,#N/A,FALSE,"Assessment";#N/A,#N/A,FALSE,"Staffing";#N/A,#N/A,FALSE,"Hires";#N/A,#N/A,FALSE,"Assumptions"}</definedName>
    <definedName name="_____KKK1_1" hidden="1">{#N/A,#N/A,FALSE,"Assessment";#N/A,#N/A,FALSE,"Staffing";#N/A,#N/A,FALSE,"Hires";#N/A,#N/A,FALSE,"Assumptions"}</definedName>
    <definedName name="_____KKK1_2" localSheetId="12" hidden="1">{#N/A,#N/A,FALSE,"Assessment";#N/A,#N/A,FALSE,"Staffing";#N/A,#N/A,FALSE,"Hires";#N/A,#N/A,FALSE,"Assumptions"}</definedName>
    <definedName name="_____KKK1_2" hidden="1">{#N/A,#N/A,FALSE,"Assessment";#N/A,#N/A,FALSE,"Staffing";#N/A,#N/A,FALSE,"Hires";#N/A,#N/A,FALSE,"Assumptions"}</definedName>
    <definedName name="_____KKK1_3" localSheetId="12" hidden="1">{#N/A,#N/A,FALSE,"Assessment";#N/A,#N/A,FALSE,"Staffing";#N/A,#N/A,FALSE,"Hires";#N/A,#N/A,FALSE,"Assumptions"}</definedName>
    <definedName name="_____KKK1_3" hidden="1">{#N/A,#N/A,FALSE,"Assessment";#N/A,#N/A,FALSE,"Staffing";#N/A,#N/A,FALSE,"Hires";#N/A,#N/A,FALSE,"Assumptions"}</definedName>
    <definedName name="_____KKK1_4" localSheetId="12" hidden="1">{#N/A,#N/A,FALSE,"Assessment";#N/A,#N/A,FALSE,"Staffing";#N/A,#N/A,FALSE,"Hires";#N/A,#N/A,FALSE,"Assumptions"}</definedName>
    <definedName name="_____KKK1_4" hidden="1">{#N/A,#N/A,FALSE,"Assessment";#N/A,#N/A,FALSE,"Staffing";#N/A,#N/A,FALSE,"Hires";#N/A,#N/A,FALSE,"Assumptions"}</definedName>
    <definedName name="_____wrn1" localSheetId="12" hidden="1">{"holdco",#N/A,FALSE,"Summary Financials";"holdco",#N/A,FALSE,"Summary Financials"}</definedName>
    <definedName name="_____wrn1" hidden="1">{"holdco",#N/A,FALSE,"Summary Financials";"holdco",#N/A,FALSE,"Summary Financials"}</definedName>
    <definedName name="_____wrn1_1" localSheetId="12" hidden="1">{"holdco",#N/A,FALSE,"Summary Financials";"holdco",#N/A,FALSE,"Summary Financials"}</definedName>
    <definedName name="_____wrn1_1" hidden="1">{"holdco",#N/A,FALSE,"Summary Financials";"holdco",#N/A,FALSE,"Summary Financials"}</definedName>
    <definedName name="_____wrn1_2" localSheetId="12" hidden="1">{"holdco",#N/A,FALSE,"Summary Financials";"holdco",#N/A,FALSE,"Summary Financials"}</definedName>
    <definedName name="_____wrn1_2" hidden="1">{"holdco",#N/A,FALSE,"Summary Financials";"holdco",#N/A,FALSE,"Summary Financials"}</definedName>
    <definedName name="_____wrn1_3" localSheetId="12" hidden="1">{"holdco",#N/A,FALSE,"Summary Financials";"holdco",#N/A,FALSE,"Summary Financials"}</definedName>
    <definedName name="_____wrn1_3" hidden="1">{"holdco",#N/A,FALSE,"Summary Financials";"holdco",#N/A,FALSE,"Summary Financials"}</definedName>
    <definedName name="_____wrn1_4" localSheetId="12" hidden="1">{"holdco",#N/A,FALSE,"Summary Financials";"holdco",#N/A,FALSE,"Summary Financials"}</definedName>
    <definedName name="_____wrn1_4" hidden="1">{"holdco",#N/A,FALSE,"Summary Financials";"holdco",#N/A,FALSE,"Summary Financials"}</definedName>
    <definedName name="_____wrn2" localSheetId="12" hidden="1">{"holdco",#N/A,FALSE,"Summary Financials";"holdco",#N/A,FALSE,"Summary Financials"}</definedName>
    <definedName name="_____wrn2" hidden="1">{"holdco",#N/A,FALSE,"Summary Financials";"holdco",#N/A,FALSE,"Summary Financials"}</definedName>
    <definedName name="_____wrn2_1" localSheetId="12" hidden="1">{"holdco",#N/A,FALSE,"Summary Financials";"holdco",#N/A,FALSE,"Summary Financials"}</definedName>
    <definedName name="_____wrn2_1" hidden="1">{"holdco",#N/A,FALSE,"Summary Financials";"holdco",#N/A,FALSE,"Summary Financials"}</definedName>
    <definedName name="_____wrn2_2" localSheetId="12" hidden="1">{"holdco",#N/A,FALSE,"Summary Financials";"holdco",#N/A,FALSE,"Summary Financials"}</definedName>
    <definedName name="_____wrn2_2" hidden="1">{"holdco",#N/A,FALSE,"Summary Financials";"holdco",#N/A,FALSE,"Summary Financials"}</definedName>
    <definedName name="_____wrn2_3" localSheetId="12" hidden="1">{"holdco",#N/A,FALSE,"Summary Financials";"holdco",#N/A,FALSE,"Summary Financials"}</definedName>
    <definedName name="_____wrn2_3" hidden="1">{"holdco",#N/A,FALSE,"Summary Financials";"holdco",#N/A,FALSE,"Summary Financials"}</definedName>
    <definedName name="_____wrn2_4" localSheetId="12" hidden="1">{"holdco",#N/A,FALSE,"Summary Financials";"holdco",#N/A,FALSE,"Summary Financials"}</definedName>
    <definedName name="_____wrn2_4" hidden="1">{"holdco",#N/A,FALSE,"Summary Financials";"holdco",#N/A,FALSE,"Summary Financials"}</definedName>
    <definedName name="_____wrn3" localSheetId="12" hidden="1">{"holdco",#N/A,FALSE,"Summary Financials";"holdco",#N/A,FALSE,"Summary Financials"}</definedName>
    <definedName name="_____wrn3" hidden="1">{"holdco",#N/A,FALSE,"Summary Financials";"holdco",#N/A,FALSE,"Summary Financials"}</definedName>
    <definedName name="_____wrn3_1" localSheetId="12" hidden="1">{"holdco",#N/A,FALSE,"Summary Financials";"holdco",#N/A,FALSE,"Summary Financials"}</definedName>
    <definedName name="_____wrn3_1" hidden="1">{"holdco",#N/A,FALSE,"Summary Financials";"holdco",#N/A,FALSE,"Summary Financials"}</definedName>
    <definedName name="_____wrn3_2" localSheetId="12" hidden="1">{"holdco",#N/A,FALSE,"Summary Financials";"holdco",#N/A,FALSE,"Summary Financials"}</definedName>
    <definedName name="_____wrn3_2" hidden="1">{"holdco",#N/A,FALSE,"Summary Financials";"holdco",#N/A,FALSE,"Summary Financials"}</definedName>
    <definedName name="_____wrn3_3" localSheetId="12" hidden="1">{"holdco",#N/A,FALSE,"Summary Financials";"holdco",#N/A,FALSE,"Summary Financials"}</definedName>
    <definedName name="_____wrn3_3" hidden="1">{"holdco",#N/A,FALSE,"Summary Financials";"holdco",#N/A,FALSE,"Summary Financials"}</definedName>
    <definedName name="_____wrn3_4" localSheetId="12" hidden="1">{"holdco",#N/A,FALSE,"Summary Financials";"holdco",#N/A,FALSE,"Summary Financials"}</definedName>
    <definedName name="_____wrn3_4" hidden="1">{"holdco",#N/A,FALSE,"Summary Financials";"holdco",#N/A,FALSE,"Summary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2"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2"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2"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2" hidden="1">{"holdco",#N/A,FALSE,"Summary Financials";"holdco",#N/A,FALSE,"Summary Financials"}</definedName>
    <definedName name="_____wrn8" hidden="1">{"holdco",#N/A,FALSE,"Summary Financials";"holdco",#N/A,FALSE,"Summary Financials"}</definedName>
    <definedName name="_____wrn8_1" localSheetId="12" hidden="1">{"holdco",#N/A,FALSE,"Summary Financials";"holdco",#N/A,FALSE,"Summary Financials"}</definedName>
    <definedName name="_____wrn8_1" hidden="1">{"holdco",#N/A,FALSE,"Summary Financials";"holdco",#N/A,FALSE,"Summary Financials"}</definedName>
    <definedName name="_____wrn8_2" localSheetId="12" hidden="1">{"holdco",#N/A,FALSE,"Summary Financials";"holdco",#N/A,FALSE,"Summary Financials"}</definedName>
    <definedName name="_____wrn8_2" hidden="1">{"holdco",#N/A,FALSE,"Summary Financials";"holdco",#N/A,FALSE,"Summary Financials"}</definedName>
    <definedName name="_____wrn8_3" localSheetId="12" hidden="1">{"holdco",#N/A,FALSE,"Summary Financials";"holdco",#N/A,FALSE,"Summary Financials"}</definedName>
    <definedName name="_____wrn8_3" hidden="1">{"holdco",#N/A,FALSE,"Summary Financials";"holdco",#N/A,FALSE,"Summary Financials"}</definedName>
    <definedName name="_____wrn8_4" localSheetId="12"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12" hidden="1">{#N/A,#N/A,FALSE,"Assessment";#N/A,#N/A,FALSE,"Staffing";#N/A,#N/A,FALSE,"Hires";#N/A,#N/A,FALSE,"Assumptions"}</definedName>
    <definedName name="__hom1" hidden="1">{#N/A,#N/A,FALSE,"Assessment";#N/A,#N/A,FALSE,"Staffing";#N/A,#N/A,FALSE,"Hires";#N/A,#N/A,FALSE,"Assumptions"}</definedName>
    <definedName name="__hom1_1" localSheetId="12" hidden="1">{#N/A,#N/A,FALSE,"Assessment";#N/A,#N/A,FALSE,"Staffing";#N/A,#N/A,FALSE,"Hires";#N/A,#N/A,FALSE,"Assumptions"}</definedName>
    <definedName name="__hom1_1" hidden="1">{#N/A,#N/A,FALSE,"Assessment";#N/A,#N/A,FALSE,"Staffing";#N/A,#N/A,FALSE,"Hires";#N/A,#N/A,FALSE,"Assumptions"}</definedName>
    <definedName name="__hom1_2" localSheetId="12" hidden="1">{#N/A,#N/A,FALSE,"Assessment";#N/A,#N/A,FALSE,"Staffing";#N/A,#N/A,FALSE,"Hires";#N/A,#N/A,FALSE,"Assumptions"}</definedName>
    <definedName name="__hom1_2" hidden="1">{#N/A,#N/A,FALSE,"Assessment";#N/A,#N/A,FALSE,"Staffing";#N/A,#N/A,FALSE,"Hires";#N/A,#N/A,FALSE,"Assumptions"}</definedName>
    <definedName name="__hom1_3" localSheetId="12" hidden="1">{#N/A,#N/A,FALSE,"Assessment";#N/A,#N/A,FALSE,"Staffing";#N/A,#N/A,FALSE,"Hires";#N/A,#N/A,FALSE,"Assumptions"}</definedName>
    <definedName name="__hom1_3" hidden="1">{#N/A,#N/A,FALSE,"Assessment";#N/A,#N/A,FALSE,"Staffing";#N/A,#N/A,FALSE,"Hires";#N/A,#N/A,FALSE,"Assumptions"}</definedName>
    <definedName name="__hom1_4" localSheetId="12"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2" hidden="1">{#N/A,#N/A,FALSE,"Assessment";#N/A,#N/A,FALSE,"Staffing";#N/A,#N/A,FALSE,"Hires";#N/A,#N/A,FALSE,"Assumptions"}</definedName>
    <definedName name="__kk1" hidden="1">{#N/A,#N/A,FALSE,"Assessment";#N/A,#N/A,FALSE,"Staffing";#N/A,#N/A,FALSE,"Hires";#N/A,#N/A,FALSE,"Assumptions"}</definedName>
    <definedName name="__kk1_1" localSheetId="12" hidden="1">{#N/A,#N/A,FALSE,"Assessment";#N/A,#N/A,FALSE,"Staffing";#N/A,#N/A,FALSE,"Hires";#N/A,#N/A,FALSE,"Assumptions"}</definedName>
    <definedName name="__kk1_1" hidden="1">{#N/A,#N/A,FALSE,"Assessment";#N/A,#N/A,FALSE,"Staffing";#N/A,#N/A,FALSE,"Hires";#N/A,#N/A,FALSE,"Assumptions"}</definedName>
    <definedName name="__kk1_2" localSheetId="12" hidden="1">{#N/A,#N/A,FALSE,"Assessment";#N/A,#N/A,FALSE,"Staffing";#N/A,#N/A,FALSE,"Hires";#N/A,#N/A,FALSE,"Assumptions"}</definedName>
    <definedName name="__kk1_2" hidden="1">{#N/A,#N/A,FALSE,"Assessment";#N/A,#N/A,FALSE,"Staffing";#N/A,#N/A,FALSE,"Hires";#N/A,#N/A,FALSE,"Assumptions"}</definedName>
    <definedName name="__kk1_3" localSheetId="12" hidden="1">{#N/A,#N/A,FALSE,"Assessment";#N/A,#N/A,FALSE,"Staffing";#N/A,#N/A,FALSE,"Hires";#N/A,#N/A,FALSE,"Assumptions"}</definedName>
    <definedName name="__kk1_3" hidden="1">{#N/A,#N/A,FALSE,"Assessment";#N/A,#N/A,FALSE,"Staffing";#N/A,#N/A,FALSE,"Hires";#N/A,#N/A,FALSE,"Assumptions"}</definedName>
    <definedName name="__kk1_4" localSheetId="12" hidden="1">{#N/A,#N/A,FALSE,"Assessment";#N/A,#N/A,FALSE,"Staffing";#N/A,#N/A,FALSE,"Hires";#N/A,#N/A,FALSE,"Assumptions"}</definedName>
    <definedName name="__kk1_4" hidden="1">{#N/A,#N/A,FALSE,"Assessment";#N/A,#N/A,FALSE,"Staffing";#N/A,#N/A,FALSE,"Hires";#N/A,#N/A,FALSE,"Assumptions"}</definedName>
    <definedName name="__KKK1" localSheetId="12" hidden="1">{#N/A,#N/A,FALSE,"Assessment";#N/A,#N/A,FALSE,"Staffing";#N/A,#N/A,FALSE,"Hires";#N/A,#N/A,FALSE,"Assumptions"}</definedName>
    <definedName name="__KKK1" hidden="1">{#N/A,#N/A,FALSE,"Assessment";#N/A,#N/A,FALSE,"Staffing";#N/A,#N/A,FALSE,"Hires";#N/A,#N/A,FALSE,"Assumptions"}</definedName>
    <definedName name="__KKK1_1" localSheetId="12" hidden="1">{#N/A,#N/A,FALSE,"Assessment";#N/A,#N/A,FALSE,"Staffing";#N/A,#N/A,FALSE,"Hires";#N/A,#N/A,FALSE,"Assumptions"}</definedName>
    <definedName name="__KKK1_1" hidden="1">{#N/A,#N/A,FALSE,"Assessment";#N/A,#N/A,FALSE,"Staffing";#N/A,#N/A,FALSE,"Hires";#N/A,#N/A,FALSE,"Assumptions"}</definedName>
    <definedName name="__KKK1_2" localSheetId="12" hidden="1">{#N/A,#N/A,FALSE,"Assessment";#N/A,#N/A,FALSE,"Staffing";#N/A,#N/A,FALSE,"Hires";#N/A,#N/A,FALSE,"Assumptions"}</definedName>
    <definedName name="__KKK1_2" hidden="1">{#N/A,#N/A,FALSE,"Assessment";#N/A,#N/A,FALSE,"Staffing";#N/A,#N/A,FALSE,"Hires";#N/A,#N/A,FALSE,"Assumptions"}</definedName>
    <definedName name="__KKK1_3" localSheetId="12" hidden="1">{#N/A,#N/A,FALSE,"Assessment";#N/A,#N/A,FALSE,"Staffing";#N/A,#N/A,FALSE,"Hires";#N/A,#N/A,FALSE,"Assumptions"}</definedName>
    <definedName name="__KKK1_3" hidden="1">{#N/A,#N/A,FALSE,"Assessment";#N/A,#N/A,FALSE,"Staffing";#N/A,#N/A,FALSE,"Hires";#N/A,#N/A,FALSE,"Assumptions"}</definedName>
    <definedName name="__KKK1_4" localSheetId="12" hidden="1">{#N/A,#N/A,FALSE,"Assessment";#N/A,#N/A,FALSE,"Staffing";#N/A,#N/A,FALSE,"Hires";#N/A,#N/A,FALSE,"Assumptions"}</definedName>
    <definedName name="__KKK1_4" hidden="1">{#N/A,#N/A,FALSE,"Assessment";#N/A,#N/A,FALSE,"Staffing";#N/A,#N/A,FALSE,"Hires";#N/A,#N/A,FALSE,"Assumptions"}</definedName>
    <definedName name="__wrn1" localSheetId="12" hidden="1">{"holdco",#N/A,FALSE,"Summary Financials";"holdco",#N/A,FALSE,"Summary Financials"}</definedName>
    <definedName name="__wrn1" hidden="1">{"holdco",#N/A,FALSE,"Summary Financials";"holdco",#N/A,FALSE,"Summary Financials"}</definedName>
    <definedName name="__wrn1_1" localSheetId="12" hidden="1">{"holdco",#N/A,FALSE,"Summary Financials";"holdco",#N/A,FALSE,"Summary Financials"}</definedName>
    <definedName name="__wrn1_1" hidden="1">{"holdco",#N/A,FALSE,"Summary Financials";"holdco",#N/A,FALSE,"Summary Financials"}</definedName>
    <definedName name="__wrn1_2" localSheetId="12" hidden="1">{"holdco",#N/A,FALSE,"Summary Financials";"holdco",#N/A,FALSE,"Summary Financials"}</definedName>
    <definedName name="__wrn1_2" hidden="1">{"holdco",#N/A,FALSE,"Summary Financials";"holdco",#N/A,FALSE,"Summary Financials"}</definedName>
    <definedName name="__wrn1_3" localSheetId="12" hidden="1">{"holdco",#N/A,FALSE,"Summary Financials";"holdco",#N/A,FALSE,"Summary Financials"}</definedName>
    <definedName name="__wrn1_3" hidden="1">{"holdco",#N/A,FALSE,"Summary Financials";"holdco",#N/A,FALSE,"Summary Financials"}</definedName>
    <definedName name="__wrn1_4" localSheetId="12" hidden="1">{"holdco",#N/A,FALSE,"Summary Financials";"holdco",#N/A,FALSE,"Summary Financials"}</definedName>
    <definedName name="__wrn1_4" hidden="1">{"holdco",#N/A,FALSE,"Summary Financials";"holdco",#N/A,FALSE,"Summary Financials"}</definedName>
    <definedName name="__wrn2" localSheetId="12" hidden="1">{"holdco",#N/A,FALSE,"Summary Financials";"holdco",#N/A,FALSE,"Summary Financials"}</definedName>
    <definedName name="__wrn2" hidden="1">{"holdco",#N/A,FALSE,"Summary Financials";"holdco",#N/A,FALSE,"Summary Financials"}</definedName>
    <definedName name="__wrn2_1" localSheetId="12" hidden="1">{"holdco",#N/A,FALSE,"Summary Financials";"holdco",#N/A,FALSE,"Summary Financials"}</definedName>
    <definedName name="__wrn2_1" hidden="1">{"holdco",#N/A,FALSE,"Summary Financials";"holdco",#N/A,FALSE,"Summary Financials"}</definedName>
    <definedName name="__wrn2_2" localSheetId="12" hidden="1">{"holdco",#N/A,FALSE,"Summary Financials";"holdco",#N/A,FALSE,"Summary Financials"}</definedName>
    <definedName name="__wrn2_2" hidden="1">{"holdco",#N/A,FALSE,"Summary Financials";"holdco",#N/A,FALSE,"Summary Financials"}</definedName>
    <definedName name="__wrn2_3" localSheetId="12" hidden="1">{"holdco",#N/A,FALSE,"Summary Financials";"holdco",#N/A,FALSE,"Summary Financials"}</definedName>
    <definedName name="__wrn2_3" hidden="1">{"holdco",#N/A,FALSE,"Summary Financials";"holdco",#N/A,FALSE,"Summary Financials"}</definedName>
    <definedName name="__wrn2_4" localSheetId="12" hidden="1">{"holdco",#N/A,FALSE,"Summary Financials";"holdco",#N/A,FALSE,"Summary Financials"}</definedName>
    <definedName name="__wrn2_4" hidden="1">{"holdco",#N/A,FALSE,"Summary Financials";"holdco",#N/A,FALSE,"Summary Financials"}</definedName>
    <definedName name="__wrn3" localSheetId="12" hidden="1">{"holdco",#N/A,FALSE,"Summary Financials";"holdco",#N/A,FALSE,"Summary Financials"}</definedName>
    <definedName name="__wrn3" hidden="1">{"holdco",#N/A,FALSE,"Summary Financials";"holdco",#N/A,FALSE,"Summary Financials"}</definedName>
    <definedName name="__wrn3_1" localSheetId="12" hidden="1">{"holdco",#N/A,FALSE,"Summary Financials";"holdco",#N/A,FALSE,"Summary Financials"}</definedName>
    <definedName name="__wrn3_1" hidden="1">{"holdco",#N/A,FALSE,"Summary Financials";"holdco",#N/A,FALSE,"Summary Financials"}</definedName>
    <definedName name="__wrn3_2" localSheetId="12" hidden="1">{"holdco",#N/A,FALSE,"Summary Financials";"holdco",#N/A,FALSE,"Summary Financials"}</definedName>
    <definedName name="__wrn3_2" hidden="1">{"holdco",#N/A,FALSE,"Summary Financials";"holdco",#N/A,FALSE,"Summary Financials"}</definedName>
    <definedName name="__wrn3_3" localSheetId="12" hidden="1">{"holdco",#N/A,FALSE,"Summary Financials";"holdco",#N/A,FALSE,"Summary Financials"}</definedName>
    <definedName name="__wrn3_3" hidden="1">{"holdco",#N/A,FALSE,"Summary Financials";"holdco",#N/A,FALSE,"Summary Financials"}</definedName>
    <definedName name="__wrn3_4" localSheetId="12" hidden="1">{"holdco",#N/A,FALSE,"Summary Financials";"holdco",#N/A,FALSE,"Summary Financials"}</definedName>
    <definedName name="__wrn3_4" hidden="1">{"holdco",#N/A,FALSE,"Summary Financials";"holdco",#N/A,FALSE,"Summary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2"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2"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2"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2" hidden="1">{"holdco",#N/A,FALSE,"Summary Financials";"holdco",#N/A,FALSE,"Summary Financials"}</definedName>
    <definedName name="__wrn8" hidden="1">{"holdco",#N/A,FALSE,"Summary Financials";"holdco",#N/A,FALSE,"Summary Financials"}</definedName>
    <definedName name="__wrn8_1" localSheetId="12" hidden="1">{"holdco",#N/A,FALSE,"Summary Financials";"holdco",#N/A,FALSE,"Summary Financials"}</definedName>
    <definedName name="__wrn8_1" hidden="1">{"holdco",#N/A,FALSE,"Summary Financials";"holdco",#N/A,FALSE,"Summary Financials"}</definedName>
    <definedName name="__wrn8_2" localSheetId="12" hidden="1">{"holdco",#N/A,FALSE,"Summary Financials";"holdco",#N/A,FALSE,"Summary Financials"}</definedName>
    <definedName name="__wrn8_2" hidden="1">{"holdco",#N/A,FALSE,"Summary Financials";"holdco",#N/A,FALSE,"Summary Financials"}</definedName>
    <definedName name="__wrn8_3" localSheetId="12" hidden="1">{"holdco",#N/A,FALSE,"Summary Financials";"holdco",#N/A,FALSE,"Summary Financials"}</definedName>
    <definedName name="__wrn8_3" hidden="1">{"holdco",#N/A,FALSE,"Summary Financials";"holdco",#N/A,FALSE,"Summary Financials"}</definedName>
    <definedName name="__wrn8_4" localSheetId="12"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localSheetId="12" hidden="1">#REF!</definedName>
    <definedName name="_AtRisk_FitDataRange_FIT_1011A_FBAE" hidden="1">#REF!</definedName>
    <definedName name="_AtRisk_FitDataRange_FIT_17E8C_20BD8" localSheetId="12" hidden="1">#REF!</definedName>
    <definedName name="_AtRisk_FitDataRange_FIT_17E8C_20BD8" hidden="1">#REF!</definedName>
    <definedName name="_AtRisk_FitDataRange_FIT_1DEB0_6DB18" localSheetId="12" hidden="1">#REF!</definedName>
    <definedName name="_AtRisk_FitDataRange_FIT_1DEB0_6DB18" hidden="1">#REF!</definedName>
    <definedName name="_AtRisk_FitDataRange_FIT_2280B_45A39" hidden="1">'[3]8. Model G '!#REF!</definedName>
    <definedName name="_AtRisk_FitDataRange_FIT_323D9_6FBA6" localSheetId="12" hidden="1">#REF!</definedName>
    <definedName name="_AtRisk_FitDataRange_FIT_323D9_6FBA6" hidden="1">#REF!</definedName>
    <definedName name="_AtRisk_FitDataRange_FIT_365FC_67E33" localSheetId="12" hidden="1">#REF!</definedName>
    <definedName name="_AtRisk_FitDataRange_FIT_365FC_67E33" hidden="1">#REF!</definedName>
    <definedName name="_AtRisk_FitDataRange_FIT_532DB_74BED" localSheetId="12" hidden="1">#REF!</definedName>
    <definedName name="_AtRisk_FitDataRange_FIT_532DB_74BED" hidden="1">#REF!</definedName>
    <definedName name="_AtRisk_FitDataRange_FIT_6608D_D355B" localSheetId="12" hidden="1">#REF!</definedName>
    <definedName name="_AtRisk_FitDataRange_FIT_6608D_D355B" hidden="1">#REF!</definedName>
    <definedName name="_AtRisk_FitDataRange_FIT_8286E_12734" localSheetId="12" hidden="1">#REF!</definedName>
    <definedName name="_AtRisk_FitDataRange_FIT_8286E_12734" hidden="1">#REF!</definedName>
    <definedName name="_AtRisk_FitDataRange_FIT_89C7D_AAA8F" localSheetId="12" hidden="1">#REF!</definedName>
    <definedName name="_AtRisk_FitDataRange_FIT_89C7D_AAA8F" hidden="1">#REF!</definedName>
    <definedName name="_AtRisk_FitDataRange_FIT_9455F_F06D3" localSheetId="12" hidden="1">#REF!</definedName>
    <definedName name="_AtRisk_FitDataRange_FIT_9455F_F06D3" hidden="1">#REF!</definedName>
    <definedName name="_AtRisk_FitDataRange_FIT_A28F9_8D09A" hidden="1">'[3]8. Model G '!#REF!</definedName>
    <definedName name="_AtRisk_FitDataRange_FIT_A3DBD_EDC1C" localSheetId="12" hidden="1">#REF!</definedName>
    <definedName name="_AtRisk_FitDataRange_FIT_A3DBD_EDC1C" hidden="1">#REF!</definedName>
    <definedName name="_AtRisk_FitDataRange_FIT_A4EA1_559A" localSheetId="12" hidden="1">#REF!</definedName>
    <definedName name="_AtRisk_FitDataRange_FIT_A4EA1_559A" hidden="1">#REF!</definedName>
    <definedName name="_AtRisk_FitDataRange_FIT_B45A0_D9C47" localSheetId="12" hidden="1">#REF!</definedName>
    <definedName name="_AtRisk_FitDataRange_FIT_B45A0_D9C47" hidden="1">#REF!</definedName>
    <definedName name="_AtRisk_FitDataRange_FIT_B529B_53E7B" localSheetId="12" hidden="1">#REF!</definedName>
    <definedName name="_AtRisk_FitDataRange_FIT_B529B_53E7B" hidden="1">#REF!</definedName>
    <definedName name="_AtRisk_FitDataRange_FIT_B7BA1_791C6" localSheetId="12" hidden="1">#REF!</definedName>
    <definedName name="_AtRisk_FitDataRange_FIT_B7BA1_791C6" hidden="1">#REF!</definedName>
    <definedName name="_AtRisk_FitDataRange_FIT_BDACA_CB639" localSheetId="12" hidden="1">#REF!</definedName>
    <definedName name="_AtRisk_FitDataRange_FIT_BDACA_CB639" hidden="1">#REF!</definedName>
    <definedName name="_AtRisk_FitDataRange_FIT_C34BA_CC8A8" localSheetId="12" hidden="1">#REF!</definedName>
    <definedName name="_AtRisk_FitDataRange_FIT_C34BA_CC8A8" hidden="1">#REF!</definedName>
    <definedName name="_AtRisk_FitDataRange_FIT_C6B51_97A11" localSheetId="12" hidden="1">#REF!</definedName>
    <definedName name="_AtRisk_FitDataRange_FIT_C6B51_97A11" hidden="1">#REF!</definedName>
    <definedName name="_AtRisk_FitDataRange_FIT_CCE47_9E8E0" localSheetId="12" hidden="1">#REF!</definedName>
    <definedName name="_AtRisk_FitDataRange_FIT_CCE47_9E8E0" hidden="1">#REF!</definedName>
    <definedName name="_AtRisk_FitDataRange_FIT_D042_BF427" localSheetId="12" hidden="1">#REF!</definedName>
    <definedName name="_AtRisk_FitDataRange_FIT_D042_BF427" hidden="1">#REF!</definedName>
    <definedName name="_AtRisk_FitDataRange_FIT_D76B2_3E4A4" localSheetId="12" hidden="1">#REF!</definedName>
    <definedName name="_AtRisk_FitDataRange_FIT_D76B2_3E4A4" hidden="1">#REF!</definedName>
    <definedName name="_AtRisk_FitDataRange_FIT_E287_8F623" localSheetId="12" hidden="1">#REF!</definedName>
    <definedName name="_AtRisk_FitDataRange_FIT_E287_8F623" hidden="1">#REF!</definedName>
    <definedName name="_AtRisk_FitDataRange_FIT_EF6A6_1836D" localSheetId="12" hidden="1">#REF!</definedName>
    <definedName name="_AtRisk_FitDataRange_FIT_EF6A6_1836D" hidden="1">#REF!</definedName>
    <definedName name="_AtRisk_SimSetting_AutomaticallyGenerateReports" hidden="1">FALSE</definedName>
    <definedName name="_AtRisk_SimSetting_AutomaticResultsDisplayMode" localSheetId="12"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2"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2" hidden="1">#REF!</definedName>
    <definedName name="_example" hidden="1">#REF!</definedName>
    <definedName name="_Fill" localSheetId="12" hidden="1">#REF!</definedName>
    <definedName name="_Fill" hidden="1">#REF!</definedName>
    <definedName name="_Key1" localSheetId="12" hidden="1">#REF!</definedName>
    <definedName name="_Key1" hidden="1">#REF!</definedName>
    <definedName name="_Key2" hidden="1">#REF!</definedName>
    <definedName name="_Order1" hidden="1">255</definedName>
    <definedName name="_Order2" hidden="1">0</definedName>
    <definedName name="_Sort" localSheetId="12" hidden="1">#REF!</definedName>
    <definedName name="_Sort" hidden="1">#REF!</definedName>
    <definedName name="a" localSheetId="1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2" hidden="1">[4]Sheet1!#REF!</definedName>
    <definedName name="ACwvu.CapersView." hidden="1">[4]Sheet1!#REF!</definedName>
    <definedName name="ACwvu.Japan_Capers_Ed_Pub." localSheetId="12" hidden="1">#REF!</definedName>
    <definedName name="ACwvu.Japan_Capers_Ed_Pub." hidden="1">#REF!</definedName>
    <definedName name="ACwvu.KJP_CC." localSheetId="12" hidden="1">#REF!</definedName>
    <definedName name="ACwvu.KJP_CC." hidden="1">#REF!</definedName>
    <definedName name="ADD" localSheetId="10">'[5]R5 Input page'!$D$92:$M$92</definedName>
    <definedName name="ADD" localSheetId="11">'[5]R5 Input page'!$D$92:$M$92</definedName>
    <definedName name="ADD" localSheetId="12">'[6]R5 Input page'!$D$98:$M$98</definedName>
    <definedName name="ADD" localSheetId="4">'RIIO-1 RPI and PVF'!#REF!</definedName>
    <definedName name="ADD">#REF!</definedName>
    <definedName name="ADDSF6" localSheetId="12">#REF!</definedName>
    <definedName name="ADDSF6" localSheetId="4">'RIIO-1 RPI and PVF'!#REF!</definedName>
    <definedName name="ADDSF6">#REF!</definedName>
    <definedName name="AFFTIRG" localSheetId="10">'[5]R5 Input page'!$E$109:$M$109</definedName>
    <definedName name="AFFTIRG" localSheetId="11">'[5]R5 Input page'!$E$109:$M$109</definedName>
    <definedName name="AFFTIRG" localSheetId="12">'[6]R5 Input page'!$E$115:$M$115</definedName>
    <definedName name="AFFTIRG" localSheetId="4">'RIIO-1 RPI and PVF'!#REF!</definedName>
    <definedName name="AFFTIRG">#REF!</definedName>
    <definedName name="AFFTIRG2">'[7]R5 Input page'!$F$112:$M$112</definedName>
    <definedName name="AFFTIRG3">'[7]R5 Input page'!$F$121:$M$121</definedName>
    <definedName name="AFFTIRG4">'[7]R5 Input page'!$F$130:$M$130</definedName>
    <definedName name="AFFTIRG5">'[7]R5 Input page'!$F$139:$M$139</definedName>
    <definedName name="AFFTIRGDEPN" localSheetId="10">'[5]R5 Input page'!$E$110:$M$110</definedName>
    <definedName name="AFFTIRGDEPN" localSheetId="11">'[5]R5 Input page'!$E$110:$M$110</definedName>
    <definedName name="AFFTIRGDEPN" localSheetId="12">'[6]R5 Input page'!$E$116:$M$116</definedName>
    <definedName name="AFFTIRGDEPN" localSheetId="4">'RIIO-1 RPI and PVF'!#REF!</definedName>
    <definedName name="AFFTIRGDEPN">#REF!</definedName>
    <definedName name="AFFTIRGDepn2">'[7]R5 Input page'!$F$113:$M$113</definedName>
    <definedName name="AFFTIRGDepn3">'[7]R5 Input page'!$F$122:$M$122</definedName>
    <definedName name="AFFTIRGDepn4">'[7]R5 Input page'!$F$131:$M$131</definedName>
    <definedName name="AFFTIRGDepn5">'[7]R5 Input page'!$F$140:$M$140</definedName>
    <definedName name="ALE" localSheetId="10">'[5]R5 Input page'!$D$96:$M$96</definedName>
    <definedName name="ALE" localSheetId="11">'[5]R5 Input page'!$D$96:$M$96</definedName>
    <definedName name="ALE" localSheetId="12">'[6]R5 Input page'!$D$102:$M$102</definedName>
    <definedName name="ALE" localSheetId="4">'RIIO-1 RPI and PVF'!#REF!</definedName>
    <definedName name="ALE">#REF!</definedName>
    <definedName name="ANIA" localSheetId="10">'[5]R9 Innovation incentive'!$F$26:$M$26</definedName>
    <definedName name="ANIA" localSheetId="11">'[5]R9 Innovation incentive'!$F$26:$M$26</definedName>
    <definedName name="ANIA" localSheetId="12">'[6]R9 Innovation incentive'!$F$26:$M$26</definedName>
    <definedName name="ANIA" localSheetId="4">'[8]R9 Innovation incentive'!$F$26:$M$26</definedName>
    <definedName name="ANIA">#REF!</definedName>
    <definedName name="ANLL" localSheetId="12">'[9]R4 Licence Condition Values'!$F$52:$M$52</definedName>
    <definedName name="ANLL">'[9]R4 Licence Condition Values'!$F$52:$M$52</definedName>
    <definedName name="ANLU" localSheetId="12">'[9]R4 Licence Condition Values'!$F$53:$M$53</definedName>
    <definedName name="ANLU">'[9]R4 Licence Condition Values'!$F$53:$M$53</definedName>
    <definedName name="AssetClass" localSheetId="12" hidden="1">'[10]A0.5_Data_Constants'!$A$71:$A$76</definedName>
    <definedName name="AssetClass" hidden="1">'[11]A0.5_Data_Constants'!$A$71:$A$76</definedName>
    <definedName name="AssetDesc" localSheetId="12" hidden="1">'[10]A0.5_Data_Constants'!$B$55:$B$103</definedName>
    <definedName name="AssetDesc" hidden="1">'[11]A0.5_Data_Constants'!$B$55:$B$103</definedName>
    <definedName name="ATIRG" localSheetId="10">'[5]R5 Input page'!$E$113:$M$113</definedName>
    <definedName name="ATIRG" localSheetId="11">'[5]R5 Input page'!$E$113:$M$113</definedName>
    <definedName name="ATIRG" localSheetId="12">'[6]R5 Input page'!$E$119:$M$119</definedName>
    <definedName name="ATIRG" localSheetId="4">'RIIO-1 RPI and PVF'!#REF!</definedName>
    <definedName name="ATIRG">#REF!</definedName>
    <definedName name="ATIRG2">'[7]R5 Input page'!$F$116:$M$116</definedName>
    <definedName name="ATIRG3">'[7]R5 Input page'!$F$125:$M$125</definedName>
    <definedName name="ATIRG4">'[7]R5 Input page'!$F$134:$M$134</definedName>
    <definedName name="ATIRG5">'[7]R5 Input page'!$F$143:$M$143</definedName>
    <definedName name="b" localSheetId="12" hidden="1">{#N/A,#N/A,FALSE,"DI 2 YEAR MASTER SCHEDULE"}</definedName>
    <definedName name="b" hidden="1">{#N/A,#N/A,FALSE,"DI 2 YEAR MASTER SCHEDULE"}</definedName>
    <definedName name="BASE" localSheetId="10">'[5]R5 Input page'!$E$91</definedName>
    <definedName name="BASE" localSheetId="11">'[5]R5 Input page'!$E$91</definedName>
    <definedName name="BASE" localSheetId="12">'[6]R5 Input page'!$E$97</definedName>
    <definedName name="BASE" localSheetId="4">'RIIO-1 RPI and PVF'!#REF!</definedName>
    <definedName name="BASE">#REF!</definedName>
    <definedName name="Baseline_Risk" localSheetId="12">#REF!</definedName>
    <definedName name="Baseline_Risk">#REF!</definedName>
    <definedName name="bb" localSheetId="12" hidden="1">{#N/A,#N/A,FALSE,"PRJCTED MNTHLY QTY's"}</definedName>
    <definedName name="bb" hidden="1">{#N/A,#N/A,FALSE,"PRJCTED MNTHLY QTY's"}</definedName>
    <definedName name="bbbb" localSheetId="12" hidden="1">{#N/A,#N/A,FALSE,"PRJCTED QTRLY QTY's"}</definedName>
    <definedName name="bbbb" hidden="1">{#N/A,#N/A,FALSE,"PRJCTED QTRLY QTY's"}</definedName>
    <definedName name="bbbbbb" localSheetId="12" hidden="1">{#N/A,#N/A,FALSE,"PRJCTED QTRLY QTY's"}</definedName>
    <definedName name="bbbbbb" hidden="1">{#N/A,#N/A,FALSE,"PRJCTED QTRLY QTY's"}</definedName>
    <definedName name="BBC" localSheetId="12">'[9]R5 Input page'!$F$128:$M$128</definedName>
    <definedName name="BBC">'[9]R5 Input page'!$F$128:$M$128</definedName>
    <definedName name="BExEZ4HBCC06708765M8A06KCR7P" hidden="1">#N/A</definedName>
    <definedName name="BLPH1" localSheetId="12" hidden="1">[12]Sheet2!#REF!</definedName>
    <definedName name="BLPH1" hidden="1">[12]Sheet2!#REF!</definedName>
    <definedName name="BLPH10" localSheetId="12" hidden="1">#REF!</definedName>
    <definedName name="BLPH10" hidden="1">#REF!</definedName>
    <definedName name="BLPH100" localSheetId="12" hidden="1">#REF!</definedName>
    <definedName name="BLPH100" hidden="1">#REF!</definedName>
    <definedName name="BLPH101" localSheetId="12"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2" hidden="1">[12]Sheet2!#REF!</definedName>
    <definedName name="BLPH2" hidden="1">[12]Sheet2!#REF!</definedName>
    <definedName name="BLPH20" localSheetId="12" hidden="1">#REF!</definedName>
    <definedName name="BLPH20" hidden="1">#REF!</definedName>
    <definedName name="BLPH200" localSheetId="12" hidden="1">#REF!</definedName>
    <definedName name="BLPH200" hidden="1">#REF!</definedName>
    <definedName name="BLPH201" localSheetId="12"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'[13]Risk-Free Rate'!$AQ$15</definedName>
    <definedName name="BLPH210" localSheetId="12" hidden="1">#REF!</definedName>
    <definedName name="BLPH210" hidden="1">#REF!</definedName>
    <definedName name="BLPH211" localSheetId="12" hidden="1">#REF!</definedName>
    <definedName name="BLPH211" hidden="1">#REF!</definedName>
    <definedName name="BLPH212" localSheetId="12"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'[13]Risk-Free Rate'!$AN$15</definedName>
    <definedName name="BLPH220" localSheetId="12" hidden="1">#REF!</definedName>
    <definedName name="BLPH220" hidden="1">#REF!</definedName>
    <definedName name="BLPH221" localSheetId="12" hidden="1">#REF!</definedName>
    <definedName name="BLPH221" hidden="1">#REF!</definedName>
    <definedName name="BLPH222" localSheetId="12"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'[13]Risk-Free Rate'!$AK$15</definedName>
    <definedName name="BLPH230" localSheetId="12" hidden="1">#REF!</definedName>
    <definedName name="BLPH230" hidden="1">#REF!</definedName>
    <definedName name="BLPH231" localSheetId="12" hidden="1">#REF!</definedName>
    <definedName name="BLPH231" hidden="1">#REF!</definedName>
    <definedName name="BLPH232" localSheetId="12"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'[13]Risk-Free Rate'!$AH$15</definedName>
    <definedName name="BLPH240" localSheetId="12" hidden="1">#REF!</definedName>
    <definedName name="BLPH240" hidden="1">#REF!</definedName>
    <definedName name="BLPH241" localSheetId="12" hidden="1">#REF!</definedName>
    <definedName name="BLPH241" hidden="1">#REF!</definedName>
    <definedName name="BLPH242" localSheetId="12"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'[13]Risk-Free Rate'!$AE$15</definedName>
    <definedName name="BLPH250" localSheetId="12" hidden="1">#REF!</definedName>
    <definedName name="BLPH250" hidden="1">#REF!</definedName>
    <definedName name="BLPH251" localSheetId="12" hidden="1">#REF!</definedName>
    <definedName name="BLPH251" hidden="1">#REF!</definedName>
    <definedName name="BLPH252" localSheetId="12"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'[13]Risk-Free Rate'!$AB$15</definedName>
    <definedName name="BLPH260" localSheetId="12" hidden="1">#REF!</definedName>
    <definedName name="BLPH260" hidden="1">#REF!</definedName>
    <definedName name="BLPH261" localSheetId="12" hidden="1">#REF!</definedName>
    <definedName name="BLPH261" hidden="1">#REF!</definedName>
    <definedName name="BLPH262" localSheetId="12"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'[13]Risk-Free Rate'!$Y$15</definedName>
    <definedName name="BLPH270" localSheetId="12" hidden="1">#REF!</definedName>
    <definedName name="BLPH270" hidden="1">#REF!</definedName>
    <definedName name="BLPH271" localSheetId="12" hidden="1">#REF!</definedName>
    <definedName name="BLPH271" hidden="1">#REF!</definedName>
    <definedName name="BLPH272" localSheetId="12"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'[13]Risk-Free Rate'!$V$15</definedName>
    <definedName name="BLPH280" localSheetId="12" hidden="1">#REF!</definedName>
    <definedName name="BLPH280" hidden="1">#REF!</definedName>
    <definedName name="BLPH281" localSheetId="12" hidden="1">#REF!</definedName>
    <definedName name="BLPH281" hidden="1">#REF!</definedName>
    <definedName name="BLPH282" localSheetId="12"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'[13]Risk-Free Rate'!$S$15</definedName>
    <definedName name="BLPH290" localSheetId="12" hidden="1">#REF!</definedName>
    <definedName name="BLPH290" hidden="1">#REF!</definedName>
    <definedName name="BLPH291" localSheetId="12" hidden="1">#REF!</definedName>
    <definedName name="BLPH291" hidden="1">#REF!</definedName>
    <definedName name="BLPH292" localSheetId="12"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'[13]Risk-Free Rate'!$P$15</definedName>
    <definedName name="BLPH300" localSheetId="12" hidden="1">#REF!</definedName>
    <definedName name="BLPH300" hidden="1">#REF!</definedName>
    <definedName name="BLPH301" localSheetId="12" hidden="1">#REF!</definedName>
    <definedName name="BLPH301" hidden="1">#REF!</definedName>
    <definedName name="BLPH302" localSheetId="12"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'[13]Risk-Free Rate'!$M$15</definedName>
    <definedName name="BLPH310" localSheetId="12" hidden="1">#REF!</definedName>
    <definedName name="BLPH310" hidden="1">#REF!</definedName>
    <definedName name="BLPH311" localSheetId="12" hidden="1">#REF!</definedName>
    <definedName name="BLPH311" hidden="1">#REF!</definedName>
    <definedName name="BLPH312" localSheetId="12"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'[13]Risk-Free Rate'!$J$15</definedName>
    <definedName name="BLPH320" localSheetId="12" hidden="1">#REF!</definedName>
    <definedName name="BLPH320" hidden="1">#REF!</definedName>
    <definedName name="BLPH321" localSheetId="12" hidden="1">#REF!</definedName>
    <definedName name="BLPH321" hidden="1">#REF!</definedName>
    <definedName name="BLPH322" localSheetId="12"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'[13]Risk-Free Rate'!$G$15</definedName>
    <definedName name="BLPH330" localSheetId="12" hidden="1">#REF!</definedName>
    <definedName name="BLPH330" hidden="1">#REF!</definedName>
    <definedName name="BLPH331" localSheetId="12" hidden="1">#REF!</definedName>
    <definedName name="BLPH331" hidden="1">#REF!</definedName>
    <definedName name="BLPH332" localSheetId="12"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'[13]Risk-Free Rate'!$D$15</definedName>
    <definedName name="BLPH340" localSheetId="12" hidden="1">#REF!</definedName>
    <definedName name="BLPH340" hidden="1">#REF!</definedName>
    <definedName name="BLPH341" localSheetId="12" hidden="1">#REF!</definedName>
    <definedName name="BLPH341" hidden="1">#REF!</definedName>
    <definedName name="BLPH342" localSheetId="12"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'[13]Risk-Free Rate'!$A$15</definedName>
    <definedName name="BLPH350" localSheetId="12" hidden="1">#REF!</definedName>
    <definedName name="BLPH350" hidden="1">#REF!</definedName>
    <definedName name="BLPH351" localSheetId="12" hidden="1">#REF!</definedName>
    <definedName name="BLPH351" hidden="1">#REF!</definedName>
    <definedName name="BLPH352" localSheetId="12"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2" hidden="1">[12]Sheet2!#REF!</definedName>
    <definedName name="BLPH5" hidden="1">[12]Sheet2!#REF!</definedName>
    <definedName name="BLPH50" localSheetId="12" hidden="1">#REF!</definedName>
    <definedName name="BLPH50" hidden="1">#REF!</definedName>
    <definedName name="BLPH51" localSheetId="12" hidden="1">#REF!</definedName>
    <definedName name="BLPH51" hidden="1">#REF!</definedName>
    <definedName name="BLPH52" localSheetId="12"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10">'[5]R5 Input page'!$F$102:$M$102</definedName>
    <definedName name="BPC" localSheetId="11">'[5]R5 Input page'!$F$102:$M$102</definedName>
    <definedName name="BPC" localSheetId="12">'[6]R5 Input page'!$F$108:$M$108</definedName>
    <definedName name="BPC" localSheetId="4">'RIIO-1 RPI and PVF'!#REF!</definedName>
    <definedName name="BPC">#REF!</definedName>
    <definedName name="BPC2020_21" localSheetId="12">'[14]2.1 Revenue_Interface'!$AB$108</definedName>
    <definedName name="BPC2020_21">'[15]2.1 Revenue_Interface'!$AB$108</definedName>
    <definedName name="BPCGROUP" localSheetId="10">'[5]R5 Input page'!#REF!</definedName>
    <definedName name="BPCGROUP" localSheetId="11">'[5]R5 Input page'!#REF!</definedName>
    <definedName name="BPCGROUP" localSheetId="12">'[6]R5 Input page'!#REF!</definedName>
    <definedName name="BPCGROUP" localSheetId="4">'RIIO-1 RPI and PVF'!#REF!</definedName>
    <definedName name="BPCGROUP">#REF!</definedName>
    <definedName name="BPCLIMIT" localSheetId="10">'[5]R4 Licence Condition Values'!#REF!</definedName>
    <definedName name="BPCLIMIT" localSheetId="11">'[5]R4 Licence Condition Values'!#REF!</definedName>
    <definedName name="BPCLIMIT" localSheetId="12">'[6]R4 Licence Condition Values'!#REF!</definedName>
    <definedName name="BPCLIMIT" localSheetId="4">'[8]R4 Licence Condition Values'!#REF!</definedName>
    <definedName name="BPCLIMIT">#REF!</definedName>
    <definedName name="BPCLIMIT2" localSheetId="10">'[5]R5 Input page'!#REF!</definedName>
    <definedName name="BPCLIMIT2" localSheetId="11">'[5]R5 Input page'!#REF!</definedName>
    <definedName name="BPCLIMIT2" localSheetId="12">'[6]R5 Input page'!#REF!</definedName>
    <definedName name="BPCLIMIT2" localSheetId="4">'RIIO-1 RPI and PVF'!#REF!</definedName>
    <definedName name="BPCLIMIT2">#REF!</definedName>
    <definedName name="BR" comment="Transmission Base Revenue">'[7]R6 Base revenue'!$F$14:$M$14</definedName>
    <definedName name="BR2020_21" localSheetId="12">'[14]2.1 Revenue_Interface'!$AB$106</definedName>
    <definedName name="BR2020_21">'[15]2.1 Revenue_Interface'!$AB$106</definedName>
    <definedName name="BRt" comment="Transmission Base Revenue" localSheetId="10">'[5]R6 Base revenue'!$F$12:$M$12</definedName>
    <definedName name="BRt" comment="Transmission Base Revenue" localSheetId="11">'[5]R6 Base revenue'!$F$12:$M$12</definedName>
    <definedName name="BRt" comment="Transmission Base Revenue" localSheetId="12">'[6]R6 Base revenue'!$F$12:$O$12</definedName>
    <definedName name="BRt" comment="Transmission Base Revenue" localSheetId="4">'[8]R6 True Up'!$F$12:$M$12</definedName>
    <definedName name="BRt" comment="Transmission Base Revenue">#REF!</definedName>
    <definedName name="BSTC" localSheetId="12">#REF!</definedName>
    <definedName name="BSTC">#REF!</definedName>
    <definedName name="CANMR" localSheetId="10">'[5]R5 Input page'!#REF!</definedName>
    <definedName name="CANMR" localSheetId="11">'[5]R5 Input page'!#REF!</definedName>
    <definedName name="CANMR" localSheetId="12">'[6]R5 Input page'!#REF!</definedName>
    <definedName name="CANMR" localSheetId="4">'RIIO-1 RPI and PVF'!#REF!</definedName>
    <definedName name="CANMR">#REF!</definedName>
    <definedName name="CAP" localSheetId="12">'[9]R4 Licence Condition Values'!$F$66:$M$66</definedName>
    <definedName name="CAP">'[9]R4 Licence Condition Values'!$F$66:$M$66</definedName>
    <definedName name="CCTIRG" localSheetId="10">'[5]R4 Licence Condition Values'!$D$81:$M$81</definedName>
    <definedName name="CCTIRG" localSheetId="11">'[5]R4 Licence Condition Values'!$D$81:$M$81</definedName>
    <definedName name="CCTIRG" localSheetId="12">'[6]R4 Licence Condition Values'!$D$81:$M$81</definedName>
    <definedName name="CCTIRG" localSheetId="4">'[8]R4 Licence Condition Values'!$D$81:$M$81</definedName>
    <definedName name="CCTIRG">#REF!</definedName>
    <definedName name="CF" localSheetId="10">'[5]R4 Licence Condition Values'!$F$61:$M$61</definedName>
    <definedName name="CF" localSheetId="11">'[5]R4 Licence Condition Values'!$F$61:$M$61</definedName>
    <definedName name="CF" localSheetId="12">'[6]R4 Licence Condition Values'!$F$61:$M$61</definedName>
    <definedName name="CF" localSheetId="4">'[8]R4 Licence Condition Values'!$F$61:$M$61</definedName>
    <definedName name="CF">#REF!</definedName>
    <definedName name="CfDQD" localSheetId="10">'[5]R5 Input page'!#REF!</definedName>
    <definedName name="CfDQD" localSheetId="11">'[5]R5 Input page'!#REF!</definedName>
    <definedName name="CfDQD" localSheetId="12">'[6]R5 Input page'!#REF!</definedName>
    <definedName name="CfDQD" localSheetId="4">'RIIO-1 RPI and PVF'!#REF!</definedName>
    <definedName name="CfDQD">#REF!</definedName>
    <definedName name="CfDS" localSheetId="10">'[5]R5 Input page'!$F$126:$M$126</definedName>
    <definedName name="CfDS" localSheetId="11">'[5]R5 Input page'!$F$126:$M$126</definedName>
    <definedName name="CfDS" localSheetId="12">'[6]R5 Input page'!$F$132:$M$132</definedName>
    <definedName name="CfDS" localSheetId="4">'RIIO-1 RPI and PVF'!#REF!</definedName>
    <definedName name="CfDS">#REF!</definedName>
    <definedName name="CfDSD" localSheetId="10">'[5]R5 Input page'!$F$127:$M$127</definedName>
    <definedName name="CfDSD" localSheetId="11">'[5]R5 Input page'!$F$127:$M$127</definedName>
    <definedName name="CfDSD" localSheetId="12">'[6]R5 Input page'!$F$133:$M$133</definedName>
    <definedName name="CfDSD" localSheetId="4">'RIIO-1 RPI and PVF'!#REF!</definedName>
    <definedName name="CfDSD">#REF!</definedName>
    <definedName name="CFTIRG" localSheetId="10">'[5]R4 Licence Condition Values'!$E$74:$M$74</definedName>
    <definedName name="CFTIRG" localSheetId="11">'[5]R4 Licence Condition Values'!$E$74:$M$74</definedName>
    <definedName name="CFTIRG" localSheetId="12">'[6]R4 Licence Condition Values'!$E$74:$M$74</definedName>
    <definedName name="CFTIRG" localSheetId="4">'[8]R4 Licence Condition Values'!$E$74:$M$74</definedName>
    <definedName name="CFTIRG">#REF!</definedName>
    <definedName name="CFTIRG1">'[7]R4 Licence Condition Values'!$F$75:$M$75</definedName>
    <definedName name="CFTIRG2">'[7]R4 Licence Condition Values'!$F$86:$M$86</definedName>
    <definedName name="CFTIRG3">'[7]R4 Licence Condition Values'!$F$96:$M$96</definedName>
    <definedName name="cftirg4">'[7]R4 Licence Condition Values'!$F$106:$M$106</definedName>
    <definedName name="CFTIRG5">'[7]R4 Licence Condition Values'!$F$116:$M$116</definedName>
    <definedName name="CLNGC" localSheetId="12">'[9]R5 Input page'!$F$93:$M$93</definedName>
    <definedName name="CLNGC">'[9]R5 Input page'!$F$93:$M$93</definedName>
    <definedName name="CM" localSheetId="12">'[9]R15 SO Constraint Management'!$F$15:$M$15</definedName>
    <definedName name="CM">'[9]R15 SO Constraint Management'!$F$15:$M$15</definedName>
    <definedName name="CMCA" localSheetId="12">'[9]R15 SO Constraint Management'!$F$61:$M$61</definedName>
    <definedName name="CMCA">'[9]R15 SO Constraint Management'!$F$61:$M$61</definedName>
    <definedName name="CMCE" localSheetId="12">'[9]R4 Licence Condition Values'!$F$49:$M$49</definedName>
    <definedName name="CMCE">'[9]R4 Licence Condition Values'!$F$49:$M$49</definedName>
    <definedName name="CMECAQD" localSheetId="10">'[5]R5 Input page'!#REF!</definedName>
    <definedName name="CMECAQD" localSheetId="11">'[5]R5 Input page'!#REF!</definedName>
    <definedName name="CMECAQD" localSheetId="12">'[6]R5 Input page'!#REF!</definedName>
    <definedName name="CMECAQD" localSheetId="4">'RIIO-1 RPI and PVF'!#REF!</definedName>
    <definedName name="CMECAQD">#REF!</definedName>
    <definedName name="CMINVC" localSheetId="12">'[9]R15 SO Constraint Management'!$F$50:$M$50</definedName>
    <definedName name="CMINVC">'[9]R15 SO Constraint Management'!$F$50:$M$50</definedName>
    <definedName name="CMIR" localSheetId="12">'[9]R15 SO Constraint Management'!$F$33:$M$33</definedName>
    <definedName name="CMIR">'[9]R15 SO Constraint Management'!$F$33:$M$33</definedName>
    <definedName name="CMOpBT" localSheetId="12">'[9]R4 Licence Condition Values'!$F$50:$M$50</definedName>
    <definedName name="CMOpBT">'[9]R4 Licence Condition Values'!$F$50:$M$50</definedName>
    <definedName name="CMopDT" localSheetId="12">'[9]R5 Input page'!$F$127:$M$127</definedName>
    <definedName name="CMopDT">'[9]R5 Input page'!$F$127:$M$127</definedName>
    <definedName name="CMOPPM" localSheetId="12">'[9]R15 SO Constraint Management'!$F$80:$M$80</definedName>
    <definedName name="CMOPPM">'[9]R15 SO Constraint Management'!$F$80:$M$80</definedName>
    <definedName name="CMQD" localSheetId="10">'[5]R5 Input page'!#REF!</definedName>
    <definedName name="CMQD" localSheetId="11">'[5]R5 Input page'!#REF!</definedName>
    <definedName name="CMQD" localSheetId="12">'[6]R5 Input page'!#REF!</definedName>
    <definedName name="CMQD" localSheetId="4">'RIIO-1 RPI and PVF'!#REF!</definedName>
    <definedName name="CMQD">#REF!</definedName>
    <definedName name="CMS" localSheetId="10">'[5]R5 Input page'!$F$128:$M$128</definedName>
    <definedName name="CMS" localSheetId="11">'[5]R5 Input page'!$F$128:$M$128</definedName>
    <definedName name="CMS" localSheetId="12">'[6]R5 Input page'!$F$134:$M$134</definedName>
    <definedName name="CMS" localSheetId="4">'RIIO-1 RPI and PVF'!#REF!</definedName>
    <definedName name="CMS">#REF!</definedName>
    <definedName name="CMSD" localSheetId="10">'[5]R5 Input page'!$F$129:$M$129</definedName>
    <definedName name="CMSD" localSheetId="11">'[5]R5 Input page'!$F$129:$M$129</definedName>
    <definedName name="CMSD" localSheetId="12">'[6]R5 Input page'!$F$135:$M$135</definedName>
    <definedName name="CMSD" localSheetId="4">'RIIO-1 RPI and PVF'!#REF!</definedName>
    <definedName name="CMSD">#REF!</definedName>
    <definedName name="CNIARt" localSheetId="12">'[14]2.1 Revenue_Interface'!$AB$104</definedName>
    <definedName name="CNIARt">'[15]2.1 Revenue_Interface'!$AB$104</definedName>
    <definedName name="CNIAV" localSheetId="12">'[14]2.1 Revenue_Interface'!#REF!</definedName>
    <definedName name="CNIAV">'[15]2.1 Revenue_Interface'!#REF!</definedName>
    <definedName name="COL" localSheetId="12">'[9]R4 Licence Condition Values'!$F$67:$M$67</definedName>
    <definedName name="COL">'[9]R4 Licence Condition Values'!$F$67:$M$67</definedName>
    <definedName name="Combine_Lookup" localSheetId="12">#REF!</definedName>
    <definedName name="Combine_Lookup">#REF!</definedName>
    <definedName name="Combine_Valid" localSheetId="12">'[16]5.8 Decommissioned Sum '!#REF!</definedName>
    <definedName name="Combine_Valid">'[16]5.8 Decommissioned Sum '!#REF!</definedName>
    <definedName name="Company_Name" localSheetId="12">#REF!</definedName>
    <definedName name="Company_Name">#REF!</definedName>
    <definedName name="CompName" localSheetId="10">'[5]R5 Input page'!$E$6</definedName>
    <definedName name="CompName" localSheetId="11">'[5]R5 Input page'!$E$6</definedName>
    <definedName name="CompName" localSheetId="12">'[6]R5 Input page'!$E$6</definedName>
    <definedName name="CompName" localSheetId="4">'RIIO-1 RPI and PVF'!$A$2</definedName>
    <definedName name="CompName">#REF!</definedName>
    <definedName name="CONADJ">'[7]R8 Output incentives'!$H$151:$O$151</definedName>
    <definedName name="CSSAF" localSheetId="12">'[9]TO Incentives'!#REF!</definedName>
    <definedName name="CSSAF">'[9]TO Incentives'!#REF!</definedName>
    <definedName name="CSSCAP" localSheetId="10">'[5]R4 Licence Condition Values'!$F$48:$M$48</definedName>
    <definedName name="CSSCAP" localSheetId="11">'[5]R4 Licence Condition Values'!$F$48:$M$48</definedName>
    <definedName name="CSSCAP" localSheetId="12">'[6]R4 Licence Condition Values'!$F$48:$M$48</definedName>
    <definedName name="CSSCAP" localSheetId="4">'[8]R4 Licence Condition Values'!$F$48:$M$48</definedName>
    <definedName name="CSSCAP">#REF!</definedName>
    <definedName name="CSSCOL" localSheetId="10">'[5]R4 Licence Condition Values'!$F$49:$M$49</definedName>
    <definedName name="CSSCOL" localSheetId="11">'[5]R4 Licence Condition Values'!$F$49:$M$49</definedName>
    <definedName name="CSSCOL" localSheetId="12">'[6]R4 Licence Condition Values'!$F$49:$M$49</definedName>
    <definedName name="CSSCOL" localSheetId="4">'[8]R4 Licence Condition Values'!$F$49:$M$49</definedName>
    <definedName name="CSSCOL">#REF!</definedName>
    <definedName name="CSSDPA" localSheetId="10">'[5]R4 Licence Condition Values'!$F$51:$M$51</definedName>
    <definedName name="CSSDPA" localSheetId="11">'[5]R4 Licence Condition Values'!$F$51:$M$51</definedName>
    <definedName name="CSSDPA" localSheetId="12">'[6]R4 Licence Condition Values'!$F$51:$M$51</definedName>
    <definedName name="CSSDPA" localSheetId="4">'[8]R4 Licence Condition Values'!$F$51:$M$51</definedName>
    <definedName name="CSSDPA">#REF!</definedName>
    <definedName name="CSSP" localSheetId="10">'[5]R5 Input page'!$D$85:$M$85</definedName>
    <definedName name="CSSP" localSheetId="11">'[5]R5 Input page'!$D$85:$M$85</definedName>
    <definedName name="CSSP" localSheetId="12">'[6]R5 Input page'!$D$91:$M$91</definedName>
    <definedName name="CSSP" localSheetId="4">'RIIO-1 RPI and PVF'!#REF!</definedName>
    <definedName name="CSSP">#REF!</definedName>
    <definedName name="CSSPRO" localSheetId="10">'[5]R4 Licence Condition Values'!$F$45:$M$45</definedName>
    <definedName name="CSSPRO" localSheetId="11">'[5]R4 Licence Condition Values'!$F$45:$M$45</definedName>
    <definedName name="CSSPRO" localSheetId="12">'[6]R4 Licence Condition Values'!$F$45:$M$45</definedName>
    <definedName name="CSSPRO" localSheetId="4">'[8]R4 Licence Condition Values'!$F$45:$M$45</definedName>
    <definedName name="CSSPRO">#REF!</definedName>
    <definedName name="CSSS" localSheetId="10">'[5]R15 SO Internal'!$F$91:$M$91</definedName>
    <definedName name="CSSS" localSheetId="11">'[5]R15 SO Internal'!$F$91:$M$91</definedName>
    <definedName name="CSSS" localSheetId="12">'[6]R15 SO Internal'!$F$91:$M$91</definedName>
    <definedName name="CSSS" localSheetId="4">'[8]R15 SO Internal'!$F$91:$O$91</definedName>
    <definedName name="CSSS">#REF!</definedName>
    <definedName name="CSSSCfD" localSheetId="10">'[5]R5 Input page'!#REF!</definedName>
    <definedName name="CSSSCfD" localSheetId="11">'[5]R5 Input page'!#REF!</definedName>
    <definedName name="CSSSCfD" localSheetId="12">'[6]R5 Input page'!#REF!</definedName>
    <definedName name="CSSSCfD" localSheetId="4">'RIIO-1 RPI and PVF'!#REF!</definedName>
    <definedName name="CSSSCfD">#REF!</definedName>
    <definedName name="CSSSCM" localSheetId="10">'[5]R5 Input page'!#REF!</definedName>
    <definedName name="CSSSCM" localSheetId="11">'[5]R5 Input page'!#REF!</definedName>
    <definedName name="CSSSCM" localSheetId="12">'[6]R5 Input page'!#REF!</definedName>
    <definedName name="CSSSCM" localSheetId="4">'RIIO-1 RPI and PVF'!#REF!</definedName>
    <definedName name="CSSSCM">#REF!</definedName>
    <definedName name="CSST" localSheetId="10">'[5]R4 Licence Condition Values'!$F$47:$M$47</definedName>
    <definedName name="CSST" localSheetId="11">'[5]R4 Licence Condition Values'!$F$47:$M$47</definedName>
    <definedName name="CSST" localSheetId="12">'[6]R4 Licence Condition Values'!$F$47:$M$47</definedName>
    <definedName name="CSST" localSheetId="4">'[8]R4 Licence Condition Values'!$F$47:$M$47</definedName>
    <definedName name="CSST">#REF!</definedName>
    <definedName name="CSSUPA" localSheetId="10">'[5]R4 Licence Condition Values'!$F$50:$M$50</definedName>
    <definedName name="CSSUPA" localSheetId="11">'[5]R4 Licence Condition Values'!$F$50:$M$50</definedName>
    <definedName name="CSSUPA" localSheetId="12">'[6]R4 Licence Condition Values'!$F$50:$M$50</definedName>
    <definedName name="CSSUPA" localSheetId="4">'[8]R4 Licence Condition Values'!$F$50:$M$50</definedName>
    <definedName name="CSSUPA">#REF!</definedName>
    <definedName name="CTE" localSheetId="10">#REF!</definedName>
    <definedName name="CTE" localSheetId="11">#REF!</definedName>
    <definedName name="CTE" localSheetId="12">'[6]R8 Output incentives'!#REF!</definedName>
    <definedName name="CTE" localSheetId="4">'[8]R8 Output incentives'!#REF!</definedName>
    <definedName name="CTE">'[17]R8 Output incentives'!#REF!</definedName>
    <definedName name="Cwvu.CapersView." localSheetId="12" hidden="1">[4]Sheet1!#REF!</definedName>
    <definedName name="Cwvu.CapersView." hidden="1">[4]Sheet1!#REF!</definedName>
    <definedName name="Cwvu.Japan_Capers_Ed_Pub." localSheetId="12" hidden="1">[4]Sheet1!#REF!</definedName>
    <definedName name="Cwvu.Japan_Capers_Ed_Pub." hidden="1">[4]Sheet1!#REF!</definedName>
    <definedName name="CxIncRA" localSheetId="12">'[9]R5 Input page'!$E$32</definedName>
    <definedName name="CxIncRA">'[9]R5 Input page'!$E$32</definedName>
    <definedName name="DecimalPlaces" localSheetId="12">0.01</definedName>
    <definedName name="DecimalPlaces">'[18]E0.5_Data_Constants'!$B$7</definedName>
    <definedName name="DELINC" localSheetId="12">'[9]R17 SO Legacy Permits'!$F$11</definedName>
    <definedName name="DELINC">'[9]R17 SO Legacy Permits'!$F$11</definedName>
    <definedName name="Dep" localSheetId="10">'[5]R4 Licence Condition Values'!$E$78:$M$78</definedName>
    <definedName name="Dep" localSheetId="11">'[5]R4 Licence Condition Values'!$E$78:$M$78</definedName>
    <definedName name="Dep" localSheetId="12">'[6]R4 Licence Condition Values'!$E$78:$M$78</definedName>
    <definedName name="Dep" localSheetId="4">'[8]R4 Licence Condition Values'!$E$78:$M$78</definedName>
    <definedName name="Dep">#REF!</definedName>
    <definedName name="Dep_3">'[7]R4 Licence Condition Values'!$F$100:$M$100</definedName>
    <definedName name="Dep_4">'[7]R4 Licence Condition Values'!$F$110:$M$110</definedName>
    <definedName name="Dep_5">'[7]R4 Licence Condition Values'!$F$120:$M$120</definedName>
    <definedName name="DFA" localSheetId="10">'[5]R15 SO Internal'!$F$68:$M$68</definedName>
    <definedName name="DFA" localSheetId="11">'[5]R15 SO Internal'!$F$68:$M$68</definedName>
    <definedName name="DFA" localSheetId="12">'[6]R15 SO Internal'!$F$68:$M$68</definedName>
    <definedName name="DFA" localSheetId="4">'[8]R15 SO Internal'!$F$68:$O$68</definedName>
    <definedName name="DFA">#REF!</definedName>
    <definedName name="DFAA" localSheetId="10">'[5]R5 Input page'!#REF!</definedName>
    <definedName name="DFAA" localSheetId="11">'[5]R5 Input page'!#REF!</definedName>
    <definedName name="DFAA" localSheetId="12">'[6]R5 Input page'!#REF!</definedName>
    <definedName name="DFAA" localSheetId="4">'RIIO-1 RPI and PVF'!#REF!</definedName>
    <definedName name="DFAA">#REF!</definedName>
    <definedName name="DFAB" localSheetId="10">'[5]R5 Input page'!#REF!</definedName>
    <definedName name="DFAB" localSheetId="11">'[5]R5 Input page'!#REF!</definedName>
    <definedName name="DFAB" localSheetId="12">'[6]R5 Input page'!#REF!</definedName>
    <definedName name="DFAB" localSheetId="4">'RIIO-1 RPI and PVF'!#REF!</definedName>
    <definedName name="DFAB">#REF!</definedName>
    <definedName name="DFAC" localSheetId="10">'[5]R5 Input page'!#REF!</definedName>
    <definedName name="DFAC" localSheetId="11">'[5]R5 Input page'!#REF!</definedName>
    <definedName name="DFAC" localSheetId="12">'[6]R5 Input page'!#REF!</definedName>
    <definedName name="DFAC" localSheetId="4">'RIIO-1 RPI and PVF'!#REF!</definedName>
    <definedName name="DFAC">#REF!</definedName>
    <definedName name="Dia_Valid" localSheetId="12">'[16]5.8 Decommissioned Sum '!#REF!</definedName>
    <definedName name="Dia_Valid">'[16]5.8 Decommissioned Sum '!#REF!</definedName>
    <definedName name="DIS" localSheetId="10">'[5]R5 Input page'!$E$50:$M$50</definedName>
    <definedName name="DIS" localSheetId="11">'[5]R5 Input page'!$E$50:$M$50</definedName>
    <definedName name="DIS" localSheetId="12">'[6]R5 Input page'!$E$56:$M$56</definedName>
    <definedName name="DIS" localSheetId="4">'RIIO-1 RPI and PVF'!#REF!</definedName>
    <definedName name="DIS">#REF!</definedName>
    <definedName name="Dist_Valid" localSheetId="12">'[16]5.8 Decommissioned Sum '!#REF!</definedName>
    <definedName name="Dist_Valid">'[16]5.8 Decommissioned Sum '!#REF!</definedName>
    <definedName name="DRI" localSheetId="10">'[5]R5 Input page'!$E$122:$M$122</definedName>
    <definedName name="DRI" localSheetId="11">'[5]R5 Input page'!$E$122:$M$122</definedName>
    <definedName name="DRI" localSheetId="12">'[6]R5 Input page'!$E$128:$M$128</definedName>
    <definedName name="DRI" localSheetId="4">'RIIO-1 RPI and PVF'!#REF!</definedName>
    <definedName name="DRI">#REF!</definedName>
    <definedName name="Driver_Valid" localSheetId="12">'[16]5.8 Decommissioned Sum '!#REF!</definedName>
    <definedName name="Driver_Valid">'[16]5.8 Decommissioned Sum '!#REF!</definedName>
    <definedName name="DSF" localSheetId="12">'[9]R4 Licence Condition Values'!$F$65:$M$65</definedName>
    <definedName name="DSF">'[9]R4 Licence Condition Values'!$F$65:$M$65</definedName>
    <definedName name="DSP" localSheetId="10">'[5]R5 Input page'!$D$94:$M$94</definedName>
    <definedName name="DSP" localSheetId="11">'[5]R5 Input page'!$D$94:$M$94</definedName>
    <definedName name="DSP" localSheetId="12">'[6]R5 Input page'!$D$100:$M$100</definedName>
    <definedName name="DSP" localSheetId="4">'RIIO-1 RPI and PVF'!#REF!</definedName>
    <definedName name="DSP">#REF!</definedName>
    <definedName name="DSR" localSheetId="10">'[5]R15 SO Internal'!$F$82:$M$82</definedName>
    <definedName name="DSR" localSheetId="11">'[5]R15 SO Internal'!$F$82:$M$82</definedName>
    <definedName name="DSR" localSheetId="12">'[6]R15 SO Internal'!$F$82:$M$82</definedName>
    <definedName name="DSR" localSheetId="4">'[8]R15 SO Internal'!$F$82:$O$82</definedName>
    <definedName name="DSR">#REF!</definedName>
    <definedName name="DSRpq" localSheetId="10">'[5]R5 Input page'!$F$121:$M$121</definedName>
    <definedName name="DSRpq" localSheetId="11">'[5]R5 Input page'!$F$121:$M$121</definedName>
    <definedName name="DSRpq" localSheetId="12">'[6]R5 Input page'!$F$127:$M$127</definedName>
    <definedName name="DSRpq" localSheetId="4">'RIIO-1 RPI and PVF'!#REF!</definedName>
    <definedName name="DSRpq">#REF!</definedName>
    <definedName name="ECC" localSheetId="12">'[9]R5 Input page'!$F$134:$M$134</definedName>
    <definedName name="ECC">'[9]R5 Input page'!$F$134:$M$134</definedName>
    <definedName name="ECCC" localSheetId="12">'[9]R5 Input page'!$F$129:$M$129</definedName>
    <definedName name="ECCC">'[9]R5 Input page'!$F$129:$M$129</definedName>
    <definedName name="ECNIAt" localSheetId="12">'[14]2.1 Revenue_Interface'!$AB$103</definedName>
    <definedName name="ECNIAt">'[15]2.1 Revenue_Interface'!$AB$103</definedName>
    <definedName name="EDR" localSheetId="10">'[5]R8 Output incentives'!$F$140:$M$140</definedName>
    <definedName name="EDR" localSheetId="11">'[5]R8 Output incentives'!$F$140:$M$140</definedName>
    <definedName name="EDR" localSheetId="12">'[6]R8 Output incentives'!$F$140:$O$140</definedName>
    <definedName name="EDR" localSheetId="4">'[8]R8 Output incentives'!$F$140:$M$140</definedName>
    <definedName name="EDR">'[17]R8 Output incentives'!$F$140:$M$140</definedName>
    <definedName name="EDRO" localSheetId="10">'[5]R5 Input page'!$F$73:$M$73</definedName>
    <definedName name="EDRO" localSheetId="11">'[5]R5 Input page'!$F$73:$M$73</definedName>
    <definedName name="EDRO" localSheetId="12">'[6]R5 Input page'!$F$79:$M$79</definedName>
    <definedName name="EDRO" localSheetId="4">'RIIO-1 RPI and PVF'!#REF!</definedName>
    <definedName name="EDRO">#REF!</definedName>
    <definedName name="EEPTA" localSheetId="12">'[9]R5 Input page'!$F$140:$M$140</definedName>
    <definedName name="EEPTA">'[9]R5 Input page'!$F$140:$M$140</definedName>
    <definedName name="EINIAT" localSheetId="10">#REF!</definedName>
    <definedName name="EINIAT" localSheetId="11">#REF!</definedName>
    <definedName name="EINIAT" localSheetId="12">'[6]R5 Input page'!#REF!</definedName>
    <definedName name="EINIAT" localSheetId="4">'RIIO-1 RPI and PVF'!#REF!</definedName>
    <definedName name="EINIAT">#REF!</definedName>
    <definedName name="ENCMC" localSheetId="12">'[9]R15 SO Constraint Management'!$F$89:$M$89</definedName>
    <definedName name="ENCMC">'[9]R15 SO Constraint Management'!$F$89:$M$89</definedName>
    <definedName name="EnCMInv" localSheetId="12">'[9]R5 Input page'!$F$115:$M$115</definedName>
    <definedName name="EnCMInv">'[9]R5 Input page'!$F$115:$M$115</definedName>
    <definedName name="EnCMOp" localSheetId="12">'[9]R5 Input page'!$F$112:$M$112</definedName>
    <definedName name="EnCMOp">'[9]R5 Input page'!$F$112:$M$112</definedName>
    <definedName name="ENIA" localSheetId="10">'[5]R5 Input page'!$F$100:$M$100</definedName>
    <definedName name="ENIA" localSheetId="11">'[5]R5 Input page'!$F$100:$M$100</definedName>
    <definedName name="ENIA" localSheetId="12">'[6]R5 Input page'!$F$106:$M$106</definedName>
    <definedName name="ENIA" localSheetId="4">'RIIO-1 RPI and PVF'!#REF!</definedName>
    <definedName name="ENIA">#REF!</definedName>
    <definedName name="ENIA2020_21" localSheetId="12">'[14]2.1 Revenue_Interface'!$AB$107</definedName>
    <definedName name="ENIA2020_21">'[15]2.1 Revenue_Interface'!$AB$107</definedName>
    <definedName name="ENSA" localSheetId="10">'[5]R5 Input page'!$D$80:$M$80</definedName>
    <definedName name="ENSA" localSheetId="11">'[5]R5 Input page'!$D$80:$M$80</definedName>
    <definedName name="ENSA" localSheetId="12">'[6]R5 Input page'!$D$86:$M$86</definedName>
    <definedName name="ENSA" localSheetId="4">'RIIO-1 RPI and PVF'!#REF!</definedName>
    <definedName name="ENSA">#REF!</definedName>
    <definedName name="ENST" localSheetId="12">#REF!</definedName>
    <definedName name="ENST">#REF!</definedName>
    <definedName name="EPT" localSheetId="12">'[9]R5 Input page'!$F$139:$M$139</definedName>
    <definedName name="EPT">'[9]R5 Input page'!$F$139:$M$139</definedName>
    <definedName name="ETIRG" localSheetId="10">'[5]R11 TIRG'!$E$69:$M$69</definedName>
    <definedName name="ETIRG" localSheetId="11">'[5]R11 TIRG'!$E$69:$M$69</definedName>
    <definedName name="ETIRG" localSheetId="12">'[6]R11 TIRG'!$E$69:$M$69</definedName>
    <definedName name="ETIRG" localSheetId="4">'[8]R11 TIRG'!$E$69:$M$69</definedName>
    <definedName name="ETIRG">'[17]R11 TIRG'!$E$69:$M$69</definedName>
    <definedName name="ETIRGC" localSheetId="10">'[5]R4 Licence Condition Values'!$E$79:$M$79</definedName>
    <definedName name="ETIRGC" localSheetId="11">'[5]R4 Licence Condition Values'!$E$79:$M$79</definedName>
    <definedName name="ETIRGC" localSheetId="12">'[6]R4 Licence Condition Values'!$E$79:$M$79</definedName>
    <definedName name="ETIRGC" localSheetId="4">'[8]R4 Licence Condition Values'!$E$79:$M$79</definedName>
    <definedName name="ETIRGC">#REF!</definedName>
    <definedName name="ETIRGC2">'[7]R4 Licence Condition Values'!$F$91:$M$91</definedName>
    <definedName name="ETIRGC3">'[7]R4 Licence Condition Values'!$F$101:$M$101</definedName>
    <definedName name="ETIRGC4">'[7]R4 Licence Condition Values'!$F$111:$M$111</definedName>
    <definedName name="ETIRGC5">'[7]R4 Licence Condition Values'!$F$121:$M$121</definedName>
    <definedName name="ETIRGORAV" localSheetId="10">'[5]R4 Licence Condition Values'!$D$77</definedName>
    <definedName name="ETIRGORAV" localSheetId="11">'[5]R4 Licence Condition Values'!$D$77</definedName>
    <definedName name="ETIRGORAV" localSheetId="12">'[6]R4 Licence Condition Values'!$D$77</definedName>
    <definedName name="ETIRGORAV" localSheetId="4">'[8]R4 Licence Condition Values'!$D$77</definedName>
    <definedName name="ETIRGORAV">#REF!</definedName>
    <definedName name="ETIRGORAV2">'[7]R4 Licence Condition Values'!$F$89:$M$89</definedName>
    <definedName name="ETIRGORAV3">'[7]R4 Licence Condition Values'!$F$99:$M$99</definedName>
    <definedName name="ETIRGORAV4">'[7]R4 Licence Condition Values'!$F$109:$M$109</definedName>
    <definedName name="ETIRGORAV5">'[7]R4 Licence Condition Values'!$F$119:$M$119</definedName>
    <definedName name="ExBBCNLRA" localSheetId="12">'[9]R5 Input page'!$F$114:$M$114</definedName>
    <definedName name="ExBBCNLRA">'[9]R5 Input page'!$F$114:$M$114</definedName>
    <definedName name="ExCC" localSheetId="12">'[9]R5 Input page'!$F$160:$M$160</definedName>
    <definedName name="ExCC">'[9]R5 Input page'!$F$160:$M$160</definedName>
    <definedName name="EXCMC" localSheetId="12">'[9]R15 SO Constraint Management'!$F$98:$M$98</definedName>
    <definedName name="EXCMC">'[9]R15 SO Constraint Management'!$F$98:$M$98</definedName>
    <definedName name="ExCMInv" localSheetId="12">'[9]R5 Input page'!$F$116:$M$116</definedName>
    <definedName name="ExCMInv">'[9]R5 Input page'!$F$116:$M$116</definedName>
    <definedName name="EXCMOp" localSheetId="12">'[9]R5 Input page'!$F$113:$M$113</definedName>
    <definedName name="EXCMOp">'[9]R5 Input page'!$F$113:$M$113</definedName>
    <definedName name="ExRO" localSheetId="12">'[9]R5 Input page'!$F$159:$M$159</definedName>
    <definedName name="ExRO">'[9]R5 Input page'!$F$159:$M$159</definedName>
    <definedName name="f" localSheetId="12" hidden="1">{"'PRODUCTIONCOST SHEET'!$B$3:$G$48"}</definedName>
    <definedName name="f" hidden="1">{"'PRODUCTIONCOST SHEET'!$B$3:$G$48"}</definedName>
    <definedName name="FactAA">'[7]R5 Input page'!#REF!</definedName>
    <definedName name="FactBB">'[7]R5 Input page'!#REF!</definedName>
    <definedName name="FactX">'[7]R5 Input page'!#REF!</definedName>
    <definedName name="FactY">'[7]R5 Input page'!#REF!</definedName>
    <definedName name="FactZ">'[7]R5 Input page'!#REF!</definedName>
    <definedName name="ff" localSheetId="12" hidden="1">{#N/A,#N/A,FALSE,"PRJCTED MNTHLY QTY's"}</definedName>
    <definedName name="ff" hidden="1">{#N/A,#N/A,FALSE,"PRJCTED MNTHLY QTY's"}</definedName>
    <definedName name="fffff" localSheetId="12" hidden="1">{#N/A,#N/A,FALSE,"PRJCTED QTRLY QTY's"}</definedName>
    <definedName name="fffff" hidden="1">{#N/A,#N/A,FALSE,"PRJCTED QTRLY QTY's"}</definedName>
    <definedName name="FTI" localSheetId="12">'[9]R5 Input page'!$F$89:$M$89</definedName>
    <definedName name="FTI">'[9]R5 Input page'!$F$89:$M$89</definedName>
    <definedName name="FTIRG" localSheetId="10">'[5]R11 TIRG'!$E$41:$M$41</definedName>
    <definedName name="FTIRG" localSheetId="11">'[5]R11 TIRG'!$E$41:$M$41</definedName>
    <definedName name="FTIRG" localSheetId="12">'[6]R11 TIRG'!$E$41:$M$41</definedName>
    <definedName name="FTIRG" localSheetId="4">'[8]R11 TIRG'!$E$41:$M$41</definedName>
    <definedName name="FTIRG">'[17]R11 TIRG'!$E$41:$M$41</definedName>
    <definedName name="FTIRG2">'[7]R4 Licence Condition Values'!$F$87:$M$87</definedName>
    <definedName name="FTIRGC" localSheetId="10">'[5]R4 Licence Condition Values'!$E$75:$M$75</definedName>
    <definedName name="FTIRGC" localSheetId="11">'[5]R4 Licence Condition Values'!$E$75:$M$75</definedName>
    <definedName name="FTIRGC" localSheetId="12">'[6]R4 Licence Condition Values'!$E$75:$M$75</definedName>
    <definedName name="FTIRGC" localSheetId="4">'[8]R4 Licence Condition Values'!$E$75:$M$75</definedName>
    <definedName name="FTIRGC">#REF!</definedName>
    <definedName name="FTIRGC3">'[7]R4 Licence Condition Values'!$F$97:$M$97</definedName>
    <definedName name="FTIRGC4">'[7]R4 Licence Condition Values'!$F$107:$M$107</definedName>
    <definedName name="FTIRGC5">'[7]R4 Licence Condition Values'!$F$117:$M$117</definedName>
    <definedName name="ftirgdepn" localSheetId="10">'[5]R4 Licence Condition Values'!$E$76:$M$76</definedName>
    <definedName name="ftirgdepn" localSheetId="11">'[5]R4 Licence Condition Values'!$E$76:$M$76</definedName>
    <definedName name="ftirgdepn" localSheetId="12">'[6]R4 Licence Condition Values'!$E$76:$M$76</definedName>
    <definedName name="ftirgdepn" localSheetId="4">'[8]R4 Licence Condition Values'!$E$76:$M$76</definedName>
    <definedName name="ftirgdepn">#REF!</definedName>
    <definedName name="FTIRGDepn2">'[7]R4 Licence Condition Values'!$F$88:$M$88</definedName>
    <definedName name="FTIRGDepn3">'[7]R4 Licence Condition Values'!$F$98:$M$98</definedName>
    <definedName name="FTIRGDepn4">'[7]R4 Licence Condition Values'!$F$108:$M$108</definedName>
    <definedName name="FTIRGDEPN5">'[7]R4 Licence Condition Values'!$F$118:$M$118</definedName>
    <definedName name="FYADD" localSheetId="10">'[5]R5 Input page'!$F$93:$M$93</definedName>
    <definedName name="FYADD" localSheetId="11">'[5]R5 Input page'!$F$93:$M$93</definedName>
    <definedName name="FYADD" localSheetId="12">'[6]R5 Input page'!$F$99:$M$99</definedName>
    <definedName name="FYADD" localSheetId="4">'RIIO-1 RPI and PVF'!#REF!</definedName>
    <definedName name="FYADD">#REF!</definedName>
    <definedName name="FYDSP" localSheetId="10">'[5]R5 Input page'!$F$95:$M$95</definedName>
    <definedName name="FYDSP" localSheetId="11">'[5]R5 Input page'!$F$95:$M$95</definedName>
    <definedName name="FYDSP" localSheetId="12">'[6]R5 Input page'!$F$101:$M$101</definedName>
    <definedName name="FYDSP" localSheetId="4">'RIIO-1 RPI and PVF'!#REF!</definedName>
    <definedName name="FYDSP">#REF!</definedName>
    <definedName name="GDN" localSheetId="12">#REF!</definedName>
    <definedName name="GDN">#REF!</definedName>
    <definedName name="GDN_PF" localSheetId="12">#REF!</definedName>
    <definedName name="GDN_PF">#REF!</definedName>
    <definedName name="GHGC" localSheetId="12">'[9]R5 Input page'!$F$147:$M$147</definedName>
    <definedName name="GHGC">'[9]R5 Input page'!$F$147:$M$147</definedName>
    <definedName name="GHGIM" localSheetId="12">'[9]R5 Input page'!$F$156:$M$156</definedName>
    <definedName name="GHGIM">'[9]R5 Input page'!$F$156:$M$156</definedName>
    <definedName name="GHGIR" localSheetId="12">'[9]R1 SO External Cost Incentives'!$F$89:$M$89</definedName>
    <definedName name="GHGIR">'[9]R1 SO External Cost Incentives'!$F$89:$M$89</definedName>
    <definedName name="gjk" localSheetId="12" hidden="1">{#N/A,#N/A,FALSE,"DI 2 YEAR MASTER SCHEDULE"}</definedName>
    <definedName name="gjk" hidden="1">{#N/A,#N/A,FALSE,"DI 2 YEAR MASTER SCHEDULE"}</definedName>
    <definedName name="gwge" localSheetId="12" hidden="1">#REF!</definedName>
    <definedName name="gwge" hidden="1">#REF!</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ONT" localSheetId="10">'[5]R5 Input page'!#REF!</definedName>
    <definedName name="IONT" localSheetId="11">'[5]R5 Input page'!#REF!</definedName>
    <definedName name="IONT" localSheetId="12">'[6]R5 Input page'!#REF!</definedName>
    <definedName name="IONT" localSheetId="4">'RIIO-1 RPI and PVF'!#REF!</definedName>
    <definedName name="IONT">#REF!</definedName>
    <definedName name="IPTIRG" localSheetId="10">'[5]R11 TIRG'!$E$23:$M$23</definedName>
    <definedName name="IPTIRG" localSheetId="11">'[5]R11 TIRG'!$E$23:$M$23</definedName>
    <definedName name="IPTIRG" localSheetId="12">'[6]R11 TIRG'!$E$23:$M$23</definedName>
    <definedName name="IPTIRG" localSheetId="4">'[8]R11 TIRG'!$E$23:$M$23</definedName>
    <definedName name="IPTIRG">'[17]R11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2">'[9]TO pass through'!#REF!</definedName>
    <definedName name="ISA">'[9]TO pass through'!#REF!</definedName>
    <definedName name="ISE" localSheetId="12">'[9]R4 Licence Condition Values'!$F$16:$M$16</definedName>
    <definedName name="ISE">'[9]R4 Licence Condition Values'!$F$16:$M$16</definedName>
    <definedName name="It" localSheetId="10">'[5]R5 Input page'!$E$57:$M$57</definedName>
    <definedName name="It" localSheetId="11">'[5]R5 Input page'!$E$57:$M$57</definedName>
    <definedName name="It" localSheetId="12">'[6]R5 Input page'!$E$63:$O$63</definedName>
    <definedName name="It" localSheetId="4">'RIIO-1 RPI and PVF'!#REF!</definedName>
    <definedName name="It">#REF!</definedName>
    <definedName name="ITA" localSheetId="10">'[5]R4 Licence Condition Values'!$D$14:$M$14</definedName>
    <definedName name="ITA" localSheetId="11">'[5]R4 Licence Condition Values'!$D$14:$M$14</definedName>
    <definedName name="ITA" localSheetId="12">'[6]R4 Licence Condition Values'!$D$14:$M$14</definedName>
    <definedName name="ITA" localSheetId="4">'[8]R4 Licence Condition Values'!$D$14:$M$14</definedName>
    <definedName name="ITA">#REF!</definedName>
    <definedName name="ITC" localSheetId="10">'[5]R7 pass through'!$F$63:$M$63</definedName>
    <definedName name="ITC" localSheetId="11">'[5]R7 pass through'!$F$63:$M$63</definedName>
    <definedName name="ITC" localSheetId="12">'[6]R7 pass through'!$F$84:$O$84</definedName>
    <definedName name="ITC" localSheetId="4">'[8]R7 Pass Through'!$F$64:$O$64</definedName>
    <definedName name="ITC">#REF!</definedName>
    <definedName name="ITP" localSheetId="10">'[5]R5 Input page'!$D$63:$M$63</definedName>
    <definedName name="ITP" localSheetId="11">'[5]R5 Input page'!$D$63:$M$63</definedName>
    <definedName name="ITP" localSheetId="12">'[6]R5 Input page'!$D$69:$M$69</definedName>
    <definedName name="ITP" localSheetId="4">'RIIO-1 RPI and PVF'!#REF!</definedName>
    <definedName name="ITP">#REF!</definedName>
    <definedName name="K" localSheetId="10">'[5]R10 Correction'!$E$17:$M$17</definedName>
    <definedName name="K" localSheetId="11">'[5]R10 Correction'!$E$17:$M$17</definedName>
    <definedName name="K" localSheetId="12">'[6]R10 Correction'!$E$19:$O$19</definedName>
    <definedName name="K" localSheetId="4">'[8]R10 Correction'!$E$17:$O$17</definedName>
    <definedName name="K">#REF!</definedName>
    <definedName name="KPI" localSheetId="12">'[7]R5 Input page'!#REF!</definedName>
    <definedName name="KPI" localSheetId="4">'[7]R5 Input page'!#REF!</definedName>
    <definedName name="KPI">'[7]R5 Input page'!#REF!</definedName>
    <definedName name="Kt" localSheetId="10">#REF!</definedName>
    <definedName name="Kt" localSheetId="11">#REF!</definedName>
    <definedName name="Kt" localSheetId="12">'[6]R10 Correction'!#REF!</definedName>
    <definedName name="Kt" localSheetId="4">'[8]R10 Correction'!#REF!</definedName>
    <definedName name="Kt">#REF!</definedName>
    <definedName name="l" localSheetId="12" hidden="1">{#N/A,#N/A,FALSE,"DI 2 YEAR MASTER SCHEDULE"}</definedName>
    <definedName name="l" hidden="1">{#N/A,#N/A,FALSE,"DI 2 YEAR MASTER SCHEDULE"}</definedName>
    <definedName name="LF" localSheetId="10">'[5]R7 pass through'!$F$42:$M$42</definedName>
    <definedName name="LF" localSheetId="11">'[5]R7 pass through'!$F$42:$M$42</definedName>
    <definedName name="LF" localSheetId="12">'[6]R7 pass through'!$F$63:$O$63</definedName>
    <definedName name="LF" localSheetId="4">'[8]R7 Pass Through'!$F$43:$O$43</definedName>
    <definedName name="LF">#REF!</definedName>
    <definedName name="LFA" localSheetId="10">'[5]R5 Input page'!$D$61:$M$61</definedName>
    <definedName name="LFA" localSheetId="11">'[5]R5 Input page'!$D$61:$M$61</definedName>
    <definedName name="LFA" localSheetId="12">'[6]R5 Input page'!$D$67:$M$67</definedName>
    <definedName name="LFA" localSheetId="4">'RIIO-1 RPI and PVF'!#REF!</definedName>
    <definedName name="LFA">#REF!</definedName>
    <definedName name="LFE" localSheetId="10">'[5]R4 Licence Condition Values'!$D$13:$M$13</definedName>
    <definedName name="LFE" localSheetId="11">'[5]R4 Licence Condition Values'!$D$13:$M$13</definedName>
    <definedName name="LFE" localSheetId="12">'[6]R4 Licence Condition Values'!$D$13:$M$13</definedName>
    <definedName name="LFE" localSheetId="4">'[8]R4 Licence Condition Values'!$D$13:$M$13</definedName>
    <definedName name="LFE">#REF!</definedName>
    <definedName name="LFt" localSheetId="10">'[5]R7 pass through'!$E$10:$M$10</definedName>
    <definedName name="LFt" localSheetId="11">'[5]R7 pass through'!$E$10:$M$10</definedName>
    <definedName name="LFt" localSheetId="12">'[6]R7 pass through'!$E$16:$O$16</definedName>
    <definedName name="LFt">#REF!</definedName>
    <definedName name="ListOffset" hidden="1">1</definedName>
    <definedName name="lkl" localSheetId="12" hidden="1">{#N/A,#N/A,FALSE,"DI 2 YEAR MASTER SCHEDULE"}</definedName>
    <definedName name="lkl" hidden="1">{#N/A,#N/A,FALSE,"DI 2 YEAR MASTER SCHEDULE"}</definedName>
    <definedName name="LRCIC" localSheetId="12">'[9]R5 Input page'!$F$92:$M$92</definedName>
    <definedName name="LRCIC">'[9]R5 Input page'!$F$92:$M$92</definedName>
    <definedName name="LRD" localSheetId="12">'[9]R4 Licence Condition Values'!$F$56:$M$56</definedName>
    <definedName name="LRD">'[9]R4 Licence Condition Values'!$F$56:$M$56</definedName>
    <definedName name="Mat__Type_Array" localSheetId="12">'[16]5.8 Decommissioned Sum '!#REF!</definedName>
    <definedName name="Mat__Type_Array">'[16]5.8 Decommissioned Sum '!#REF!</definedName>
    <definedName name="Mat_Type_Row" localSheetId="12">#REF!</definedName>
    <definedName name="Mat_Type_Row">#REF!</definedName>
    <definedName name="Mat_Valid" localSheetId="12">'[16]5.8 Decommissioned Sum '!#REF!</definedName>
    <definedName name="Mat_Valid">'[16]5.8 Decommissioned Sum '!#REF!</definedName>
    <definedName name="MCIR" localSheetId="12">'[9]R5 Input page'!$F$154:$M$154</definedName>
    <definedName name="MCIR">'[9]R5 Input page'!$F$154:$M$154</definedName>
    <definedName name="MDIR" localSheetId="12">'[9]R5 Input page'!$F$155:$M$155</definedName>
    <definedName name="MDIR">'[9]R5 Input page'!$F$155:$M$155</definedName>
    <definedName name="MIR" localSheetId="12">'[9]R1 SO External Cost Incentives'!$F$96:$M$96</definedName>
    <definedName name="MIR">'[9]R1 SO External Cost Incentives'!$F$96:$M$96</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0">'[5]R5 Input page'!$F$25:$M$25</definedName>
    <definedName name="MOD" localSheetId="11">'[5]R5 Input page'!$F$25:$M$25</definedName>
    <definedName name="MOD" localSheetId="12">'[6]R5 Input page'!$F$27:$O$27</definedName>
    <definedName name="MOD" localSheetId="4">'RIIO-1 RPI and PVF'!$F$24:$M$24</definedName>
    <definedName name="MOD">#REF!</definedName>
    <definedName name="MR" localSheetId="12">'[9]R11 TO MAR'!$F$15:$M$15</definedName>
    <definedName name="MR">'[9]R11 TO MAR'!$F$15:$M$15</definedName>
    <definedName name="MRM" localSheetId="12">'[9]R5 Input page'!$F$137:$M$137</definedName>
    <definedName name="MRM">'[9]R5 Input page'!$F$137:$M$137</definedName>
    <definedName name="MTC" localSheetId="10">'[5]R5 Input page'!#REF!</definedName>
    <definedName name="MTC" localSheetId="11">'[5]R5 Input page'!#REF!</definedName>
    <definedName name="MTC" localSheetId="12">'[6]R5 Input page'!#REF!</definedName>
    <definedName name="MTC" localSheetId="4">'RIIO-1 RPI and PVF'!#REF!</definedName>
    <definedName name="MTC">#REF!</definedName>
    <definedName name="NC" localSheetId="10">'1.6a External Revenue'!#REF!</definedName>
    <definedName name="NC" localSheetId="11">'1.6b Balancing Revenue (Fixed)'!#REF!</definedName>
    <definedName name="NC" localSheetId="12">#REF!</definedName>
    <definedName name="NC" localSheetId="4">#REF!</definedName>
    <definedName name="NC">#REF!</definedName>
    <definedName name="NIA" localSheetId="10">'[5]R9 Innovation incentive'!$F$16:$M$16</definedName>
    <definedName name="NIA" localSheetId="11">'[5]R9 Innovation incentive'!$F$16:$M$16</definedName>
    <definedName name="NIA" localSheetId="12">'[6]R9 Innovation incentive'!$F$16:$M$16</definedName>
    <definedName name="NIA" localSheetId="4">'[8]R9 Innovation incentive'!$F$16:$M$16</definedName>
    <definedName name="NIA">#REF!</definedName>
    <definedName name="NIAIE" localSheetId="10">'[5]R5 Input page'!$F$101:$M$101</definedName>
    <definedName name="NIAIE" localSheetId="11">'[5]R5 Input page'!$F$101:$M$101</definedName>
    <definedName name="NIAIE" localSheetId="12">'[6]R5 Input page'!$F$107:$M$107</definedName>
    <definedName name="NIAIE" localSheetId="4">'RIIO-1 RPI and PVF'!#REF!</definedName>
    <definedName name="NIAIE">#REF!</definedName>
    <definedName name="NIAINT" localSheetId="12">'[19]R5 Input page'!$F$105:$M$105</definedName>
    <definedName name="NIAINT">'[19]R5 Input page'!$F$105:$M$105</definedName>
    <definedName name="NIAR" localSheetId="10">'[5]R5 Input page'!$F$103:$M$103</definedName>
    <definedName name="NIAR" localSheetId="11">'[5]R5 Input page'!$F$103:$M$103</definedName>
    <definedName name="NIAR" localSheetId="12">'[6]R5 Input page'!$F$109:$M$109</definedName>
    <definedName name="NIAR" localSheetId="4">'RIIO-1 RPI and PVF'!#REF!</definedName>
    <definedName name="NIAR">#REF!</definedName>
    <definedName name="NIAV" localSheetId="10">'[5]R4 Licence Condition Values'!$F$63:$M$63</definedName>
    <definedName name="NIAV" localSheetId="11">'[5]R4 Licence Condition Values'!$F$63:$M$63</definedName>
    <definedName name="NIAV" localSheetId="12">'[6]R4 Licence Condition Values'!$F$63:$M$63</definedName>
    <definedName name="NIAV" localSheetId="4">'[8]R4 Licence Condition Values'!$F$63:$M$63</definedName>
    <definedName name="NIAV">#REF!</definedName>
    <definedName name="NIAV2020_21" localSheetId="12">'[14]2.1 Revenue_Interface'!$AB$105</definedName>
    <definedName name="NIAV2020_21">'[15]2.1 Revenue_Interface'!$AB$105</definedName>
    <definedName name="NICF" localSheetId="10">'[5]R5 Input page'!$F$104:$M$104</definedName>
    <definedName name="NICF" localSheetId="11">'[5]R5 Input page'!$F$104:$M$104</definedName>
    <definedName name="NICF" localSheetId="12">'[6]R5 Input page'!$F$110:$M$110</definedName>
    <definedName name="NICF" localSheetId="4">'RIIO-1 RPI and PVF'!#REF!</definedName>
    <definedName name="NICF">#REF!</definedName>
    <definedName name="NICF2" localSheetId="10">'[5]R9 Innovation incentive'!$F$9:$M$9</definedName>
    <definedName name="NICF2" localSheetId="11">'[5]R9 Innovation incentive'!$F$9:$M$9</definedName>
    <definedName name="NICF2" localSheetId="12">'[6]R9 Innovation incentive'!$F$9:$M$9</definedName>
    <definedName name="NICF2" localSheetId="4">'[8]R9 Innovation incentive'!$F$9:$M$9</definedName>
    <definedName name="NICF2">#REF!</definedName>
    <definedName name="nn" localSheetId="12" hidden="1">{#N/A,#N/A,FALSE,"PRJCTED QTRLY $'s"}</definedName>
    <definedName name="nn" hidden="1">{#N/A,#N/A,FALSE,"PRJCTED QTRLY $'s"}</definedName>
    <definedName name="NTPC" localSheetId="10">'[5]R5 Input page'!$D$97:$M$97</definedName>
    <definedName name="NTPC" localSheetId="11">'[5]R5 Input page'!$D$97:$M$97</definedName>
    <definedName name="NTPC" localSheetId="12">'[6]R5 Input page'!$D$103:$M$103</definedName>
    <definedName name="NTPC" localSheetId="4">'RIIO-1 RPI and PVF'!#REF!</definedName>
    <definedName name="NTPC">#REF!</definedName>
    <definedName name="OFET" localSheetId="10">'[5]R5 Input page'!$D$68:$M$68</definedName>
    <definedName name="OFET" localSheetId="11">'[5]R5 Input page'!$D$68:$M$68</definedName>
    <definedName name="OFET" localSheetId="12">'[6]R5 Input page'!$D$74:$M$74</definedName>
    <definedName name="OFET" localSheetId="4">'RIIO-1 RPI and PVF'!#REF!</definedName>
    <definedName name="OFET">#REF!</definedName>
    <definedName name="OIP" localSheetId="10">'[5]R8 Output incentives'!$F$13:$M$13</definedName>
    <definedName name="OIP" localSheetId="11">'[5]R8 Output incentives'!$F$13:$M$13</definedName>
    <definedName name="OIP">'[6]R8 Output incentives'!$F$13:$M$13</definedName>
    <definedName name="OIR" localSheetId="12">'[9]TO Incentives'!$F$9:$M$9</definedName>
    <definedName name="OIR">'[9]TO Incentives'!$F$9:$M$9</definedName>
    <definedName name="OMC" localSheetId="12">'[9]R5 Input page'!$F$135:$M$135</definedName>
    <definedName name="OMC">'[9]R5 Input page'!$F$135:$M$135</definedName>
    <definedName name="OPTC" localSheetId="12">'[9]TO pass through'!#REF!</definedName>
    <definedName name="OPTC">'[9]TO pass through'!#REF!</definedName>
    <definedName name="OSC" localSheetId="12">'[9]R5 Input page'!$F$142:$M$142</definedName>
    <definedName name="OSC">'[9]R5 Input page'!$F$142:$M$142</definedName>
    <definedName name="PA" localSheetId="12">'[9]TO Incentives'!#REF!</definedName>
    <definedName name="PA">'[9]TO Incentives'!#REF!</definedName>
    <definedName name="Pal_Workbook_GUID" hidden="1">"LJ9YVKRJVQ1A1KNUG7XIT5A9"</definedName>
    <definedName name="PEAK2" localSheetId="10">'[5]R5 Input page'!#REF!</definedName>
    <definedName name="PEAK2" localSheetId="11">'[5]R5 Input page'!#REF!</definedName>
    <definedName name="PEAK2" localSheetId="12">'[6]R5 Input page'!#REF!</definedName>
    <definedName name="PEAK2" localSheetId="4">'RIIO-1 RPI and PVF'!#REF!</definedName>
    <definedName name="PEAK2">#REF!</definedName>
    <definedName name="PEAK3" localSheetId="10">'[5]R5 Input page'!$F$125:$M$125</definedName>
    <definedName name="PEAK3" localSheetId="11">'[5]R5 Input page'!$F$125:$M$125</definedName>
    <definedName name="PEAK3" localSheetId="12">'[6]R5 Input page'!$F$131:$M$131</definedName>
    <definedName name="PEAK3" localSheetId="4">'RIIO-1 RPI and PVF'!#REF!</definedName>
    <definedName name="PEAK3">#REF!</definedName>
    <definedName name="PEAK6" localSheetId="12">#REF!</definedName>
    <definedName name="PEAK6" localSheetId="4">'RIIO-1 RPI and PVF'!#REF!</definedName>
    <definedName name="PEAK6">#REF!</definedName>
    <definedName name="PEAKA" localSheetId="10">'[5]R5 Input page'!$F$123:$M$123</definedName>
    <definedName name="PEAKA" localSheetId="11">'[5]R5 Input page'!$F$123:$M$123</definedName>
    <definedName name="PEAKA" localSheetId="12">'[6]R5 Input page'!$F$129:$M$129</definedName>
    <definedName name="PEAKA" localSheetId="4">'RIIO-1 RPI and PVF'!#REF!</definedName>
    <definedName name="PEAKA">#REF!</definedName>
    <definedName name="Pipe_Length" localSheetId="12">#REF!</definedName>
    <definedName name="Pipe_Length">#REF!</definedName>
    <definedName name="PR">'[20]PR t'!$I$24:$P$24</definedName>
    <definedName name="_xlnm.Print_Area" localSheetId="10">'1.6a External Revenue'!$A$1:$C$74</definedName>
    <definedName name="_xlnm.Print_Area" localSheetId="11">'1.6b Balancing Revenue (Fixed)'!$A$1:$C$44</definedName>
    <definedName name="_xlnm.Print_Area" localSheetId="4">'RIIO-1 RPI and PVF'!$A$1:$P$44</definedName>
    <definedName name="PRt" localSheetId="10">#REF!</definedName>
    <definedName name="PRt" localSheetId="11">#REF!</definedName>
    <definedName name="PRt" localSheetId="12">#REF!</definedName>
    <definedName name="PRt" localSheetId="4">#REF!</definedName>
    <definedName name="PRt">#REF!</definedName>
    <definedName name="PT" comment="Pass through Items" localSheetId="12">'[9]TO pass through'!#REF!</definedName>
    <definedName name="PT" comment="Pass through Items">'[9]TO pass through'!#REF!</definedName>
    <definedName name="PTIS" localSheetId="10">'[5]R8 Output incentives'!$F$131:$M$131</definedName>
    <definedName name="PTIS" localSheetId="11">'[5]R8 Output incentives'!$F$131:$M$131</definedName>
    <definedName name="PTIS" localSheetId="12">'[6]R8 Output incentives'!$F$131:$M$131</definedName>
    <definedName name="PTIS" localSheetId="4">'[8]R8 Output incentives'!$F$131:$M$131</definedName>
    <definedName name="PTIS">'[17]R8 Output incentives'!$F$131:$M$131</definedName>
    <definedName name="PTRA" localSheetId="10">'[5]R4 Licence Condition Values'!$F$66:$M$66</definedName>
    <definedName name="PTRA" localSheetId="11">'[5]R4 Licence Condition Values'!$F$66:$M$66</definedName>
    <definedName name="PTRA" localSheetId="12">'[6]R4 Licence Condition Values'!$F$66:$M$66</definedName>
    <definedName name="PTRA" localSheetId="4">'[8]R4 Licence Condition Values'!$F$66:$M$66</definedName>
    <definedName name="PTRA">#REF!</definedName>
    <definedName name="PTt" comment="Pass through Items" localSheetId="10">'[5]R7 pass through'!$F$20:$M$20</definedName>
    <definedName name="PTt" comment="Pass through Items" localSheetId="11">'[5]R7 pass through'!$F$20:$M$20</definedName>
    <definedName name="PTt" comment="Pass through Items" localSheetId="12">'[6]R7 pass through'!$F$41:$M$41</definedName>
    <definedName name="PTt" comment="Pass through Items" localSheetId="4">'[8]R7 Pass Through'!$F$21:$M$21</definedName>
    <definedName name="PTt" comment="Pass through Items">#REF!</definedName>
    <definedName name="PTV" localSheetId="12">#REF!</definedName>
    <definedName name="PTV">#REF!</definedName>
    <definedName name="PU" localSheetId="10">'[5]R4 Licence Condition Values'!$F$9:$M$9</definedName>
    <definedName name="PU" localSheetId="11">'[5]R4 Licence Condition Values'!$F$9:$M$9</definedName>
    <definedName name="PU" localSheetId="12">'[6]R4 Licence Condition Values'!$F$9:$M$9</definedName>
    <definedName name="PU" localSheetId="4">'[8]R4 Licence Condition Values'!$F$9:$M$9</definedName>
    <definedName name="PU">#REF!</definedName>
    <definedName name="PVF" localSheetId="10">'[5]R5 Input page'!$E$45:$M$45</definedName>
    <definedName name="PVF" localSheetId="11">'[5]R5 Input page'!$E$45:$M$45</definedName>
    <definedName name="PVF" localSheetId="12">'[6]R5 Input page'!$E$51:$P$51</definedName>
    <definedName name="PVF" localSheetId="4">'RIIO-1 RPI and PVF'!$E$43:$P$43</definedName>
    <definedName name="PVF">#REF!</definedName>
    <definedName name="QDAIR" localSheetId="12">'[9]R5 Input page'!$F$148:$M$148</definedName>
    <definedName name="QDAIR">'[9]R5 Input page'!$F$148:$M$148</definedName>
    <definedName name="QDFIR" localSheetId="12">'[9]R1 SO External Cost Incentives'!$F$79:$M$79</definedName>
    <definedName name="QDFIR">'[9]R1 SO External Cost Incentives'!$F$79:$M$79</definedName>
    <definedName name="qs" localSheetId="12" hidden="1">{#N/A,#N/A,FALSE,"PRJCTED MNTHLY QTY's"}</definedName>
    <definedName name="qs" hidden="1">{#N/A,#N/A,FALSE,"PRJCTED MNTHLY QTY's"}</definedName>
    <definedName name="QTFIR" localSheetId="12">'[9]R5 Input page'!$F$149:$M$149</definedName>
    <definedName name="QTFIR">'[9]R5 Input page'!$F$149:$M$149</definedName>
    <definedName name="RADD" localSheetId="12">'[9]R5 Input page'!$F$126:$M$126</definedName>
    <definedName name="RADD">'[9]R5 Input page'!$F$126:$M$126</definedName>
    <definedName name="RAREnCA" localSheetId="12">'[9]R5 Input page'!$F$120:$M$120</definedName>
    <definedName name="RAREnCA">'[9]R5 Input page'!$F$120:$M$120</definedName>
    <definedName name="RB" localSheetId="10">'[5]R7 pass through'!$F$31:$O$31</definedName>
    <definedName name="RB" localSheetId="11">'[5]R7 pass through'!$F$31:$O$31</definedName>
    <definedName name="RB" localSheetId="12">'[6]R7 pass through'!$F$52:$O$52</definedName>
    <definedName name="RB" localSheetId="4">'[8]R7 Pass Through'!$F$32:$O$32</definedName>
    <definedName name="RB">#REF!</definedName>
    <definedName name="RBA" localSheetId="10">'[5]R5 Input page'!$F$60:$M$60</definedName>
    <definedName name="RBA" localSheetId="11">'[5]R5 Input page'!$F$60:$M$60</definedName>
    <definedName name="RBA" localSheetId="12">'[6]R5 Input page'!$F$66:$M$66</definedName>
    <definedName name="RBA" localSheetId="4">'RIIO-1 RPI and PVF'!#REF!</definedName>
    <definedName name="RBA">#REF!</definedName>
    <definedName name="RBC" localSheetId="12">'[9]R5 Input page'!$F$136:$M$136</definedName>
    <definedName name="RBC">'[9]R5 Input page'!$F$136:$M$136</definedName>
    <definedName name="RBCAP" localSheetId="12">'[9]R5 Input page'!$F$144:$M$144</definedName>
    <definedName name="RBCAP">'[9]R5 Input page'!$F$144:$M$144</definedName>
    <definedName name="RBE" localSheetId="10">'[5]R4 Licence Condition Values'!$F$12:$M$12</definedName>
    <definedName name="RBE" localSheetId="11">'[5]R4 Licence Condition Values'!$F$12:$M$12</definedName>
    <definedName name="RBE" localSheetId="12">'[6]R4 Licence Condition Values'!$F$12:$M$12</definedName>
    <definedName name="RBE" localSheetId="4">'[8]R4 Licence Condition Values'!$F$12:$M$12</definedName>
    <definedName name="RBE">#REF!</definedName>
    <definedName name="RBF" localSheetId="12">'[9]R5 Input page'!$F$145:$M$145</definedName>
    <definedName name="RBF">'[9]R5 Input page'!$F$145:$M$145</definedName>
    <definedName name="RBIR" localSheetId="12">'[9]R1 SO External Cost Incentives'!$F$72:$M$72</definedName>
    <definedName name="RBIR">'[9]R1 SO External Cost Incentives'!$F$72:$M$72</definedName>
    <definedName name="RBt" localSheetId="10">'[5]R7 pass through'!$E$9:$M$9</definedName>
    <definedName name="RBt" localSheetId="11">'[5]R7 pass through'!$E$9:$M$9</definedName>
    <definedName name="RBt" localSheetId="12">'[6]R7 pass through'!$E$15:$O$15</definedName>
    <definedName name="RBt" localSheetId="4">'[8]R7 Pass Through'!$E$10:$O$10</definedName>
    <definedName name="RBt">#REF!</definedName>
    <definedName name="RCOM" localSheetId="12">'[9]R5 Input page'!$F$87:$M$87</definedName>
    <definedName name="RCOM">'[9]R5 Input page'!$F$87:$M$87</definedName>
    <definedName name="RCOR" localSheetId="12">'[9]R5 Input page'!$F$121:$M$121</definedName>
    <definedName name="RCOR">'[9]R5 Input page'!$F$121:$M$121</definedName>
    <definedName name="Regulatory_Year_ending_31st_March_2021" localSheetId="12">#REF!</definedName>
    <definedName name="Regulatory_Year_ending_31st_March_2021">#REF!</definedName>
    <definedName name="RegYear" localSheetId="12">#REF!</definedName>
    <definedName name="RegYear">#REF!</definedName>
    <definedName name="RegYr" localSheetId="10">'[5]R5 Input page'!$F$7</definedName>
    <definedName name="RegYr" localSheetId="11">'[5]R5 Input page'!$F$7</definedName>
    <definedName name="RegYr" localSheetId="12">'[6]R5 Input page'!$F$7</definedName>
    <definedName name="RegYr" localSheetId="4">'RIIO-1 RPI and PVF'!$A$3</definedName>
    <definedName name="RegYr">#REF!</definedName>
    <definedName name="ReOpenerOutputs" localSheetId="12">#REF!</definedName>
    <definedName name="ReOpenerOutputs">#REF!</definedName>
    <definedName name="REV" localSheetId="10">'[5]R6 Base revenue'!$E$75:$M$75</definedName>
    <definedName name="REV" localSheetId="11">'[5]R6 Base revenue'!$E$75:$M$75</definedName>
    <definedName name="REV" localSheetId="12">'[6]R6 Base revenue'!$E$77:$O$77</definedName>
    <definedName name="REV" localSheetId="4">'[8]R6 True Up'!$E$54:$O$54</definedName>
    <definedName name="REV">#REF!</definedName>
    <definedName name="RFIIR" localSheetId="10">'[5]R5 Input page'!#REF!</definedName>
    <definedName name="RFIIR" localSheetId="11">'[5]R5 Input page'!#REF!</definedName>
    <definedName name="RFIIR" localSheetId="12">'[6]R5 Input page'!#REF!</definedName>
    <definedName name="RFIIR" localSheetId="4">'RIIO-1 RPI and PVF'!#REF!</definedName>
    <definedName name="RFIIR">#REF!</definedName>
    <definedName name="RI" localSheetId="10">'[5]R8 Output incentives'!$E$32:$M$32</definedName>
    <definedName name="RI" localSheetId="11">'[5]R8 Output incentives'!$E$32:$M$32</definedName>
    <definedName name="RI" localSheetId="12">'[6]R8 Output incentives'!$E$32:$O$32</definedName>
    <definedName name="RI" localSheetId="4">'[8]R8 Output incentives'!$E$32:$M$32</definedName>
    <definedName name="RI">'[17]R8 Output incentives'!$E$32:$M$32</definedName>
    <definedName name="RICOL">'[20]Input TO'!$I$65:$P$65</definedName>
    <definedName name="RIDPA" localSheetId="10">'[5]R4 Licence Condition Values'!$F$24:$M$24</definedName>
    <definedName name="RIDPA" localSheetId="11">'[5]R4 Licence Condition Values'!$F$24:$M$24</definedName>
    <definedName name="RIDPA" localSheetId="12">'[6]R4 Licence Condition Values'!$F$24:$O$24</definedName>
    <definedName name="RIDPA" localSheetId="4">'[8]R4 Licence Condition Values'!$F$24:$M$24</definedName>
    <definedName name="RIDPA">#REF!</definedName>
    <definedName name="RIDPA1213">'[20]Input TO'!$I$63:$P$63</definedName>
    <definedName name="RIDPA201213">'[20]Input TO'!$I$63:$P$63</definedName>
    <definedName name="RIEC" localSheetId="12">'[9]R5 Input page'!$F$118:$M$118</definedName>
    <definedName name="RIEC">'[9]R5 Input page'!$F$118:$M$118</definedName>
    <definedName name="RILEG" localSheetId="12">#REF!</definedName>
    <definedName name="RILEG" localSheetId="4">'RIIO-1 RPI and PVF'!#REF!</definedName>
    <definedName name="RILEG">#REF!</definedName>
    <definedName name="RILT">'[20]Input TO'!$I$59:$P$59</definedName>
    <definedName name="RIP">'[20]Input TO'!$F$135:$P$135</definedName>
    <definedName name="RiskAfterRecalcMacro" localSheetId="1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2"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2" hidden="1">FALSE</definedName>
    <definedName name="RiskUseMultipleCPUs" hidden="1">TRUE</definedName>
    <definedName name="RIUPA">'[20]Input TO'!$I$62:$P$62</definedName>
    <definedName name="RIUT">'[20]Input TO'!$I$60:$P$60</definedName>
    <definedName name="RLOC" localSheetId="12">'[9]R5 Input page'!$F$122:$M$122</definedName>
    <definedName name="RLOC">'[9]R5 Input page'!$F$122:$M$122</definedName>
    <definedName name="RNC" localSheetId="12">'[9]R5 Input page'!$F$88:$M$88</definedName>
    <definedName name="RNC">'[9]R5 Input page'!$F$88:$M$88</definedName>
    <definedName name="RNOEC" localSheetId="12">'[9]R5 Input page'!$F$119:$M$119</definedName>
    <definedName name="RNOEC">'[9]R5 Input page'!$F$119:$M$119</definedName>
    <definedName name="RNOExC" localSheetId="12">'[9]R5 Input page'!$F$124:$M$124</definedName>
    <definedName name="RNOExC">'[9]R5 Input page'!$F$124:$M$124</definedName>
    <definedName name="RODEC" localSheetId="12">'[9]R5 Input page'!$F$117:$M$117</definedName>
    <definedName name="RODEC">'[9]R5 Input page'!$F$117:$M$117</definedName>
    <definedName name="RODExC" localSheetId="12">'[9]R5 Input page'!$F$125:$M$125</definedName>
    <definedName name="RODExC">'[9]R5 Input page'!$F$125:$M$125</definedName>
    <definedName name="ROPExC" localSheetId="12">'[9]R5 Input page'!$F$123:$M$123</definedName>
    <definedName name="ROPExC">'[9]R5 Input page'!$F$123:$M$123</definedName>
    <definedName name="RPIA" localSheetId="10">'[5]R5 Input page'!$D$10:$M$10</definedName>
    <definedName name="RPIA" localSheetId="11">'[5]R5 Input page'!$D$10:$M$10</definedName>
    <definedName name="RPIA" localSheetId="12">'[6]R5 Input page'!$D$10:$M$10</definedName>
    <definedName name="RPIA" localSheetId="4">'RIIO-1 RPI and PVF'!$D$8:$O$8</definedName>
    <definedName name="RPIA">#REF!</definedName>
    <definedName name="RPIF" localSheetId="10">'[5]R6 Base revenue'!$E$28:$M$28</definedName>
    <definedName name="RPIF" localSheetId="11">'[5]R6 Base revenue'!$E$28:$M$28</definedName>
    <definedName name="RPIF" localSheetId="12">'[6]R6 Base revenue'!$E$30:$O$30</definedName>
    <definedName name="RPIF" localSheetId="4">'[8]R6 True Up'!$E$30:$O$30</definedName>
    <definedName name="RPIF">#REF!</definedName>
    <definedName name="Rwvu.CapersView." localSheetId="12" hidden="1">#REF!</definedName>
    <definedName name="Rwvu.CapersView." hidden="1">#REF!</definedName>
    <definedName name="Rwvu.Japan_Capers_Ed_Pub." localSheetId="12" hidden="1">#REF!</definedName>
    <definedName name="Rwvu.Japan_Capers_Ed_Pub." hidden="1">#REF!</definedName>
    <definedName name="Rwvu.KJP_CC." hidden="1">#REF!</definedName>
    <definedName name="SAFTIRG" localSheetId="10">'[5]R5 Input page'!$D$111:$M$111</definedName>
    <definedName name="SAFTIRG" localSheetId="11">'[5]R5 Input page'!$D$111:$M$111</definedName>
    <definedName name="SAFTIRG" localSheetId="12">'[6]R5 Input page'!$D$117:$M$117</definedName>
    <definedName name="SAFTIRG" localSheetId="4">'RIIO-1 RPI and PVF'!#REF!</definedName>
    <definedName name="SAFTIRG">#REF!</definedName>
    <definedName name="SAFTIRG1">'[7]R5 Input page'!$D$105:$M$105</definedName>
    <definedName name="SAFTIRG2">'[7]R5 Input page'!$F$114:$M$114</definedName>
    <definedName name="SAFTIRG3">'[7]R5 Input page'!$F$123:$M$123</definedName>
    <definedName name="SAFTIRG4">'[7]R5 Input page'!$F$132:$M$132</definedName>
    <definedName name="SAFTIRG5">'[7]R5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2">'[9]R1 SO External Cost Incentives'!$F$31:$M$31</definedName>
    <definedName name="SC">'[9]R1 SO External Cost Incentives'!$F$31:$M$31</definedName>
    <definedName name="SCMR" localSheetId="12">'[9]R1 SO External Cost Incentives'!$F$54:$M$54</definedName>
    <definedName name="SCMR">'[9]R1 SO External Cost Incentives'!$F$54:$M$54</definedName>
    <definedName name="SEA">'[7]R5 Input page'!$F$69:$M$69</definedName>
    <definedName name="SEAPRO">'[7]R4 Licence Condition Values'!$F$65:$M$65</definedName>
    <definedName name="select_GDN_name" localSheetId="12">'[21]2. Out of area networks'!$L$188:$L$195</definedName>
    <definedName name="select_GDN_name">'[21]2. Out of area networks'!$L$188:$L$195</definedName>
    <definedName name="SER" localSheetId="10">'[5]R5 Input page'!$F$84:$M$84</definedName>
    <definedName name="SER" localSheetId="11">'[5]R5 Input page'!$F$84:$M$84</definedName>
    <definedName name="SER" localSheetId="12">'[6]R5 Input page'!$F$90:$M$90</definedName>
    <definedName name="SER" localSheetId="4">'RIIO-1 RPI and PVF'!#REF!</definedName>
    <definedName name="SER">#REF!</definedName>
    <definedName name="SERLIMIT" localSheetId="10">'[5]R4 Licence Condition Values'!$F$59:$M$59</definedName>
    <definedName name="SERLIMIT" localSheetId="11">'[5]R4 Licence Condition Values'!$F$59:$M$59</definedName>
    <definedName name="SERLIMIT" localSheetId="12">'[6]R4 Licence Condition Values'!$F$59:$M$59</definedName>
    <definedName name="SERLIMIT" localSheetId="4">'[8]R4 Licence Condition Values'!$F$59:$M$59</definedName>
    <definedName name="SERLIMIT">#REF!</definedName>
    <definedName name="SFI" localSheetId="10">'[5]R8 Output incentives'!$E$123:$M$123</definedName>
    <definedName name="SFI" localSheetId="11">'[5]R8 Output incentives'!$E$123:$M$123</definedName>
    <definedName name="SFI" localSheetId="12">'[6]R8 Output incentives'!$E$123:$O$123</definedName>
    <definedName name="SFI" localSheetId="4">'[8]R8 Output incentives'!$E$123:$M$123</definedName>
    <definedName name="SFI">'[17]R8 Output incentives'!$E$123:$M$123</definedName>
    <definedName name="SHCP" localSheetId="12">'[22]R8 Output incentives'!$F$149:$M$149</definedName>
    <definedName name="SHCP">'[22]R8 Output incentives'!$F$149:$M$149</definedName>
    <definedName name="Shrink" localSheetId="12">'[9]R5 Input page'!$F$132:$M$132</definedName>
    <definedName name="Shrink">'[9]R5 Input page'!$F$132:$M$132</definedName>
    <definedName name="ShrinkInc" localSheetId="12">'[9]R5 Input page'!$F$133:$M$133</definedName>
    <definedName name="ShrinkInc">'[9]R5 Input page'!$F$133:$M$133</definedName>
    <definedName name="SIFFt" localSheetId="12">'[14]2.1 Revenue_Interface'!#REF!</definedName>
    <definedName name="SIFFt">'[15]2.1 Revenue_Interface'!#REF!</definedName>
    <definedName name="SIR" localSheetId="12">'[9]R1 SO External Cost Incentives'!$F$46:$M$46</definedName>
    <definedName name="SIR">'[9]R1 SO External Cost Incentives'!$F$46:$M$46</definedName>
    <definedName name="SIT" localSheetId="12">'[9]R1 SO External Cost Incentives'!$F$64:$M$64</definedName>
    <definedName name="SIT">'[9]R1 SO External Cost Incentives'!$F$64:$M$64</definedName>
    <definedName name="SKPI">'[7]R8 Output incentives'!$F$107:$M$107</definedName>
    <definedName name="SKPIC">'[7]R5 Input page'!$F$68:$M$68</definedName>
    <definedName name="SKPICAP">'[7]R4 Licence Condition Values'!$F$59:$M$59</definedName>
    <definedName name="SKPICOL">'[7]R4 Licence Condition Values'!$F$61:$M$61</definedName>
    <definedName name="SKPIDPA">'[7]R4 Licence Condition Values'!$F$62:$M$62</definedName>
    <definedName name="SKPIPRO">'[7]R4 Licence Condition Values'!$F$63:$M$63</definedName>
    <definedName name="SKPIT">'[7]R4 Licence Condition Values'!$F$58:$M$58</definedName>
    <definedName name="SKPIUPA">'[7]R4 Licence Condition Values'!$F$60:$M$60</definedName>
    <definedName name="SOBR" localSheetId="12">'[9]R14 SO Base Revenue'!$F$12:$M$12</definedName>
    <definedName name="SOBR">'[9]R14 SO Base Revenue'!$F$12:$M$12</definedName>
    <definedName name="SOCDSPt" localSheetId="12">'[14]2.1 Revenue_Interface'!$AB$76:$AF$76</definedName>
    <definedName name="SOCRITRAt" localSheetId="12">'[14]2.1 Revenue_Interface'!#REF!</definedName>
    <definedName name="SOCRITRAt">'[15]2.1 Revenue_Interface'!#REF!</definedName>
    <definedName name="SOCRITROt" localSheetId="12">'[14]2.1 Revenue_Interface'!#REF!</definedName>
    <definedName name="SOCRITROt">'[15]2.1 Revenue_Interface'!#REF!</definedName>
    <definedName name="SOCROTRAt" localSheetId="12">'[14]2.1 Revenue_Interface'!#REF!</definedName>
    <definedName name="SOCROTRAt">'[15]2.1 Revenue_Interface'!#REF!</definedName>
    <definedName name="SOCROTROt" localSheetId="12">'[14]2.1 Revenue_Interface'!#REF!</definedName>
    <definedName name="SOCROTROt">'[15]2.1 Revenue_Interface'!#REF!</definedName>
    <definedName name="SOEMR" localSheetId="10">'[5]R4 Licence Condition Values'!$E$87:$M$87</definedName>
    <definedName name="SOEMR" localSheetId="11">'[5]R4 Licence Condition Values'!$E$87:$M$87</definedName>
    <definedName name="SOEMR" localSheetId="12">'[6]R4 Licence Condition Values'!$E$87:$M$87</definedName>
    <definedName name="SOEMR" localSheetId="4">'[8]R4 Licence Condition Values'!$E$87:$M$87</definedName>
    <definedName name="SOEMR">#REF!</definedName>
    <definedName name="SOEMRCO" localSheetId="10">'[5]R5 Input page'!$F$118:$M$118</definedName>
    <definedName name="SOEMRCO" localSheetId="11">'[5]R5 Input page'!$F$118:$M$118</definedName>
    <definedName name="SOEMRCO" localSheetId="12">'[6]R5 Input page'!$F$124:$M$124</definedName>
    <definedName name="SOEMRCO" localSheetId="4">'RIIO-1 RPI and PVF'!#REF!</definedName>
    <definedName name="SOEMRCO">#REF!</definedName>
    <definedName name="SOEMRDRI" localSheetId="10">'[5]R5 Input page'!#REF!</definedName>
    <definedName name="SOEMRDRI" localSheetId="11">'[5]R5 Input page'!#REF!</definedName>
    <definedName name="SOEMRDRI" localSheetId="12">'[6]R5 Input page'!#REF!</definedName>
    <definedName name="SOEMRDRI" localSheetId="4">'RIIO-1 RPI and PVF'!#REF!</definedName>
    <definedName name="SOEMRDRI">#REF!</definedName>
    <definedName name="SOEMRINC" localSheetId="10">'[5]R15 SO Internal'!$F$60:$M$60</definedName>
    <definedName name="SOEMRINC" localSheetId="11">'[5]R15 SO Internal'!$F$60:$M$60</definedName>
    <definedName name="SOEMRINC" localSheetId="12">'[6]R15 SO Internal'!$F$60:$M$60</definedName>
    <definedName name="SOEMRINC" localSheetId="4">'[8]R15 SO Internal'!$F$60:$M$60</definedName>
    <definedName name="SOEMRINC">#REF!</definedName>
    <definedName name="SOFIOCRAt" localSheetId="12">'[14]2.1 Revenue_Interface'!#REF!</definedName>
    <definedName name="SOFIOCRAt">'[15]2.1 Revenue_Interface'!#REF!</definedName>
    <definedName name="SOFIOCROt" localSheetId="12">'[14]2.1 Revenue_Interface'!#REF!</definedName>
    <definedName name="SOFIOCROt">'[15]2.1 Revenue_Interface'!#REF!</definedName>
    <definedName name="SOI" localSheetId="12">#REF!</definedName>
    <definedName name="SOI">#REF!</definedName>
    <definedName name="SOInterestincomeaccruedadjustment" localSheetId="12">'[14]2.1 Revenue_Interface'!$AB$81:$AF$81</definedName>
    <definedName name="SOK" localSheetId="12">'[9]R19 SO Correction (SOK)'!$E$19:$M$19</definedName>
    <definedName name="SOK">'[9]R19 SO Correction (SOK)'!$E$19:$M$19</definedName>
    <definedName name="SOMOD" localSheetId="10">'[5]R5 Input page'!$F$27:$M$27</definedName>
    <definedName name="SOMOD" localSheetId="11">'[5]R5 Input page'!$F$27:$M$27</definedName>
    <definedName name="SOMOD" localSheetId="12">'[6]R5 Input page'!$F$29:$M$29</definedName>
    <definedName name="SOMOD" localSheetId="4">'RIIO-1 RPI and PVF'!#REF!</definedName>
    <definedName name="SOMOD">#REF!</definedName>
    <definedName name="SOMR" localSheetId="12">'[9]R20 SO MAR'!$F$13:$M$13</definedName>
    <definedName name="SOMR">'[9]R20 SO MAR'!$F$13:$M$13</definedName>
    <definedName name="SONZROt" localSheetId="12">'[14]2.1 Revenue_Interface'!#REF!</definedName>
    <definedName name="SONZROt">'[15]2.1 Revenue_Interface'!#REF!</definedName>
    <definedName name="SOOIRC" localSheetId="12">'[9]R1 SO External Cost Incentives'!$F$20:$M$20</definedName>
    <definedName name="SOOIRC">'[9]R1 SO External Cost Incentives'!$F$20:$M$20</definedName>
    <definedName name="SOProvisionalBadDebtcost" localSheetId="12">'[14]2.1 Revenue_Interface'!$AB$79:$AF$79</definedName>
    <definedName name="SOPU" localSheetId="10">'[5]R4 Licence Condition Values'!$F$10:$M$10</definedName>
    <definedName name="SOPU" localSheetId="11">'[5]R4 Licence Condition Values'!$F$10:$M$10</definedName>
    <definedName name="SOPU" localSheetId="12">'[6]R4 Licence Condition Values'!$F$10:$M$10</definedName>
    <definedName name="SOPU" localSheetId="4">'[8]R4 Licence Condition Values'!$F$10:$M$10</definedName>
    <definedName name="SOPU">#REF!</definedName>
    <definedName name="SOREntc" localSheetId="12">'[9]R5 Input page'!$F$85:$M$85</definedName>
    <definedName name="SOREntc">'[9]R5 Input page'!$F$85:$M$85</definedName>
    <definedName name="SOREV" localSheetId="10">'[5]R15 SO Internal'!$F$39:$M$39</definedName>
    <definedName name="SOREV" localSheetId="11">'[5]R15 SO Internal'!$F$39:$M$39</definedName>
    <definedName name="SOREV" localSheetId="12">'[6]R15 SO Internal'!$F$39:$M$39</definedName>
    <definedName name="SOREV" localSheetId="4">'[8]R15 SO Internal'!$F$39:$M$39</definedName>
    <definedName name="SOREV">#REF!</definedName>
    <definedName name="SORExC" localSheetId="12">'[9]R5 Input page'!$F$86:$M$86</definedName>
    <definedName name="SORExC">'[9]R5 Input page'!$F$86:$M$86</definedName>
    <definedName name="SOSOACO" localSheetId="12">'[14]2.1 Revenue_Interface'!$AB$28:$AF$28</definedName>
    <definedName name="SOSOACO">'[15]2.1 Revenue_Interface'!$AB$28:$AF$28</definedName>
    <definedName name="SOSOANC" localSheetId="12">'[14]2.1 Revenue_Interface'!$AB$27:$AF$27</definedName>
    <definedName name="SOSOANC">'[15]2.1 Revenue_Interface'!$AB$27:$AF$27</definedName>
    <definedName name="SOSOEDEt" localSheetId="12">'[14]2.1 Revenue_Interface'!$AB$77:$AF$77</definedName>
    <definedName name="SOSORBDt" localSheetId="12">'[14]2.1 Revenue_Interface'!$AB$82:$AF$82</definedName>
    <definedName name="SOTRU" localSheetId="10">'[5]R15 SO Internal'!$F$27:$M$27</definedName>
    <definedName name="SOTRU" localSheetId="11">'[5]R15 SO Internal'!$F$27:$M$27</definedName>
    <definedName name="SOTRU" localSheetId="12">'[6]R15 SO Internal'!$F$27:$M$27</definedName>
    <definedName name="SOTRU" localSheetId="4">'[8]R15 SO Internal'!$F$27:$O$27</definedName>
    <definedName name="SOTRU">#REF!</definedName>
    <definedName name="SS" localSheetId="12">'[7]R8 Output incentives'!#REF!</definedName>
    <definedName name="SS" localSheetId="4">'[7]R8 Output incentives'!#REF!</definedName>
    <definedName name="SS">'[7]R8 Output incentives'!#REF!</definedName>
    <definedName name="SSC">'[7]R5 Input page'!$F$66:$M$66</definedName>
    <definedName name="SSCAP">'[7]R4 Licence Condition Values'!$F$50:$M$50</definedName>
    <definedName name="SSCOL">'[7]R4 Licence Condition Values'!$F$51:$M$51</definedName>
    <definedName name="SSDPA">'[7]R4 Licence Condition Values'!$F$53:$M$53</definedName>
    <definedName name="SSI">'[7]R8 Output incentives'!$F$83:$M$83</definedName>
    <definedName name="SSO" localSheetId="10">'[5]R8 Output incentives'!$F$63:$M$63</definedName>
    <definedName name="SSO" localSheetId="11">'[5]R8 Output incentives'!$F$63:$M$63</definedName>
    <definedName name="SSO" localSheetId="12">'[6]R8 Output incentives'!$F$63:$O$63</definedName>
    <definedName name="SSO" localSheetId="4">'[8]R8 Output incentives'!$F$63:$M$63</definedName>
    <definedName name="SSO">'[17]R8 Output incentives'!$F$63:$M$63</definedName>
    <definedName name="SSPRO">'[7]R4 Licence Condition Values'!$F$55:$M$55</definedName>
    <definedName name="SSS" localSheetId="10">'[5]R8 Output incentives'!$F$80:$M$80</definedName>
    <definedName name="SSS" localSheetId="11">'[5]R8 Output incentives'!$F$80:$M$80</definedName>
    <definedName name="SSS" localSheetId="12">'[6]R8 Output incentives'!$F$80:$M$80</definedName>
    <definedName name="SSS" localSheetId="4">'[8]R8 Output incentives'!$F$80:$M$80</definedName>
    <definedName name="SSS">'[17]R8 Output incentives'!$F$80:$M$80</definedName>
    <definedName name="SSSAF" localSheetId="12">'[9]TO Incentives'!#REF!</definedName>
    <definedName name="SSSAF">'[9]TO Incentives'!#REF!</definedName>
    <definedName name="SSSCAP" localSheetId="10">'[5]R4 Licence Condition Values'!$F$55:$M$55</definedName>
    <definedName name="SSSCAP" localSheetId="11">'[5]R4 Licence Condition Values'!$F$55:$M$55</definedName>
    <definedName name="SSSCAP" localSheetId="12">'[6]R4 Licence Condition Values'!$F$55:$M$55</definedName>
    <definedName name="SSSCAP" localSheetId="4">'[8]R4 Licence Condition Values'!$F$55:$M$55</definedName>
    <definedName name="SSSCAP">#REF!</definedName>
    <definedName name="SSSCOL" localSheetId="10">'[5]R4 Licence Condition Values'!$F$56:$M$56</definedName>
    <definedName name="SSSCOL" localSheetId="11">'[5]R4 Licence Condition Values'!$F$56:$M$56</definedName>
    <definedName name="SSSCOL" localSheetId="12">'[6]R4 Licence Condition Values'!$F$56:$M$56</definedName>
    <definedName name="SSSCOL" localSheetId="4">'[8]R4 Licence Condition Values'!$F$56:$M$56</definedName>
    <definedName name="SSSCOL">#REF!</definedName>
    <definedName name="SSSDPA" localSheetId="10">'[5]R4 Licence Condition Values'!$F$58:$M$58</definedName>
    <definedName name="SSSDPA" localSheetId="11">'[5]R4 Licence Condition Values'!$F$58:$M$58</definedName>
    <definedName name="SSSDPA" localSheetId="12">'[6]R4 Licence Condition Values'!$F$58:$M$58</definedName>
    <definedName name="SSSDPA" localSheetId="4">'[8]R4 Licence Condition Values'!$F$58:$M$58</definedName>
    <definedName name="SSSDPA">#REF!</definedName>
    <definedName name="SSSP" localSheetId="10">'[5]R5 Input page'!$D$83:$M$83</definedName>
    <definedName name="SSSP" localSheetId="11">'[5]R5 Input page'!$D$83:$M$83</definedName>
    <definedName name="SSSP" localSheetId="12">'[6]R5 Input page'!$D$89:$M$89</definedName>
    <definedName name="SSSP" localSheetId="4">'RIIO-1 RPI and PVF'!#REF!</definedName>
    <definedName name="SSSP">#REF!</definedName>
    <definedName name="SSSPRO" localSheetId="10">'[5]R4 Licence Condition Values'!$F$53:$M$53</definedName>
    <definedName name="SSSPRO" localSheetId="11">'[5]R4 Licence Condition Values'!$F$53:$M$53</definedName>
    <definedName name="SSSPRO" localSheetId="12">'[6]R4 Licence Condition Values'!$F$53:$M$53</definedName>
    <definedName name="SSSPRO" localSheetId="4">'[8]R4 Licence Condition Values'!$F$53:$M$53</definedName>
    <definedName name="SSSPRO">#REF!</definedName>
    <definedName name="SSST" localSheetId="10">'[5]R4 Licence Condition Values'!$F$54:$M$54</definedName>
    <definedName name="SSST" localSheetId="11">'[5]R4 Licence Condition Values'!$F$54:$M$54</definedName>
    <definedName name="SSST" localSheetId="12">'[6]R4 Licence Condition Values'!$F$54:$M$54</definedName>
    <definedName name="SSST" localSheetId="4">'[8]R4 Licence Condition Values'!$F$54:$M$54</definedName>
    <definedName name="SSST">#REF!</definedName>
    <definedName name="SSSUPA" localSheetId="10">'[5]R4 Licence Condition Values'!$F$57:$M$57</definedName>
    <definedName name="SSSUPA" localSheetId="11">'[5]R4 Licence Condition Values'!$F$57:$M$57</definedName>
    <definedName name="SSSUPA" localSheetId="12">'[6]R4 Licence Condition Values'!$F$57:$M$57</definedName>
    <definedName name="SSSUPA" localSheetId="4">'[8]R4 Licence Condition Values'!$F$57:$M$57</definedName>
    <definedName name="SSSUPA">#REF!</definedName>
    <definedName name="SST">'[7]R4 Licence Condition Values'!$F$49:$M$49</definedName>
    <definedName name="SSUPA">'[7]R4 Licence Condition Values'!$F$52:$M$52</definedName>
    <definedName name="STIP" localSheetId="12">'[9]R5 Input page'!$F$143:$M$143</definedName>
    <definedName name="STIP">'[9]R5 Input page'!$F$143:$M$143</definedName>
    <definedName name="SubTIRG" localSheetId="10">'[5]R11 TIRG'!$E$12:$M$12</definedName>
    <definedName name="SubTIRG" localSheetId="11">'[5]R11 TIRG'!$E$12:$M$12</definedName>
    <definedName name="SubTIRG">'[6]R11 TIRG'!$E$12:$M$12</definedName>
    <definedName name="Sum_Length" localSheetId="12">#REF!</definedName>
    <definedName name="Sum_Length">#REF!</definedName>
    <definedName name="Swvu.CapersView." localSheetId="12" hidden="1">[4]Sheet1!#REF!</definedName>
    <definedName name="Swvu.CapersView." hidden="1">[4]Sheet1!#REF!</definedName>
    <definedName name="Swvu.Japan_Capers_Ed_Pub." localSheetId="12" hidden="1">#REF!</definedName>
    <definedName name="Swvu.Japan_Capers_Ed_Pub." hidden="1">#REF!</definedName>
    <definedName name="Swvu.KJP_CC." localSheetId="12" hidden="1">#REF!</definedName>
    <definedName name="Swvu.KJP_CC." hidden="1">#REF!</definedName>
    <definedName name="TA" localSheetId="12">'[9]R5 Input page'!$F$141:$M$141</definedName>
    <definedName name="TA">'[9]R5 Input page'!$F$141:$M$141</definedName>
    <definedName name="TERM" localSheetId="12">#REF!</definedName>
    <definedName name="TERM">#REF!</definedName>
    <definedName name="TERMt" localSheetId="10">'[5]R5 Input page'!$D$64:$M$64</definedName>
    <definedName name="TERMt" localSheetId="11">'[5]R5 Input page'!$D$64:$M$64</definedName>
    <definedName name="TERMt" localSheetId="12">'[6]R5 Input page'!$D$70:$M$70</definedName>
    <definedName name="TERMt" localSheetId="4">'RIIO-1 RPI and PVF'!#REF!</definedName>
    <definedName name="TERMt">#REF!</definedName>
    <definedName name="Tier_Lookup" localSheetId="12">'[16]5.8 Decommissioned Sum '!#REF!</definedName>
    <definedName name="Tier_Lookup">'[16]5.8 Decommissioned Sum '!#REF!</definedName>
    <definedName name="TIRG" localSheetId="10">'[5]R11 TIRG'!$E$15:$M$15</definedName>
    <definedName name="TIRG" localSheetId="11">'[5]R11 TIRG'!$E$15:$M$15</definedName>
    <definedName name="TIRG" localSheetId="12">'[6]R11 TIRG'!$E$15:$M$15</definedName>
    <definedName name="TIRG" localSheetId="4">'[8]R11 TIRG'!$E$15:$M$15</definedName>
    <definedName name="TIRG">'[17]R11 TIRG'!$E$15:$M$15</definedName>
    <definedName name="TIRGINCADJ" localSheetId="10">'[5]R5 Input page'!$E$112:$M$112</definedName>
    <definedName name="TIRGINCADJ" localSheetId="11">'[5]R5 Input page'!$E$112:$M$112</definedName>
    <definedName name="TIRGINCADJ" localSheetId="12">'[6]R5 Input page'!$E$118:$M$118</definedName>
    <definedName name="TIRGINCADJ" localSheetId="4">'RIIO-1 RPI and PVF'!#REF!</definedName>
    <definedName name="TIRGINCADJ">#REF!</definedName>
    <definedName name="TIRGIncAdj2">'[7]R5 Input page'!$F$115:$M$115</definedName>
    <definedName name="TIRGIncAdj3">'[7]R5 Input page'!$F$124:$M$124</definedName>
    <definedName name="TIRGIncAdj4">'[7]R5 Input page'!$F$133:$M$133</definedName>
    <definedName name="TIRGIncAdj5">'[7]R5 Input page'!$F$142:$M$142</definedName>
    <definedName name="TIS" localSheetId="10">'[5]R4 Licence Condition Values'!$D$41:$M$41</definedName>
    <definedName name="TIS" localSheetId="11">'[5]R4 Licence Condition Values'!$D$41:$M$41</definedName>
    <definedName name="TIS" localSheetId="12">'[6]R4 Licence Condition Values'!$D$41:$M$41</definedName>
    <definedName name="TIS" localSheetId="4">'[8]R4 Licence Condition Values'!$D$41:$M$41</definedName>
    <definedName name="TIS">#REF!</definedName>
    <definedName name="TNR" localSheetId="10">'[5]R5 Input page'!$F$29:$M$29</definedName>
    <definedName name="TNR" localSheetId="11">'[5]R5 Input page'!$F$29:$M$29</definedName>
    <definedName name="TNR" localSheetId="12">'[6]R5 Input page'!$F$31:$M$31</definedName>
    <definedName name="TNR" localSheetId="4">'RIIO-1 RPI and PVF'!#REF!</definedName>
    <definedName name="TNR">#REF!</definedName>
    <definedName name="TO" localSheetId="10">'[5]R12 TO MAR'!$F$19:$M$19</definedName>
    <definedName name="TO" localSheetId="11">'[5]R12 TO MAR'!$F$19:$M$19</definedName>
    <definedName name="TO" localSheetId="12">'[6]R12 TO MAR'!$F$22:$M$22</definedName>
    <definedName name="TO" localSheetId="4">'[8]R12 SO MAR'!$F$22:$M$22</definedName>
    <definedName name="TO">#REF!</definedName>
    <definedName name="TOACO" localSheetId="12">'[14]2.1 Revenue_Interface'!$AB$14:$AF$14</definedName>
    <definedName name="TOACO">'[15]2.1 Revenue_Interface'!$AB$14:$AF$14</definedName>
    <definedName name="TOACOU" localSheetId="12">'[14]2.1 Revenue_Interface'!$AB$21:$AF$21</definedName>
    <definedName name="TOACOU">'[15]2.1 Revenue_Interface'!$AB$21:$AF$21</definedName>
    <definedName name="TOActualBadDebtcostincurred" localSheetId="12">'[14]2.1 Revenue_Interface'!$AB$66:$AF$66</definedName>
    <definedName name="TOActualbusinessmileageemissions" localSheetId="12">'[14]2.1 Revenue_Interface'!$AB$89:$AF$89</definedName>
    <definedName name="TOActualbusinessmileageemissions">'[15]2.1 Revenue_Interface'!$AB$89:$AF$89</definedName>
    <definedName name="TOActualEnvironmentalValue" localSheetId="12">'[14]2.1 Revenue_Interface'!$AB$96:$AF$96</definedName>
    <definedName name="TOActualEnvironmentalValue">'[15]2.1 Revenue_Interface'!$AB$96:$AF$96</definedName>
    <definedName name="TOActualofficewaste" localSheetId="12">'[14]2.1 Revenue_Interface'!$AB$92:$AF$92</definedName>
    <definedName name="TOActualofficewaste">'[15]2.1 Revenue_Interface'!$AB$92:$AF$92</definedName>
    <definedName name="TOActualoperationaltransportemissions" localSheetId="12">'[14]2.1 Revenue_Interface'!$AB$88:$AF$88</definedName>
    <definedName name="TOActualoperationaltransportemissions">'[15]2.1 Revenue_Interface'!$AB$88:$AF$88</definedName>
    <definedName name="TOActualwateruse" localSheetId="12">'[14]2.1 Revenue_Interface'!$AB$93:$AF$93</definedName>
    <definedName name="TOActualwateruse">'[15]2.1 Revenue_Interface'!$AB$93:$AF$93</definedName>
    <definedName name="TOAIO" localSheetId="12">'[14]2.1 Revenue_Interface'!$AB$15:$AF$15</definedName>
    <definedName name="TOAIO">'[15]2.1 Revenue_Interface'!$AB$15:$AF$15</definedName>
    <definedName name="TOAIOU" localSheetId="12">'[14]2.1 Revenue_Interface'!$AB$22:$AF$22</definedName>
    <definedName name="TOAIOU">'[15]2.1 Revenue_Interface'!$AB$22:$AF$22</definedName>
    <definedName name="TOALC" localSheetId="12">'[14]2.1 Revenue_Interface'!$AB$11:$AF$11</definedName>
    <definedName name="TOALC">'[15]2.1 Revenue_Interface'!$AB$11:$AF$11</definedName>
    <definedName name="TOALCU" localSheetId="12">'[14]2.1 Revenue_Interface'!$AB$18:$AF$18</definedName>
    <definedName name="TOALCU">'[15]2.1 Revenue_Interface'!$AB$18:$AF$18</definedName>
    <definedName name="TOALTt" localSheetId="12">'[14]2.1 Revenue_Interface'!$AB$72:$AF$72</definedName>
    <definedName name="TOANC" localSheetId="12">'[14]2.1 Revenue_Interface'!$AB$16:$AF$16</definedName>
    <definedName name="TOANC">'[15]2.1 Revenue_Interface'!$AB$16:$AF$16</definedName>
    <definedName name="TOANCU" localSheetId="12">'[14]2.1 Revenue_Interface'!$AB$23:$AF$23</definedName>
    <definedName name="TOANCU">'[15]2.1 Revenue_Interface'!$AB$23:$AF$23</definedName>
    <definedName name="TOAOC" localSheetId="12">'[14]2.1 Revenue_Interface'!$AB$13:$AF$13</definedName>
    <definedName name="TOAOC">'[15]2.1 Revenue_Interface'!$AB$13:$AF$13</definedName>
    <definedName name="TOAOCU" localSheetId="12">'[14]2.1 Revenue_Interface'!$AB$20:$AF$20</definedName>
    <definedName name="TOAOCU">'[15]2.1 Revenue_Interface'!$AB$20:$AF$20</definedName>
    <definedName name="TOARC" localSheetId="12">'[14]2.1 Revenue_Interface'!$AB$12:$AF$12</definedName>
    <definedName name="TOARC">'[15]2.1 Revenue_Interface'!$AB$12:$AF$12</definedName>
    <definedName name="TOARCU" localSheetId="12">'[14]2.1 Revenue_Interface'!$AB$19:$AF$19</definedName>
    <definedName name="TOARCU">'[15]2.1 Revenue_Interface'!$AB$19:$AF$19</definedName>
    <definedName name="TOBPDt" localSheetId="12">'[14]2.1 Revenue_Interface'!$AB$70:$AF$70</definedName>
    <definedName name="TOBTRRAt" localSheetId="12">'[14]2.1 Revenue_Interface'!#REF!</definedName>
    <definedName name="TOBTRRAt">'[15]2.1 Revenue_Interface'!#REF!</definedName>
    <definedName name="TOBTRROt" localSheetId="12">'[14]2.1 Revenue_Interface'!#REF!</definedName>
    <definedName name="TOBTRROt">'[15]2.1 Revenue_Interface'!#REF!</definedName>
    <definedName name="TOCEPRAt" localSheetId="12">'[14]2.1 Revenue_Interface'!#REF!</definedName>
    <definedName name="TOCEPRAt">'[15]2.1 Revenue_Interface'!#REF!</definedName>
    <definedName name="TOCEPROt" localSheetId="12">'[14]2.1 Revenue_Interface'!#REF!</definedName>
    <definedName name="TOCEPROt">'[15]2.1 Revenue_Interface'!#REF!</definedName>
    <definedName name="TOCRITRAt" localSheetId="12">'[14]2.1 Revenue_Interface'!#REF!</definedName>
    <definedName name="TOCRITRAt">'[15]2.1 Revenue_Interface'!#REF!</definedName>
    <definedName name="TOCRITROt" localSheetId="12">'[14]2.1 Revenue_Interface'!#REF!</definedName>
    <definedName name="TOCRITROt">'[15]2.1 Revenue_Interface'!#REF!</definedName>
    <definedName name="TOCROTRAt" localSheetId="12">'[14]2.1 Revenue_Interface'!#REF!</definedName>
    <definedName name="TOCROTRAt">'[15]2.1 Revenue_Interface'!#REF!</definedName>
    <definedName name="TOCROTROt" localSheetId="12">'[14]2.1 Revenue_Interface'!#REF!</definedName>
    <definedName name="TOCROTROt">'[15]2.1 Revenue_Interface'!#REF!</definedName>
    <definedName name="TOCSPt" localSheetId="12">'[14]2.1 Revenue_Interface'!$AB$86:$AF$86</definedName>
    <definedName name="TOCSPt">'[15]2.1 Revenue_Interface'!$AB$86:$AF$86</definedName>
    <definedName name="TOEDEt" localSheetId="12">'[14]2.1 Revenue_Interface'!$AB$60:$AF$60</definedName>
    <definedName name="TOFIOCRAt" localSheetId="12">'[14]2.1 Revenue_Interface'!#REF!</definedName>
    <definedName name="TOFIOCRAt">'[15]2.1 Revenue_Interface'!#REF!</definedName>
    <definedName name="TOFIOCROt" localSheetId="12">'[14]2.1 Revenue_Interface'!#REF!</definedName>
    <definedName name="TOFIOCROt">'[15]2.1 Revenue_Interface'!#REF!</definedName>
    <definedName name="TOFTO" localSheetId="10">'[5]R5 Input page'!$D$67:$M$67</definedName>
    <definedName name="TOFTO" localSheetId="11">'[5]R5 Input page'!$D$67:$M$67</definedName>
    <definedName name="TOFTO" localSheetId="12">'[6]R5 Input page'!$D$73:$M$73</definedName>
    <definedName name="TOFTO" localSheetId="4">'RIIO-1 RPI and PVF'!#REF!</definedName>
    <definedName name="TOFTO">#REF!</definedName>
    <definedName name="TOIDRSt" localSheetId="12">'[14]2.1 Revenue_Interface'!#REF!</definedName>
    <definedName name="TOIDRSt">'[15]2.1 Revenue_Interface'!#REF!</definedName>
    <definedName name="TOInterestincomeaccruedadjustment" localSheetId="12">'[14]2.1 Revenue_Interface'!$AB$67:$AF$67</definedName>
    <definedName name="TOKLSRAt" localSheetId="12">'[14]2.1 Revenue_Interface'!#REF!</definedName>
    <definedName name="TOKLSRAt">'[15]2.1 Revenue_Interface'!#REF!</definedName>
    <definedName name="TOKLSROt" localSheetId="12">'[14]2.1 Revenue_Interface'!#REF!</definedName>
    <definedName name="TOKLSROt">'[15]2.1 Revenue_Interface'!#REF!</definedName>
    <definedName name="TOLA" localSheetId="12">'[9]R5 Input page'!$E$34</definedName>
    <definedName name="TOLA">'[9]R5 Input page'!$E$34</definedName>
    <definedName name="TOLFt" localSheetId="12">'[14]2.1 Revenue_Interface'!$AB$58:$AF$58</definedName>
    <definedName name="TOMR" localSheetId="12">'[9]R5 Input page'!$E$38</definedName>
    <definedName name="TOMR">'[9]R5 Input page'!$E$38</definedName>
    <definedName name="TONARMAHRt" localSheetId="12">'[14]2.1 Revenue_Interface'!#REF!</definedName>
    <definedName name="TONARMAHRt">'[15]2.1 Revenue_Interface'!#REF!</definedName>
    <definedName name="TONARMRt" localSheetId="12">'[14]2.1 Revenue_Interface'!#REF!</definedName>
    <definedName name="TONARMRt">'[15]2.1 Revenue_Interface'!#REF!</definedName>
    <definedName name="TONLAHRt" localSheetId="12">'[14]2.1 Revenue_Interface'!#REF!</definedName>
    <definedName name="TONLAHRt">'[15]2.1 Revenue_Interface'!#REF!</definedName>
    <definedName name="TONLARt" localSheetId="12">'[14]2.1 Revenue_Interface'!#REF!</definedName>
    <definedName name="TONLARt">'[15]2.1 Revenue_Interface'!#REF!</definedName>
    <definedName name="TONumberofQualifyingProjectswithnetEnvironmentalGainequaltoorabove15" localSheetId="12">'[14]2.1 Revenue_Interface'!$AB$94:$AF$94</definedName>
    <definedName name="TONumberofQualifyingProjectswithnetEnvironmentalGainequaltoorabove15">'[15]2.1 Revenue_Interface'!$AB$94:$AF$94</definedName>
    <definedName name="TONumberofQualifyingProjectswithnetEnvironmentalGainequaltoorlessthan5" localSheetId="12">'[14]2.1 Revenue_Interface'!$AB$95:$AF$95</definedName>
    <definedName name="TONumberofQualifyingProjectswithnetEnvironmentalGainequaltoorlessthan5">'[15]2.1 Revenue_Interface'!$AB$95:$AF$95</definedName>
    <definedName name="TONZPSt" localSheetId="12">'[14]2.1 Revenue_Interface'!$AB$63:$AF$63</definedName>
    <definedName name="TONZROt" localSheetId="12">'[14]2.1 Revenue_Interface'!#REF!</definedName>
    <definedName name="TONZROt">'[15]2.1 Revenue_Interface'!#REF!</definedName>
    <definedName name="TOOIDRSt" localSheetId="12">'[14]2.1 Revenue_Interface'!#REF!</definedName>
    <definedName name="TOOIDRSt">'[15]2.1 Revenue_Interface'!#REF!</definedName>
    <definedName name="TOOPTCt" localSheetId="12">'[14]2.1 Revenue_Interface'!$AB$61:$AF$61</definedName>
    <definedName name="TOPOSDRSt" localSheetId="12">'[14]2.1 Revenue_Interface'!#REF!</definedName>
    <definedName name="TOPOSDRSt">'[15]2.1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2">'[14]2.1 Revenue_Interface'!#REF!</definedName>
    <definedName name="TOPREDRSt">'[15]2.1 Revenue_Interface'!#REF!</definedName>
    <definedName name="TOProvisionalBadDebtcost" localSheetId="12">'[14]2.1 Revenue_Interface'!$AB$65:$AF$65</definedName>
    <definedName name="TOPSUPRAt" localSheetId="12">'[14]2.1 Revenue_Interface'!#REF!</definedName>
    <definedName name="TOPSUPRAt">'[15]2.1 Revenue_Interface'!#REF!</definedName>
    <definedName name="TOPSUPROt" localSheetId="12">'[14]2.1 Revenue_Interface'!#REF!</definedName>
    <definedName name="TOPSUPROt">'[15]2.1 Revenue_Interface'!#REF!</definedName>
    <definedName name="TOPTVt" localSheetId="12">'[14]2.1 Revenue_Interface'!$AB$62:$AF$62</definedName>
    <definedName name="TOQLt_and_PDt" localSheetId="12">'[14]2.1 Revenue_Interface'!$AB$46:$AF$46</definedName>
    <definedName name="TOQLt_and_PDt">'[15]2.1 Revenue_Interface'!$AB$46:$AF$46</definedName>
    <definedName name="TOR" localSheetId="12">'[9]R5 Input page'!$E$37</definedName>
    <definedName name="TOR">'[9]R5 Input page'!$E$37</definedName>
    <definedName name="TORARt" localSheetId="12">'[14]2.1 Revenue_Interface'!#REF!</definedName>
    <definedName name="TORARt">'[15]2.1 Revenue_Interface'!#REF!</definedName>
    <definedName name="TORB" localSheetId="12">'[9]R5 Input page'!$E$33</definedName>
    <definedName name="TORB">'[9]R5 Input page'!$E$33</definedName>
    <definedName name="TORBDt" localSheetId="12">'[14]2.1 Revenue_Interface'!$AB$68:$AF$68</definedName>
    <definedName name="TORBt" localSheetId="12">'[14]2.1 Revenue_Interface'!$AB$59:$AF$59</definedName>
    <definedName name="TORCOM" localSheetId="12">'[9]R5 Input page'!$F$43:$M$43</definedName>
    <definedName name="TORCOM">'[9]R5 Input page'!$F$43:$M$43</definedName>
    <definedName name="TORDFRt" localSheetId="12">'[14]2.1 Revenue_Interface'!#REF!</definedName>
    <definedName name="TORDFRt">'[15]2.1 Revenue_Interface'!#REF!</definedName>
    <definedName name="TOREntC" localSheetId="12">'[9]R5 Input page'!$F$41:$M$41</definedName>
    <definedName name="TOREntC">'[9]R5 Input page'!$F$41:$M$41</definedName>
    <definedName name="TORExC" localSheetId="12">'[9]R5 Input page'!$F$42:$M$42</definedName>
    <definedName name="TORExC">'[9]R5 Input page'!$F$42:$M$42</definedName>
    <definedName name="TOTO">'[7]R5 Input page'!$F$90:$M$90</definedName>
    <definedName name="TOTotalannualoperationalandofficewaste" localSheetId="12">'[14]2.1 Revenue_Interface'!$AB$90:$AF$90</definedName>
    <definedName name="TOTotalannualoperationalandofficewaste">'[15]2.1 Revenue_Interface'!$AB$90:$AF$90</definedName>
    <definedName name="TOTotalannualoperationalandofficewasterecycled" localSheetId="12">'[14]2.1 Revenue_Interface'!$AB$91:$AF$91</definedName>
    <definedName name="TOTotalannualoperationalandofficewasterecycled">'[15]2.1 Revenue_Interface'!$AB$91:$AF$91</definedName>
    <definedName name="TOZ" localSheetId="12">'[9]R5 Input page'!$E$30</definedName>
    <definedName name="TOZ">'[9]R5 Input page'!$E$30</definedName>
    <definedName name="TOZA" localSheetId="12">'[9]R5 Input page'!$E$31</definedName>
    <definedName name="TOZA">'[9]R5 Input page'!$E$31</definedName>
    <definedName name="TPA" localSheetId="10">'[5]R5 Input page'!$E$62:$M$62</definedName>
    <definedName name="TPA" localSheetId="11">'[5]R5 Input page'!$E$62:$M$62</definedName>
    <definedName name="TPA" localSheetId="12">'[6]R5 Input page'!$E$68:$M$68</definedName>
    <definedName name="TPA" localSheetId="4">'RIIO-1 RPI and PVF'!#REF!</definedName>
    <definedName name="TPA">#REF!</definedName>
    <definedName name="TPD" localSheetId="10">'[5]R7 pass through'!$F$52:$M$52</definedName>
    <definedName name="TPD" localSheetId="11">'[5]R7 pass through'!$F$52:$M$52</definedName>
    <definedName name="TPD" localSheetId="12">'[6]R7 pass through'!$F$73:$O$73</definedName>
    <definedName name="TPD">#REF!</definedName>
    <definedName name="TR" localSheetId="10">'[5]R5 Input page'!$D$87:$M$87</definedName>
    <definedName name="TR" localSheetId="11">'[5]R5 Input page'!$D$87:$M$87</definedName>
    <definedName name="TR" localSheetId="12">'[6]R5 Input page'!$D$93:$M$93</definedName>
    <definedName name="TR" localSheetId="4">'RIIO-1 RPI and PVF'!#REF!</definedName>
    <definedName name="TR">#REF!</definedName>
    <definedName name="TRU" localSheetId="10">'[5]R6 Base revenue'!$E$38:$M$38</definedName>
    <definedName name="TRU" localSheetId="11">'[5]R6 Base revenue'!$E$38:$M$38</definedName>
    <definedName name="TRU" localSheetId="12">'[6]R6 Base revenue'!$E$40:$Q$40</definedName>
    <definedName name="TRU" localSheetId="4">'[8]R6 True Up'!$E$40:$Q$40</definedName>
    <definedName name="TRU">#REF!</definedName>
    <definedName name="TS" localSheetId="10">'[5]R5 Input page'!$E$55:$M$55</definedName>
    <definedName name="TS" localSheetId="11">'[5]R5 Input page'!$E$55:$M$55</definedName>
    <definedName name="TS" localSheetId="12">'[6]R5 Input page'!$E$61:$M$61</definedName>
    <definedName name="TS" localSheetId="4">'RIIO-1 RPI and PVF'!#REF!</definedName>
    <definedName name="TS">#REF!</definedName>
    <definedName name="TSH" localSheetId="10">'[5]R5 Input page'!$D$66:$M$66</definedName>
    <definedName name="TSH" localSheetId="11">'[5]R5 Input page'!$D$66:$M$66</definedName>
    <definedName name="TSH" localSheetId="12">'[6]R5 Input page'!$D$72:$M$72</definedName>
    <definedName name="TSH" localSheetId="4">'RIIO-1 RPI and PVF'!#REF!</definedName>
    <definedName name="TSH">#REF!</definedName>
    <definedName name="TSP" localSheetId="10">'[5]R5 Input page'!$D$65:$M$65</definedName>
    <definedName name="TSP" localSheetId="11">'[5]R5 Input page'!$D$65:$M$65</definedName>
    <definedName name="TSP" localSheetId="12">'[6]R5 Input page'!$D$71:$M$71</definedName>
    <definedName name="TSP" localSheetId="4">'RIIO-1 RPI and PVF'!#REF!</definedName>
    <definedName name="TSP">#REF!</definedName>
    <definedName name="TSS" localSheetId="12">'[9]R16 SO TSS'!$F$12:$M$12</definedName>
    <definedName name="TSS">'[9]R16 SO TSS'!$F$12:$M$12</definedName>
    <definedName name="TSSF" localSheetId="12">'[9]R4 Licence Condition Values'!$F$59:$M$59</definedName>
    <definedName name="TSSF">'[9]R4 Licence Condition Values'!$F$59:$M$59</definedName>
    <definedName name="TSSTC" localSheetId="12">'[9]R4 Licence Condition Values'!$F$58:$M$58</definedName>
    <definedName name="TSSTC">'[9]R4 Licence Condition Values'!$F$58:$M$58</definedName>
    <definedName name="u" localSheetId="12" hidden="1">{#VALUE!,#N/A,FALSE,0}</definedName>
    <definedName name="u" hidden="1">{#VALUE!,#N/A,FALSE,0}</definedName>
    <definedName name="UAG" localSheetId="1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'[16]5.8 Decommissioned Sum '!#REF!</definedName>
    <definedName name="UNTO">'[7]R5 Input page'!$F$89:$M$89</definedName>
    <definedName name="USF" localSheetId="12">'[9]R4 Licence Condition Values'!$F$64:$M$64</definedName>
    <definedName name="USF">'[9]R4 Licence Condition Values'!$F$64:$M$64</definedName>
    <definedName name="v" localSheetId="12" hidden="1">{"Japan_Capers_Ed_Pub",#N/A,FALSE,"DI 2 YEAR MASTER SCHEDULE"}</definedName>
    <definedName name="v" hidden="1">{"Japan_Capers_Ed_Pub",#N/A,FALSE,"DI 2 YEAR MASTER SCHEDULE"}</definedName>
    <definedName name="VIPM" localSheetId="12">'[9]R5 Input page'!$F$151:$M$151</definedName>
    <definedName name="VIPM">'[9]R5 Input page'!$F$151:$M$151</definedName>
    <definedName name="VIRP" localSheetId="12">'[9]R5 Input page'!$F$153:$M$153</definedName>
    <definedName name="VIRP">'[9]R5 Input page'!$F$153:$M$153</definedName>
    <definedName name="VIT" localSheetId="12">'[9]R5 Input page'!$F$152:$M$152</definedName>
    <definedName name="VIT">'[9]R5 Input page'!$F$152:$M$152</definedName>
    <definedName name="VOLL" localSheetId="12">#REF!</definedName>
    <definedName name="VOLL">#REF!</definedName>
    <definedName name="WACC" localSheetId="12">#REF!</definedName>
    <definedName name="WACC" localSheetId="4">'RIIO-1 RPI and PVF'!$E$42:$M$42</definedName>
    <definedName name="WACC">#REF!</definedName>
    <definedName name="wrn.CapersPlotter." localSheetId="12" hidden="1">{#N/A,#N/A,FALSE,"DI 2 YEAR MASTER SCHEDULE"}</definedName>
    <definedName name="wrn.CapersPlotter." hidden="1">{#N/A,#N/A,FALSE,"DI 2 YEAR MASTER SCHEDULE"}</definedName>
    <definedName name="wrn.Edutainment._.Priority._.List." localSheetId="12" hidden="1">{#N/A,#N/A,FALSE,"DI 2 YEAR MASTER SCHEDULE"}</definedName>
    <definedName name="wrn.Edutainment._.Priority._.List." hidden="1">{#N/A,#N/A,FALSE,"DI 2 YEAR MASTER SCHEDULE"}</definedName>
    <definedName name="wrn.Japan_Capers_Ed._.Pub." localSheetId="12" hidden="1">{"Japan_Capers_Ed_Pub",#N/A,FALSE,"DI 2 YEAR MASTER SCHEDULE"}</definedName>
    <definedName name="wrn.Japan_Capers_Ed._.Pub." hidden="1">{"Japan_Capers_Ed_Pub",#N/A,FALSE,"DI 2 YEAR MASTER SCHEDULE"}</definedName>
    <definedName name="wrn.Priority._.list." localSheetId="12" hidden="1">{#N/A,#N/A,FALSE,"DI 2 YEAR MASTER SCHEDULE"}</definedName>
    <definedName name="wrn.Priority._.list." hidden="1">{#N/A,#N/A,FALSE,"DI 2 YEAR MASTER SCHEDULE"}</definedName>
    <definedName name="wrn.Prjcted._.Mnthly._.Qtys." localSheetId="12" hidden="1">{#N/A,#N/A,FALSE,"PRJCTED MNTHLY QTY's"}</definedName>
    <definedName name="wrn.Prjcted._.Mnthly._.Qtys." hidden="1">{#N/A,#N/A,FALSE,"PRJCTED MNTHLY QTY's"}</definedName>
    <definedName name="wrn.Prjcted._.Qtrly._.Dollars." localSheetId="12" hidden="1">{#N/A,#N/A,FALSE,"PRJCTED QTRLY $'s"}</definedName>
    <definedName name="wrn.Prjcted._.Qtrly._.Dollars." hidden="1">{#N/A,#N/A,FALSE,"PRJCTED QTRLY $'s"}</definedName>
    <definedName name="wrn.Prjcted._.Qtrly._.Qtys." localSheetId="12" hidden="1">{#N/A,#N/A,FALSE,"PRJCTED QTRLY QTY's"}</definedName>
    <definedName name="wrn.Prjcted._.Qtrly._.Qtys." hidden="1">{#N/A,#N/A,FALSE,"PRJCTED QTRLY QTY's"}</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2" hidden="1">{#N/A,#N/A,FALSE,"DI 2 YEAR MASTER SCHEDULE"}</definedName>
    <definedName name="x" hidden="1">{#N/A,#N/A,FALSE,"DI 2 YEAR MASTER SCHEDULE"}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2"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1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2" i="8" l="1"/>
  <c r="J52" i="8"/>
  <c r="I52" i="8"/>
  <c r="H52" i="8"/>
  <c r="G52" i="8"/>
  <c r="G49" i="8"/>
  <c r="J64" i="39"/>
  <c r="Q64" i="39"/>
  <c r="X64" i="39"/>
  <c r="J58" i="39"/>
  <c r="X58" i="39"/>
  <c r="Q58" i="39"/>
  <c r="G42" i="8"/>
  <c r="P25" i="39"/>
  <c r="W17" i="39"/>
  <c r="P21" i="39" l="1"/>
  <c r="W28" i="39" s="1"/>
  <c r="W21" i="39"/>
  <c r="L30" i="39"/>
  <c r="P28" i="39"/>
  <c r="M28" i="39"/>
  <c r="L28" i="39"/>
  <c r="X32" i="39"/>
  <c r="X40" i="39"/>
  <c r="X43" i="39"/>
  <c r="X44" i="39"/>
  <c r="X42" i="39"/>
  <c r="X41" i="39"/>
  <c r="X39" i="39"/>
  <c r="X37" i="39"/>
  <c r="X36" i="39"/>
  <c r="W45" i="39"/>
  <c r="V45" i="39"/>
  <c r="U45" i="39"/>
  <c r="T45" i="39"/>
  <c r="S45" i="39"/>
  <c r="P45" i="39"/>
  <c r="O45" i="39"/>
  <c r="N45" i="39"/>
  <c r="M45" i="39"/>
  <c r="L45" i="39"/>
  <c r="E45" i="39"/>
  <c r="J44" i="39"/>
  <c r="J43" i="39"/>
  <c r="J41" i="39"/>
  <c r="J39" i="39"/>
  <c r="Q44" i="39"/>
  <c r="Q43" i="39"/>
  <c r="Q41" i="39"/>
  <c r="Q39" i="39"/>
  <c r="Q36" i="39"/>
  <c r="Q37" i="39"/>
  <c r="Q42" i="39"/>
  <c r="I45" i="39"/>
  <c r="F45" i="39"/>
  <c r="G45" i="39"/>
  <c r="H45" i="39"/>
  <c r="P30" i="39"/>
  <c r="Q25" i="39"/>
  <c r="Q32" i="39" s="1"/>
  <c r="P17" i="39"/>
  <c r="J42" i="39"/>
  <c r="J37" i="39"/>
  <c r="J36" i="39"/>
  <c r="I17" i="39"/>
  <c r="I21" i="39" s="1"/>
  <c r="I25" i="39" s="1"/>
  <c r="J27" i="12" l="1"/>
  <c r="T14" i="18" l="1"/>
  <c r="U14" i="18"/>
  <c r="V14" i="18"/>
  <c r="W14" i="18"/>
  <c r="T15" i="18"/>
  <c r="U15" i="18"/>
  <c r="V15" i="18"/>
  <c r="W15" i="18"/>
  <c r="S14" i="18"/>
  <c r="S15" i="18"/>
  <c r="S60" i="18"/>
  <c r="S71" i="18"/>
  <c r="W60" i="18"/>
  <c r="V60" i="18"/>
  <c r="U60" i="18"/>
  <c r="T60" i="18"/>
  <c r="W78" i="18"/>
  <c r="V78" i="18"/>
  <c r="U78" i="18"/>
  <c r="T78" i="18"/>
  <c r="S78" i="18"/>
  <c r="W71" i="18"/>
  <c r="V71" i="18"/>
  <c r="U71" i="18"/>
  <c r="T71" i="18"/>
  <c r="F27" i="13"/>
  <c r="E12" i="13" s="1"/>
  <c r="H12" i="13" s="1"/>
  <c r="L30" i="13"/>
  <c r="G12" i="13"/>
  <c r="F12" i="13"/>
  <c r="F80" i="13"/>
  <c r="X69" i="39"/>
  <c r="Q69" i="39"/>
  <c r="J69" i="39"/>
  <c r="X68" i="39"/>
  <c r="X38" i="39"/>
  <c r="X45" i="39" s="1"/>
  <c r="V17" i="39"/>
  <c r="V21" i="39" s="1"/>
  <c r="V25" i="39" s="1"/>
  <c r="U17" i="39"/>
  <c r="U21" i="39" s="1"/>
  <c r="U25" i="39" s="1"/>
  <c r="T17" i="39"/>
  <c r="T21" i="39" s="1"/>
  <c r="T25" i="39" s="1"/>
  <c r="S17" i="39"/>
  <c r="S21" i="39" s="1"/>
  <c r="S25" i="39" s="1"/>
  <c r="Q68" i="39"/>
  <c r="Q40" i="39"/>
  <c r="Q38" i="39"/>
  <c r="Q45" i="39" s="1"/>
  <c r="O17" i="39"/>
  <c r="O21" i="39" s="1"/>
  <c r="O25" i="39" s="1"/>
  <c r="N17" i="39"/>
  <c r="N21" i="39" s="1"/>
  <c r="N25" i="39" s="1"/>
  <c r="M17" i="39"/>
  <c r="M21" i="39" s="1"/>
  <c r="M25" i="39" s="1"/>
  <c r="L17" i="39"/>
  <c r="L21" i="39" s="1"/>
  <c r="L25" i="39" s="1"/>
  <c r="J40" i="39"/>
  <c r="J38" i="39"/>
  <c r="J45" i="39" s="1"/>
  <c r="E17" i="39"/>
  <c r="E21" i="39" s="1"/>
  <c r="F17" i="39"/>
  <c r="F21" i="39" s="1"/>
  <c r="M30" i="39" s="1"/>
  <c r="Q30" i="39" s="1"/>
  <c r="G17" i="39"/>
  <c r="G21" i="39" s="1"/>
  <c r="N28" i="39" s="1"/>
  <c r="N30" i="39" s="1"/>
  <c r="H17" i="39"/>
  <c r="H21" i="39" s="1"/>
  <c r="H25" i="39" s="1"/>
  <c r="S28" i="39" l="1"/>
  <c r="S30" i="39" s="1"/>
  <c r="Q67" i="39"/>
  <c r="Q71" i="39" s="1"/>
  <c r="T28" i="39"/>
  <c r="T30" i="39" s="1"/>
  <c r="U28" i="39"/>
  <c r="U30" i="39" s="1"/>
  <c r="V28" i="39"/>
  <c r="V30" i="39" s="1"/>
  <c r="X67" i="39"/>
  <c r="X71" i="39" s="1"/>
  <c r="J67" i="39"/>
  <c r="O28" i="39"/>
  <c r="O30" i="39" s="1"/>
  <c r="F25" i="39"/>
  <c r="G25" i="39"/>
  <c r="E25" i="39"/>
  <c r="J25" i="39" s="1"/>
  <c r="X25" i="39"/>
  <c r="X30" i="39" l="1"/>
  <c r="J68" i="39"/>
  <c r="J71" i="39" s="1"/>
  <c r="A3" i="39" l="1"/>
  <c r="K102" i="44"/>
  <c r="H102" i="44"/>
  <c r="E102" i="44"/>
  <c r="K101" i="44"/>
  <c r="H101" i="44"/>
  <c r="E101" i="44"/>
  <c r="K99" i="44"/>
  <c r="H99" i="44"/>
  <c r="E99" i="44"/>
  <c r="K98" i="44"/>
  <c r="H98" i="44"/>
  <c r="E98" i="44"/>
  <c r="E90" i="44"/>
  <c r="F90" i="44" s="1"/>
  <c r="F87" i="44"/>
  <c r="E87" i="44"/>
  <c r="F86" i="44"/>
  <c r="E86" i="44"/>
  <c r="F81" i="44"/>
  <c r="F58" i="44" s="1"/>
  <c r="E81" i="44"/>
  <c r="E58" i="44" s="1"/>
  <c r="F57" i="44"/>
  <c r="E57" i="44"/>
  <c r="F56" i="44"/>
  <c r="E56" i="44"/>
  <c r="E54" i="44"/>
  <c r="L44" i="44"/>
  <c r="K44" i="44"/>
  <c r="I44" i="44"/>
  <c r="H44" i="44"/>
  <c r="L38" i="44"/>
  <c r="L18" i="44" s="1"/>
  <c r="K38" i="44"/>
  <c r="K18" i="44" s="1"/>
  <c r="I38" i="44"/>
  <c r="I18" i="44" s="1"/>
  <c r="H38" i="44"/>
  <c r="H18" i="44" s="1"/>
  <c r="A3" i="44"/>
  <c r="A2" i="44"/>
  <c r="A1" i="44"/>
  <c r="H45" i="8"/>
  <c r="H33" i="8" s="1"/>
  <c r="I45" i="8"/>
  <c r="I33" i="8" s="1"/>
  <c r="J45" i="8"/>
  <c r="J33" i="8" s="1"/>
  <c r="K45" i="8"/>
  <c r="K33" i="8" s="1"/>
  <c r="G45" i="8"/>
  <c r="G33" i="8" s="1"/>
  <c r="H42" i="8"/>
  <c r="I42" i="8"/>
  <c r="J42" i="8"/>
  <c r="K42" i="8"/>
  <c r="J29" i="12"/>
  <c r="K29" i="12"/>
  <c r="L29" i="12"/>
  <c r="M29" i="12"/>
  <c r="J20" i="12"/>
  <c r="K20" i="12"/>
  <c r="L20" i="12"/>
  <c r="M20" i="12"/>
  <c r="I20" i="12"/>
  <c r="I29" i="12"/>
  <c r="C22" i="4"/>
  <c r="C21" i="4"/>
  <c r="C20" i="4"/>
  <c r="C19" i="4"/>
  <c r="C18" i="4"/>
  <c r="C17" i="4"/>
  <c r="C16" i="4"/>
  <c r="C15" i="4"/>
  <c r="C14" i="4"/>
  <c r="C13" i="4"/>
  <c r="C12" i="4"/>
  <c r="E103" i="44" l="1"/>
  <c r="E88" i="44" s="1"/>
  <c r="F88" i="44" s="1"/>
  <c r="F93" i="44" s="1"/>
  <c r="F59" i="44" s="1"/>
  <c r="H103" i="44"/>
  <c r="H21" i="44" s="1"/>
  <c r="I21" i="44" s="1"/>
  <c r="I25" i="44" s="1"/>
  <c r="I13" i="44" s="1"/>
  <c r="K103" i="44"/>
  <c r="K21" i="44" s="1"/>
  <c r="L21" i="44" s="1"/>
  <c r="L25" i="44" s="1"/>
  <c r="L13" i="44" s="1"/>
  <c r="F54" i="44"/>
  <c r="G150" i="38"/>
  <c r="K151" i="38"/>
  <c r="J151" i="38"/>
  <c r="I151" i="38"/>
  <c r="H151" i="38"/>
  <c r="K150" i="38"/>
  <c r="J150" i="38"/>
  <c r="I150" i="38"/>
  <c r="H150" i="38"/>
  <c r="K128" i="38"/>
  <c r="J128" i="38"/>
  <c r="I128" i="38"/>
  <c r="H128" i="38"/>
  <c r="G128" i="38"/>
  <c r="K127" i="38"/>
  <c r="J127" i="38"/>
  <c r="I127" i="38"/>
  <c r="H127" i="38"/>
  <c r="G127" i="38"/>
  <c r="K126" i="38"/>
  <c r="J126" i="38"/>
  <c r="I126" i="38"/>
  <c r="H126" i="38"/>
  <c r="G126" i="38"/>
  <c r="K125" i="38"/>
  <c r="J125" i="38"/>
  <c r="I125" i="38"/>
  <c r="H125" i="38"/>
  <c r="G125" i="38"/>
  <c r="K124" i="38"/>
  <c r="J124" i="38"/>
  <c r="I124" i="38"/>
  <c r="H124" i="38"/>
  <c r="G124" i="38"/>
  <c r="K123" i="38"/>
  <c r="J123" i="38"/>
  <c r="I123" i="38"/>
  <c r="H123" i="38"/>
  <c r="G123" i="38"/>
  <c r="K122" i="38"/>
  <c r="J122" i="38"/>
  <c r="I122" i="38"/>
  <c r="H122" i="38"/>
  <c r="G122" i="38"/>
  <c r="K121" i="38"/>
  <c r="J121" i="38"/>
  <c r="I121" i="38"/>
  <c r="H121" i="38"/>
  <c r="G121" i="38"/>
  <c r="G129" i="38" s="1"/>
  <c r="K139" i="38"/>
  <c r="J139" i="38"/>
  <c r="I139" i="38"/>
  <c r="H139" i="38"/>
  <c r="G139" i="38"/>
  <c r="F60" i="44" l="1"/>
  <c r="F13" i="44" s="1"/>
  <c r="K25" i="44"/>
  <c r="K13" i="44" s="1"/>
  <c r="E93" i="44"/>
  <c r="E59" i="44" s="1"/>
  <c r="E60" i="44" s="1"/>
  <c r="E13" i="44" s="1"/>
  <c r="H25" i="44"/>
  <c r="H13" i="44" s="1"/>
  <c r="H129" i="38"/>
  <c r="H141" i="38" s="1"/>
  <c r="I129" i="38"/>
  <c r="I141" i="38" s="1"/>
  <c r="J129" i="38"/>
  <c r="J141" i="38" s="1"/>
  <c r="G141" i="38"/>
  <c r="K129" i="38"/>
  <c r="K141" i="38" s="1"/>
  <c r="K8" i="44" l="1"/>
  <c r="H8" i="44"/>
  <c r="C8" i="4"/>
  <c r="I16" i="7"/>
  <c r="J16" i="7"/>
  <c r="K16" i="7"/>
  <c r="L16" i="7"/>
  <c r="H16" i="7"/>
  <c r="D34" i="4"/>
  <c r="G53" i="17" s="1"/>
  <c r="D33" i="4"/>
  <c r="D32" i="4"/>
  <c r="D31" i="4"/>
  <c r="D30" i="4"/>
  <c r="D29" i="4"/>
  <c r="X46" i="14" l="1"/>
  <c r="V41" i="14"/>
  <c r="V46" i="14"/>
  <c r="Y41" i="14"/>
  <c r="Z46" i="14"/>
  <c r="W46" i="14"/>
  <c r="W41" i="14"/>
  <c r="Y46" i="14"/>
  <c r="X41" i="14"/>
  <c r="Z41" i="14"/>
  <c r="Z34" i="14"/>
  <c r="Y34" i="14"/>
  <c r="X34" i="14"/>
  <c r="W34" i="14"/>
  <c r="V34" i="14"/>
  <c r="N38" i="40"/>
  <c r="AA20" i="24" l="1"/>
  <c r="Z20" i="24"/>
  <c r="Y20" i="24"/>
  <c r="X20" i="24"/>
  <c r="W20" i="24"/>
  <c r="I17" i="7"/>
  <c r="J17" i="7"/>
  <c r="K17" i="7"/>
  <c r="L17" i="7"/>
  <c r="I19" i="7"/>
  <c r="J19" i="7"/>
  <c r="K19" i="7"/>
  <c r="L19" i="7"/>
  <c r="H19" i="7"/>
  <c r="H17" i="7"/>
  <c r="S34" i="22"/>
  <c r="S40" i="22"/>
  <c r="S42" i="22" s="1"/>
  <c r="S13" i="22" s="1"/>
  <c r="S20" i="22" s="1"/>
  <c r="F44" i="13" l="1"/>
  <c r="H10" i="13"/>
  <c r="A3" i="43"/>
  <c r="A2" i="43"/>
  <c r="A1" i="43"/>
  <c r="M57" i="43"/>
  <c r="L57" i="43"/>
  <c r="K57" i="43"/>
  <c r="J57" i="43"/>
  <c r="I57" i="43"/>
  <c r="M32" i="43"/>
  <c r="L32" i="43"/>
  <c r="K32" i="43"/>
  <c r="J32" i="43"/>
  <c r="I52" i="7" s="1"/>
  <c r="I32" i="43"/>
  <c r="H52" i="7" s="1"/>
  <c r="K52" i="7" l="1"/>
  <c r="L52" i="7"/>
  <c r="J52" i="7"/>
  <c r="H45" i="7"/>
  <c r="H46" i="7"/>
  <c r="H47" i="7"/>
  <c r="H48" i="7"/>
  <c r="H44" i="7"/>
  <c r="F177" i="38" l="1"/>
  <c r="F178" i="38" s="1"/>
  <c r="F167" i="38" s="1"/>
  <c r="G168" i="38" s="1"/>
  <c r="F164" i="38"/>
  <c r="G169" i="38" l="1"/>
  <c r="J102" i="38"/>
  <c r="A2" i="39"/>
  <c r="A1" i="39"/>
  <c r="D8" i="40"/>
  <c r="D27" i="40" s="1"/>
  <c r="F38" i="40" s="1"/>
  <c r="E8" i="40"/>
  <c r="F8" i="40"/>
  <c r="F27" i="40" s="1"/>
  <c r="H38" i="40" s="1"/>
  <c r="G8" i="40"/>
  <c r="H8" i="40"/>
  <c r="H27" i="40" s="1"/>
  <c r="J38" i="40" s="1"/>
  <c r="I8" i="40"/>
  <c r="J8" i="40"/>
  <c r="J27" i="40" s="1"/>
  <c r="L38" i="40" s="1"/>
  <c r="K8" i="40"/>
  <c r="L8" i="40"/>
  <c r="L27" i="40" s="1"/>
  <c r="M8" i="40"/>
  <c r="M27" i="40" s="1"/>
  <c r="N8" i="40"/>
  <c r="N27" i="40" s="1"/>
  <c r="O8" i="40"/>
  <c r="O27" i="40" s="1"/>
  <c r="E27" i="40"/>
  <c r="G38" i="40" s="1"/>
  <c r="G27" i="40"/>
  <c r="I38" i="40" s="1"/>
  <c r="I27" i="40"/>
  <c r="K38" i="40" s="1"/>
  <c r="K27" i="40"/>
  <c r="E28" i="40"/>
  <c r="F28" i="40"/>
  <c r="F29" i="40"/>
  <c r="G29" i="40"/>
  <c r="G30" i="40"/>
  <c r="H30" i="40"/>
  <c r="H31" i="40"/>
  <c r="I31" i="40"/>
  <c r="I32" i="40"/>
  <c r="J32" i="40"/>
  <c r="J33" i="40"/>
  <c r="K33" i="40"/>
  <c r="K34" i="40"/>
  <c r="L34" i="40"/>
  <c r="L35" i="40"/>
  <c r="M35" i="40"/>
  <c r="M38" i="40" s="1"/>
  <c r="M36" i="40"/>
  <c r="N36" i="40"/>
  <c r="N37" i="40"/>
  <c r="O37" i="40"/>
  <c r="E38" i="40"/>
  <c r="E43" i="40"/>
  <c r="F43" i="40"/>
  <c r="G43" i="40"/>
  <c r="H43" i="40"/>
  <c r="I43" i="40"/>
  <c r="J43" i="40"/>
  <c r="K43" i="40"/>
  <c r="L43" i="40"/>
  <c r="M43" i="40"/>
  <c r="N43" i="40"/>
  <c r="O43" i="40"/>
  <c r="P43" i="40"/>
  <c r="O38" i="40" l="1"/>
  <c r="A2" i="38"/>
  <c r="A1" i="38"/>
  <c r="G17" i="38"/>
  <c r="H17" i="38"/>
  <c r="I17" i="38"/>
  <c r="J17" i="38"/>
  <c r="K17" i="38"/>
  <c r="G18" i="38"/>
  <c r="H18" i="38"/>
  <c r="I18" i="38"/>
  <c r="J18" i="38"/>
  <c r="K18" i="38"/>
  <c r="J19" i="38"/>
  <c r="G52" i="38"/>
  <c r="G40" i="38" s="1"/>
  <c r="G41" i="38" s="1"/>
  <c r="G14" i="38" s="1"/>
  <c r="H52" i="38"/>
  <c r="H40" i="38" s="1"/>
  <c r="H41" i="38" s="1"/>
  <c r="H14" i="38" s="1"/>
  <c r="I52" i="38"/>
  <c r="I40" i="38" s="1"/>
  <c r="I41" i="38" s="1"/>
  <c r="I14" i="38" s="1"/>
  <c r="J52" i="38"/>
  <c r="J40" i="38" s="1"/>
  <c r="J41" i="38" s="1"/>
  <c r="J14" i="38" s="1"/>
  <c r="K52" i="38"/>
  <c r="K40" i="38" s="1"/>
  <c r="K41" i="38" s="1"/>
  <c r="K14" i="38" s="1"/>
  <c r="G63" i="38"/>
  <c r="G15" i="38" s="1"/>
  <c r="H63" i="38"/>
  <c r="H15" i="38" s="1"/>
  <c r="I63" i="38"/>
  <c r="I15" i="38" s="1"/>
  <c r="J63" i="38"/>
  <c r="J15" i="38" s="1"/>
  <c r="K63" i="38"/>
  <c r="K15" i="38" s="1"/>
  <c r="G73" i="38"/>
  <c r="G16" i="38" s="1"/>
  <c r="H73" i="38"/>
  <c r="H16" i="38" s="1"/>
  <c r="I73" i="38"/>
  <c r="I16" i="38" s="1"/>
  <c r="J73" i="38"/>
  <c r="J16" i="38" s="1"/>
  <c r="K73" i="38"/>
  <c r="K16" i="38" s="1"/>
  <c r="I102" i="38"/>
  <c r="I19" i="38" s="1"/>
  <c r="G113" i="38"/>
  <c r="G98" i="38" s="1"/>
  <c r="G102" i="38" s="1"/>
  <c r="G19" i="38" s="1"/>
  <c r="H113" i="38"/>
  <c r="H98" i="38" s="1"/>
  <c r="H102" i="38" s="1"/>
  <c r="H19" i="38" s="1"/>
  <c r="H153" i="38"/>
  <c r="I153" i="38"/>
  <c r="J153" i="38"/>
  <c r="K153" i="38"/>
  <c r="G21" i="38" l="1"/>
  <c r="G22" i="38" s="1"/>
  <c r="V19" i="23"/>
  <c r="S14" i="23"/>
  <c r="T14" i="23"/>
  <c r="U14" i="23"/>
  <c r="V14" i="23"/>
  <c r="W14" i="23"/>
  <c r="S15" i="23"/>
  <c r="T15" i="23"/>
  <c r="U15" i="23"/>
  <c r="V15" i="23"/>
  <c r="W15" i="23"/>
  <c r="S17" i="23"/>
  <c r="T17" i="23"/>
  <c r="U17" i="23"/>
  <c r="V17" i="23"/>
  <c r="W17" i="23"/>
  <c r="S18" i="23"/>
  <c r="T18" i="23"/>
  <c r="U18" i="23"/>
  <c r="V18" i="23"/>
  <c r="W18" i="23"/>
  <c r="S19" i="23"/>
  <c r="T19" i="23"/>
  <c r="U19" i="23"/>
  <c r="W19" i="23"/>
  <c r="T13" i="23"/>
  <c r="U13" i="23"/>
  <c r="V13" i="23"/>
  <c r="W13" i="23"/>
  <c r="S13" i="23"/>
  <c r="V68" i="23"/>
  <c r="S92" i="23"/>
  <c r="T100" i="23"/>
  <c r="T105" i="23" s="1"/>
  <c r="U100" i="23"/>
  <c r="U105" i="23" s="1"/>
  <c r="V100" i="23"/>
  <c r="V105" i="23" s="1"/>
  <c r="W100" i="23"/>
  <c r="S100" i="23"/>
  <c r="S105" i="23" s="1"/>
  <c r="T88" i="23"/>
  <c r="T93" i="23" s="1"/>
  <c r="U88" i="23"/>
  <c r="U93" i="23" s="1"/>
  <c r="V88" i="23"/>
  <c r="V93" i="23" s="1"/>
  <c r="W88" i="23"/>
  <c r="W93" i="23" s="1"/>
  <c r="S88" i="23"/>
  <c r="S93" i="23" s="1"/>
  <c r="T76" i="23"/>
  <c r="T81" i="23" s="1"/>
  <c r="U76" i="23"/>
  <c r="V76" i="23"/>
  <c r="V81" i="23" s="1"/>
  <c r="W76" i="23"/>
  <c r="W81" i="23" s="1"/>
  <c r="S76" i="23"/>
  <c r="S81" i="23" s="1"/>
  <c r="T64" i="23"/>
  <c r="T69" i="23" s="1"/>
  <c r="U64" i="23"/>
  <c r="U69" i="23" s="1"/>
  <c r="V64" i="23"/>
  <c r="V69" i="23" s="1"/>
  <c r="W64" i="23"/>
  <c r="W69" i="23" s="1"/>
  <c r="S64" i="23"/>
  <c r="T52" i="23"/>
  <c r="T57" i="23" s="1"/>
  <c r="U52" i="23"/>
  <c r="U57" i="23" s="1"/>
  <c r="V52" i="23"/>
  <c r="V57" i="23" s="1"/>
  <c r="W52" i="23"/>
  <c r="W57" i="23" s="1"/>
  <c r="S52" i="23"/>
  <c r="S57" i="23" s="1"/>
  <c r="T40" i="23"/>
  <c r="T45" i="23" s="1"/>
  <c r="U40" i="23"/>
  <c r="V40" i="23"/>
  <c r="V45" i="23" s="1"/>
  <c r="W40" i="23"/>
  <c r="W45" i="23" s="1"/>
  <c r="S40" i="23"/>
  <c r="S45" i="23" s="1"/>
  <c r="W104" i="23"/>
  <c r="V104" i="23"/>
  <c r="U104" i="23"/>
  <c r="T104" i="23"/>
  <c r="S104" i="23"/>
  <c r="W105" i="23"/>
  <c r="W92" i="23"/>
  <c r="V92" i="23"/>
  <c r="U92" i="23"/>
  <c r="T92" i="23"/>
  <c r="W80" i="23"/>
  <c r="V80" i="23"/>
  <c r="U80" i="23"/>
  <c r="T80" i="23"/>
  <c r="S80" i="23"/>
  <c r="U81" i="23"/>
  <c r="W68" i="23"/>
  <c r="U68" i="23"/>
  <c r="T68" i="23"/>
  <c r="S68" i="23"/>
  <c r="S69" i="23"/>
  <c r="W56" i="23"/>
  <c r="V56" i="23"/>
  <c r="U56" i="23"/>
  <c r="T56" i="23"/>
  <c r="S56" i="23"/>
  <c r="W44" i="23"/>
  <c r="V44" i="23"/>
  <c r="U44" i="23"/>
  <c r="T44" i="23"/>
  <c r="S44" i="23"/>
  <c r="U45" i="23"/>
  <c r="T32" i="23"/>
  <c r="U32" i="23"/>
  <c r="V32" i="23"/>
  <c r="W32" i="23"/>
  <c r="S32" i="23"/>
  <c r="V20" i="23" l="1"/>
  <c r="S20" i="23"/>
  <c r="T20" i="23"/>
  <c r="U20" i="23"/>
  <c r="G148" i="38"/>
  <c r="H154" i="38" s="1"/>
  <c r="H20" i="38" s="1"/>
  <c r="H22" i="38" s="1"/>
  <c r="H148" i="38" s="1"/>
  <c r="I154" i="38" s="1"/>
  <c r="I20" i="38" s="1"/>
  <c r="I22" i="38" s="1"/>
  <c r="I148" i="38" s="1"/>
  <c r="J154" i="38" s="1"/>
  <c r="J20" i="38" s="1"/>
  <c r="J22" i="38" s="1"/>
  <c r="J148" i="38" s="1"/>
  <c r="K154" i="38" s="1"/>
  <c r="K20" i="38" s="1"/>
  <c r="K22" i="38" s="1"/>
  <c r="K148" i="38" s="1"/>
  <c r="W20" i="23"/>
  <c r="K39" i="35" l="1"/>
  <c r="K43" i="35"/>
  <c r="K46" i="35"/>
  <c r="K49" i="35"/>
  <c r="K52" i="35"/>
  <c r="K55" i="35"/>
  <c r="K58" i="35"/>
  <c r="K61" i="35"/>
  <c r="L39" i="35"/>
  <c r="L43" i="35"/>
  <c r="L46" i="35"/>
  <c r="L49" i="35"/>
  <c r="L52" i="35"/>
  <c r="L55" i="35"/>
  <c r="L58" i="35"/>
  <c r="L61" i="35"/>
  <c r="U154" i="19"/>
  <c r="V154" i="19"/>
  <c r="W154" i="19"/>
  <c r="X154" i="19"/>
  <c r="U153" i="19"/>
  <c r="V153" i="19"/>
  <c r="W153" i="19"/>
  <c r="X153" i="19"/>
  <c r="T154" i="19"/>
  <c r="T153" i="19"/>
  <c r="U76" i="19"/>
  <c r="V76" i="19"/>
  <c r="W76" i="19"/>
  <c r="X76" i="19"/>
  <c r="T76" i="19"/>
  <c r="T75" i="19"/>
  <c r="U75" i="19"/>
  <c r="V75" i="19"/>
  <c r="W75" i="19"/>
  <c r="X75" i="19"/>
  <c r="X69" i="19"/>
  <c r="W69" i="19"/>
  <c r="V69" i="19"/>
  <c r="U69" i="19"/>
  <c r="T69" i="19"/>
  <c r="X65" i="19"/>
  <c r="W65" i="19"/>
  <c r="V65" i="19"/>
  <c r="U65" i="19"/>
  <c r="T65" i="19"/>
  <c r="U40" i="22"/>
  <c r="U42" i="22" s="1"/>
  <c r="U13" i="22" s="1"/>
  <c r="W34" i="22"/>
  <c r="T34" i="22"/>
  <c r="U34" i="22"/>
  <c r="V34" i="22"/>
  <c r="U44" i="22" l="1"/>
  <c r="S25" i="20"/>
  <c r="O454" i="35"/>
  <c r="DN31" i="35" s="1"/>
  <c r="N454" i="35"/>
  <c r="CU31" i="35" s="1"/>
  <c r="M454" i="35"/>
  <c r="L454" i="35"/>
  <c r="BI31" i="35" s="1"/>
  <c r="K454" i="35"/>
  <c r="AP31" i="35" s="1"/>
  <c r="O453" i="35"/>
  <c r="N453" i="35"/>
  <c r="M453" i="35"/>
  <c r="L453" i="35"/>
  <c r="K453" i="35"/>
  <c r="O450" i="35"/>
  <c r="N450" i="35"/>
  <c r="M450" i="35"/>
  <c r="L450" i="35"/>
  <c r="K450" i="35"/>
  <c r="A450" i="35"/>
  <c r="A449" i="35"/>
  <c r="O447" i="35"/>
  <c r="N447" i="35"/>
  <c r="M447" i="35"/>
  <c r="L447" i="35"/>
  <c r="K447" i="35"/>
  <c r="A447" i="35"/>
  <c r="A446" i="35"/>
  <c r="O444" i="35"/>
  <c r="N444" i="35"/>
  <c r="M444" i="35"/>
  <c r="L444" i="35"/>
  <c r="K444" i="35"/>
  <c r="A444" i="35"/>
  <c r="A443" i="35"/>
  <c r="O441" i="35"/>
  <c r="N441" i="35"/>
  <c r="M441" i="35"/>
  <c r="L441" i="35"/>
  <c r="K441" i="35"/>
  <c r="A441" i="35"/>
  <c r="A440" i="35"/>
  <c r="O438" i="35"/>
  <c r="N438" i="35"/>
  <c r="M438" i="35"/>
  <c r="L438" i="35"/>
  <c r="K438" i="35"/>
  <c r="A438" i="35"/>
  <c r="A437" i="35"/>
  <c r="O435" i="35"/>
  <c r="N435" i="35"/>
  <c r="M435" i="35"/>
  <c r="L435" i="35"/>
  <c r="K435" i="35"/>
  <c r="A435" i="35"/>
  <c r="A434" i="35"/>
  <c r="O431" i="35"/>
  <c r="N431" i="35"/>
  <c r="M431" i="35"/>
  <c r="L431" i="35"/>
  <c r="K431" i="35"/>
  <c r="A428" i="35"/>
  <c r="O426" i="35"/>
  <c r="N426" i="35"/>
  <c r="CU30" i="35" s="1"/>
  <c r="M426" i="35"/>
  <c r="CB30" i="35" s="1"/>
  <c r="L426" i="35"/>
  <c r="BI30" i="35" s="1"/>
  <c r="K426" i="35"/>
  <c r="O425" i="35"/>
  <c r="N425" i="35"/>
  <c r="M425" i="35"/>
  <c r="L425" i="35"/>
  <c r="K425" i="35"/>
  <c r="O422" i="35"/>
  <c r="N422" i="35"/>
  <c r="M422" i="35"/>
  <c r="L422" i="35"/>
  <c r="K422" i="35"/>
  <c r="A422" i="35"/>
  <c r="A421" i="35"/>
  <c r="O419" i="35"/>
  <c r="N419" i="35"/>
  <c r="M419" i="35"/>
  <c r="L419" i="35"/>
  <c r="K419" i="35"/>
  <c r="A419" i="35"/>
  <c r="A418" i="35"/>
  <c r="O416" i="35"/>
  <c r="N416" i="35"/>
  <c r="M416" i="35"/>
  <c r="L416" i="35"/>
  <c r="K416" i="35"/>
  <c r="A416" i="35"/>
  <c r="A415" i="35"/>
  <c r="O413" i="35"/>
  <c r="N413" i="35"/>
  <c r="M413" i="35"/>
  <c r="L413" i="35"/>
  <c r="K413" i="35"/>
  <c r="A413" i="35"/>
  <c r="A412" i="35"/>
  <c r="O410" i="35"/>
  <c r="N410" i="35"/>
  <c r="M410" i="35"/>
  <c r="L410" i="35"/>
  <c r="K410" i="35"/>
  <c r="A410" i="35"/>
  <c r="A409" i="35"/>
  <c r="O407" i="35"/>
  <c r="N407" i="35"/>
  <c r="M407" i="35"/>
  <c r="L407" i="35"/>
  <c r="K407" i="35"/>
  <c r="A407" i="35"/>
  <c r="A406" i="35"/>
  <c r="O403" i="35"/>
  <c r="N403" i="35"/>
  <c r="M403" i="35"/>
  <c r="L403" i="35"/>
  <c r="K403" i="35"/>
  <c r="A400" i="35"/>
  <c r="O398" i="35"/>
  <c r="DN29" i="35" s="1"/>
  <c r="N398" i="35"/>
  <c r="M398" i="35"/>
  <c r="L398" i="35"/>
  <c r="K398" i="35"/>
  <c r="AP29" i="35" s="1"/>
  <c r="O397" i="35"/>
  <c r="N397" i="35"/>
  <c r="M397" i="35"/>
  <c r="L397" i="35"/>
  <c r="K397" i="35"/>
  <c r="O394" i="35"/>
  <c r="N394" i="35"/>
  <c r="M394" i="35"/>
  <c r="L394" i="35"/>
  <c r="K394" i="35"/>
  <c r="A394" i="35"/>
  <c r="A393" i="35"/>
  <c r="O391" i="35"/>
  <c r="N391" i="35"/>
  <c r="M391" i="35"/>
  <c r="L391" i="35"/>
  <c r="K391" i="35"/>
  <c r="A391" i="35"/>
  <c r="A390" i="35"/>
  <c r="O388" i="35"/>
  <c r="N388" i="35"/>
  <c r="M388" i="35"/>
  <c r="L388" i="35"/>
  <c r="K388" i="35"/>
  <c r="A388" i="35"/>
  <c r="A387" i="35"/>
  <c r="O385" i="35"/>
  <c r="N385" i="35"/>
  <c r="M385" i="35"/>
  <c r="L385" i="35"/>
  <c r="K385" i="35"/>
  <c r="A385" i="35"/>
  <c r="A384" i="35"/>
  <c r="O382" i="35"/>
  <c r="N382" i="35"/>
  <c r="M382" i="35"/>
  <c r="L382" i="35"/>
  <c r="K382" i="35"/>
  <c r="A382" i="35"/>
  <c r="A381" i="35"/>
  <c r="O379" i="35"/>
  <c r="N379" i="35"/>
  <c r="M379" i="35"/>
  <c r="L379" i="35"/>
  <c r="K379" i="35"/>
  <c r="A379" i="35"/>
  <c r="A378" i="35"/>
  <c r="O375" i="35"/>
  <c r="N375" i="35"/>
  <c r="M375" i="35"/>
  <c r="L375" i="35"/>
  <c r="K375" i="35"/>
  <c r="A372" i="35"/>
  <c r="O370" i="35"/>
  <c r="N370" i="35"/>
  <c r="CU28" i="35" s="1"/>
  <c r="M370" i="35"/>
  <c r="CB28" i="35" s="1"/>
  <c r="L370" i="35"/>
  <c r="BI28" i="35" s="1"/>
  <c r="K370" i="35"/>
  <c r="O369" i="35"/>
  <c r="N369" i="35"/>
  <c r="M369" i="35"/>
  <c r="L369" i="35"/>
  <c r="K369" i="35"/>
  <c r="O366" i="35"/>
  <c r="N366" i="35"/>
  <c r="M366" i="35"/>
  <c r="L366" i="35"/>
  <c r="K366" i="35"/>
  <c r="A366" i="35"/>
  <c r="A365" i="35"/>
  <c r="O363" i="35"/>
  <c r="N363" i="35"/>
  <c r="M363" i="35"/>
  <c r="L363" i="35"/>
  <c r="K363" i="35"/>
  <c r="A363" i="35"/>
  <c r="A362" i="35"/>
  <c r="O360" i="35"/>
  <c r="N360" i="35"/>
  <c r="M360" i="35"/>
  <c r="L360" i="35"/>
  <c r="K360" i="35"/>
  <c r="A360" i="35"/>
  <c r="A359" i="35"/>
  <c r="O357" i="35"/>
  <c r="N357" i="35"/>
  <c r="M357" i="35"/>
  <c r="L357" i="35"/>
  <c r="K357" i="35"/>
  <c r="A357" i="35"/>
  <c r="A356" i="35"/>
  <c r="O354" i="35"/>
  <c r="N354" i="35"/>
  <c r="M354" i="35"/>
  <c r="L354" i="35"/>
  <c r="K354" i="35"/>
  <c r="A354" i="35"/>
  <c r="A353" i="35"/>
  <c r="O351" i="35"/>
  <c r="N351" i="35"/>
  <c r="M351" i="35"/>
  <c r="L351" i="35"/>
  <c r="K351" i="35"/>
  <c r="A351" i="35"/>
  <c r="A350" i="35"/>
  <c r="O347" i="35"/>
  <c r="N347" i="35"/>
  <c r="M347" i="35"/>
  <c r="L347" i="35"/>
  <c r="K347" i="35"/>
  <c r="A344" i="35"/>
  <c r="O342" i="35"/>
  <c r="N342" i="35"/>
  <c r="CU27" i="35" s="1"/>
  <c r="M342" i="35"/>
  <c r="L342" i="35"/>
  <c r="BI27" i="35" s="1"/>
  <c r="K342" i="35"/>
  <c r="AP27" i="35" s="1"/>
  <c r="O341" i="35"/>
  <c r="N341" i="35"/>
  <c r="M341" i="35"/>
  <c r="L341" i="35"/>
  <c r="K341" i="35"/>
  <c r="O338" i="35"/>
  <c r="N338" i="35"/>
  <c r="M338" i="35"/>
  <c r="L338" i="35"/>
  <c r="K338" i="35"/>
  <c r="A338" i="35"/>
  <c r="A337" i="35"/>
  <c r="O335" i="35"/>
  <c r="N335" i="35"/>
  <c r="M335" i="35"/>
  <c r="L335" i="35"/>
  <c r="K335" i="35"/>
  <c r="A335" i="35"/>
  <c r="A334" i="35"/>
  <c r="O332" i="35"/>
  <c r="N332" i="35"/>
  <c r="M332" i="35"/>
  <c r="L332" i="35"/>
  <c r="K332" i="35"/>
  <c r="A332" i="35"/>
  <c r="A331" i="35"/>
  <c r="O329" i="35"/>
  <c r="N329" i="35"/>
  <c r="M329" i="35"/>
  <c r="L329" i="35"/>
  <c r="K329" i="35"/>
  <c r="A329" i="35"/>
  <c r="A328" i="35"/>
  <c r="O326" i="35"/>
  <c r="N326" i="35"/>
  <c r="M326" i="35"/>
  <c r="L326" i="35"/>
  <c r="K326" i="35"/>
  <c r="A326" i="35"/>
  <c r="A325" i="35"/>
  <c r="O323" i="35"/>
  <c r="N323" i="35"/>
  <c r="M323" i="35"/>
  <c r="L323" i="35"/>
  <c r="K323" i="35"/>
  <c r="A323" i="35"/>
  <c r="A322" i="35"/>
  <c r="O319" i="35"/>
  <c r="N319" i="35"/>
  <c r="M319" i="35"/>
  <c r="L319" i="35"/>
  <c r="K319" i="35"/>
  <c r="A316" i="35"/>
  <c r="O314" i="35"/>
  <c r="N314" i="35"/>
  <c r="M314" i="35"/>
  <c r="CB26" i="35" s="1"/>
  <c r="L314" i="35"/>
  <c r="BI26" i="35" s="1"/>
  <c r="K314" i="35"/>
  <c r="O313" i="35"/>
  <c r="N313" i="35"/>
  <c r="M313" i="35"/>
  <c r="L313" i="35"/>
  <c r="K313" i="35"/>
  <c r="O310" i="35"/>
  <c r="N310" i="35"/>
  <c r="M310" i="35"/>
  <c r="L310" i="35"/>
  <c r="K310" i="35"/>
  <c r="A310" i="35"/>
  <c r="A309" i="35"/>
  <c r="O307" i="35"/>
  <c r="N307" i="35"/>
  <c r="M307" i="35"/>
  <c r="L307" i="35"/>
  <c r="K307" i="35"/>
  <c r="A307" i="35"/>
  <c r="A306" i="35"/>
  <c r="O304" i="35"/>
  <c r="N304" i="35"/>
  <c r="M304" i="35"/>
  <c r="L304" i="35"/>
  <c r="K304" i="35"/>
  <c r="A304" i="35"/>
  <c r="A303" i="35"/>
  <c r="O301" i="35"/>
  <c r="N301" i="35"/>
  <c r="M301" i="35"/>
  <c r="L301" i="35"/>
  <c r="K301" i="35"/>
  <c r="A301" i="35"/>
  <c r="A300" i="35"/>
  <c r="O298" i="35"/>
  <c r="N298" i="35"/>
  <c r="M298" i="35"/>
  <c r="L298" i="35"/>
  <c r="K298" i="35"/>
  <c r="A298" i="35"/>
  <c r="A297" i="35"/>
  <c r="O295" i="35"/>
  <c r="N295" i="35"/>
  <c r="M295" i="35"/>
  <c r="L295" i="35"/>
  <c r="K295" i="35"/>
  <c r="A295" i="35"/>
  <c r="A294" i="35"/>
  <c r="O291" i="35"/>
  <c r="N291" i="35"/>
  <c r="M291" i="35"/>
  <c r="L291" i="35"/>
  <c r="K291" i="35"/>
  <c r="A288" i="35"/>
  <c r="O286" i="35"/>
  <c r="DN25" i="35" s="1"/>
  <c r="N286" i="35"/>
  <c r="M286" i="35"/>
  <c r="L286" i="35"/>
  <c r="K286" i="35"/>
  <c r="O285" i="35"/>
  <c r="N285" i="35"/>
  <c r="M285" i="35"/>
  <c r="L285" i="35"/>
  <c r="K285" i="35"/>
  <c r="O282" i="35"/>
  <c r="N282" i="35"/>
  <c r="M282" i="35"/>
  <c r="L282" i="35"/>
  <c r="K282" i="35"/>
  <c r="A282" i="35"/>
  <c r="A281" i="35"/>
  <c r="O279" i="35"/>
  <c r="N279" i="35"/>
  <c r="M279" i="35"/>
  <c r="L279" i="35"/>
  <c r="K279" i="35"/>
  <c r="A279" i="35"/>
  <c r="A278" i="35"/>
  <c r="O276" i="35"/>
  <c r="N276" i="35"/>
  <c r="M276" i="35"/>
  <c r="L276" i="35"/>
  <c r="K276" i="35"/>
  <c r="A276" i="35"/>
  <c r="A275" i="35"/>
  <c r="O273" i="35"/>
  <c r="N273" i="35"/>
  <c r="M273" i="35"/>
  <c r="L273" i="35"/>
  <c r="K273" i="35"/>
  <c r="A273" i="35"/>
  <c r="A272" i="35"/>
  <c r="O270" i="35"/>
  <c r="N270" i="35"/>
  <c r="M270" i="35"/>
  <c r="L270" i="35"/>
  <c r="K270" i="35"/>
  <c r="A270" i="35"/>
  <c r="A269" i="35"/>
  <c r="O267" i="35"/>
  <c r="N267" i="35"/>
  <c r="M267" i="35"/>
  <c r="L267" i="35"/>
  <c r="K267" i="35"/>
  <c r="A267" i="35"/>
  <c r="A266" i="35"/>
  <c r="O263" i="35"/>
  <c r="N263" i="35"/>
  <c r="M263" i="35"/>
  <c r="L263" i="35"/>
  <c r="K263" i="35"/>
  <c r="A260" i="35"/>
  <c r="O258" i="35"/>
  <c r="N258" i="35"/>
  <c r="CU24" i="35" s="1"/>
  <c r="M258" i="35"/>
  <c r="L258" i="35"/>
  <c r="BI24" i="35" s="1"/>
  <c r="K258" i="35"/>
  <c r="O257" i="35"/>
  <c r="N257" i="35"/>
  <c r="M257" i="35"/>
  <c r="L257" i="35"/>
  <c r="K257" i="35"/>
  <c r="O254" i="35"/>
  <c r="N254" i="35"/>
  <c r="M254" i="35"/>
  <c r="L254" i="35"/>
  <c r="K254" i="35"/>
  <c r="A254" i="35"/>
  <c r="A253" i="35"/>
  <c r="O251" i="35"/>
  <c r="N251" i="35"/>
  <c r="M251" i="35"/>
  <c r="L251" i="35"/>
  <c r="K251" i="35"/>
  <c r="A251" i="35"/>
  <c r="A250" i="35"/>
  <c r="O248" i="35"/>
  <c r="N248" i="35"/>
  <c r="M248" i="35"/>
  <c r="L248" i="35"/>
  <c r="K248" i="35"/>
  <c r="A248" i="35"/>
  <c r="A247" i="35"/>
  <c r="O245" i="35"/>
  <c r="N245" i="35"/>
  <c r="M245" i="35"/>
  <c r="L245" i="35"/>
  <c r="K245" i="35"/>
  <c r="A245" i="35"/>
  <c r="A244" i="35"/>
  <c r="O242" i="35"/>
  <c r="N242" i="35"/>
  <c r="M242" i="35"/>
  <c r="L242" i="35"/>
  <c r="K242" i="35"/>
  <c r="A242" i="35"/>
  <c r="A241" i="35"/>
  <c r="O239" i="35"/>
  <c r="N239" i="35"/>
  <c r="M239" i="35"/>
  <c r="L239" i="35"/>
  <c r="K239" i="35"/>
  <c r="A239" i="35"/>
  <c r="A238" i="35"/>
  <c r="O235" i="35"/>
  <c r="N235" i="35"/>
  <c r="M235" i="35"/>
  <c r="L235" i="35"/>
  <c r="K235" i="35"/>
  <c r="A232" i="35"/>
  <c r="O230" i="35"/>
  <c r="N230" i="35"/>
  <c r="CU23" i="35" s="1"/>
  <c r="M230" i="35"/>
  <c r="L230" i="35"/>
  <c r="K230" i="35"/>
  <c r="AP23" i="35" s="1"/>
  <c r="O229" i="35"/>
  <c r="N229" i="35"/>
  <c r="M229" i="35"/>
  <c r="L229" i="35"/>
  <c r="K229" i="35"/>
  <c r="O226" i="35"/>
  <c r="N226" i="35"/>
  <c r="M226" i="35"/>
  <c r="L226" i="35"/>
  <c r="K226" i="35"/>
  <c r="A226" i="35"/>
  <c r="A225" i="35"/>
  <c r="O223" i="35"/>
  <c r="N223" i="35"/>
  <c r="M223" i="35"/>
  <c r="L223" i="35"/>
  <c r="K223" i="35"/>
  <c r="A223" i="35"/>
  <c r="A222" i="35"/>
  <c r="O220" i="35"/>
  <c r="N220" i="35"/>
  <c r="M220" i="35"/>
  <c r="L220" i="35"/>
  <c r="K220" i="35"/>
  <c r="A220" i="35"/>
  <c r="A219" i="35"/>
  <c r="O217" i="35"/>
  <c r="N217" i="35"/>
  <c r="M217" i="35"/>
  <c r="L217" i="35"/>
  <c r="K217" i="35"/>
  <c r="A217" i="35"/>
  <c r="A216" i="35"/>
  <c r="O214" i="35"/>
  <c r="N214" i="35"/>
  <c r="M214" i="35"/>
  <c r="L214" i="35"/>
  <c r="K214" i="35"/>
  <c r="A214" i="35"/>
  <c r="A213" i="35"/>
  <c r="O211" i="35"/>
  <c r="N211" i="35"/>
  <c r="M211" i="35"/>
  <c r="L211" i="35"/>
  <c r="K211" i="35"/>
  <c r="A211" i="35"/>
  <c r="A210" i="35"/>
  <c r="O207" i="35"/>
  <c r="N207" i="35"/>
  <c r="M207" i="35"/>
  <c r="L207" i="35"/>
  <c r="K207" i="35"/>
  <c r="A204" i="35"/>
  <c r="O202" i="35"/>
  <c r="N202" i="35"/>
  <c r="M202" i="35"/>
  <c r="L202" i="35"/>
  <c r="BI22" i="35" s="1"/>
  <c r="K202" i="35"/>
  <c r="O201" i="35"/>
  <c r="N201" i="35"/>
  <c r="M201" i="35"/>
  <c r="L201" i="35"/>
  <c r="K201" i="35"/>
  <c r="O198" i="35"/>
  <c r="N198" i="35"/>
  <c r="M198" i="35"/>
  <c r="L198" i="35"/>
  <c r="K198" i="35"/>
  <c r="A198" i="35"/>
  <c r="A197" i="35"/>
  <c r="O195" i="35"/>
  <c r="N195" i="35"/>
  <c r="M195" i="35"/>
  <c r="L195" i="35"/>
  <c r="K195" i="35"/>
  <c r="A195" i="35"/>
  <c r="A194" i="35"/>
  <c r="O192" i="35"/>
  <c r="N192" i="35"/>
  <c r="M192" i="35"/>
  <c r="L192" i="35"/>
  <c r="K192" i="35"/>
  <c r="A192" i="35"/>
  <c r="A191" i="35"/>
  <c r="O189" i="35"/>
  <c r="N189" i="35"/>
  <c r="M189" i="35"/>
  <c r="L189" i="35"/>
  <c r="K189" i="35"/>
  <c r="A189" i="35"/>
  <c r="A188" i="35"/>
  <c r="O186" i="35"/>
  <c r="N186" i="35"/>
  <c r="M186" i="35"/>
  <c r="L186" i="35"/>
  <c r="K186" i="35"/>
  <c r="A186" i="35"/>
  <c r="A185" i="35"/>
  <c r="O183" i="35"/>
  <c r="N183" i="35"/>
  <c r="M183" i="35"/>
  <c r="L183" i="35"/>
  <c r="K183" i="35"/>
  <c r="A183" i="35"/>
  <c r="A182" i="35"/>
  <c r="O179" i="35"/>
  <c r="N179" i="35"/>
  <c r="M179" i="35"/>
  <c r="L179" i="35"/>
  <c r="K179" i="35"/>
  <c r="A176" i="35"/>
  <c r="O174" i="35"/>
  <c r="DN21" i="35" s="1"/>
  <c r="N174" i="35"/>
  <c r="M174" i="35"/>
  <c r="L174" i="35"/>
  <c r="BI21" i="35" s="1"/>
  <c r="K174" i="35"/>
  <c r="AP21" i="35" s="1"/>
  <c r="O173" i="35"/>
  <c r="N173" i="35"/>
  <c r="M173" i="35"/>
  <c r="L173" i="35"/>
  <c r="K173" i="35"/>
  <c r="O170" i="35"/>
  <c r="N170" i="35"/>
  <c r="M170" i="35"/>
  <c r="L170" i="35"/>
  <c r="K170" i="35"/>
  <c r="A170" i="35"/>
  <c r="A169" i="35"/>
  <c r="O167" i="35"/>
  <c r="N167" i="35"/>
  <c r="M167" i="35"/>
  <c r="L167" i="35"/>
  <c r="K167" i="35"/>
  <c r="A167" i="35"/>
  <c r="A166" i="35"/>
  <c r="O164" i="35"/>
  <c r="N164" i="35"/>
  <c r="M164" i="35"/>
  <c r="L164" i="35"/>
  <c r="K164" i="35"/>
  <c r="A164" i="35"/>
  <c r="A163" i="35"/>
  <c r="O161" i="35"/>
  <c r="N161" i="35"/>
  <c r="M161" i="35"/>
  <c r="L161" i="35"/>
  <c r="K161" i="35"/>
  <c r="A161" i="35"/>
  <c r="A160" i="35"/>
  <c r="O158" i="35"/>
  <c r="N158" i="35"/>
  <c r="M158" i="35"/>
  <c r="L158" i="35"/>
  <c r="K158" i="35"/>
  <c r="A158" i="35"/>
  <c r="A157" i="35"/>
  <c r="O155" i="35"/>
  <c r="N155" i="35"/>
  <c r="M155" i="35"/>
  <c r="L155" i="35"/>
  <c r="K155" i="35"/>
  <c r="A155" i="35"/>
  <c r="A154" i="35"/>
  <c r="O151" i="35"/>
  <c r="N151" i="35"/>
  <c r="M151" i="35"/>
  <c r="L151" i="35"/>
  <c r="K151" i="35"/>
  <c r="A148" i="35"/>
  <c r="O146" i="35"/>
  <c r="N146" i="35"/>
  <c r="CU20" i="35" s="1"/>
  <c r="M146" i="35"/>
  <c r="L146" i="35"/>
  <c r="BI20" i="35" s="1"/>
  <c r="K146" i="35"/>
  <c r="O145" i="35"/>
  <c r="N145" i="35"/>
  <c r="M145" i="35"/>
  <c r="L145" i="35"/>
  <c r="K145" i="35"/>
  <c r="O142" i="35"/>
  <c r="N142" i="35"/>
  <c r="M142" i="35"/>
  <c r="L142" i="35"/>
  <c r="K142" i="35"/>
  <c r="A142" i="35"/>
  <c r="A141" i="35"/>
  <c r="O139" i="35"/>
  <c r="N139" i="35"/>
  <c r="M139" i="35"/>
  <c r="L139" i="35"/>
  <c r="K139" i="35"/>
  <c r="A139" i="35"/>
  <c r="A138" i="35"/>
  <c r="O136" i="35"/>
  <c r="N136" i="35"/>
  <c r="M136" i="35"/>
  <c r="L136" i="35"/>
  <c r="K136" i="35"/>
  <c r="A136" i="35"/>
  <c r="A135" i="35"/>
  <c r="O133" i="35"/>
  <c r="N133" i="35"/>
  <c r="M133" i="35"/>
  <c r="L133" i="35"/>
  <c r="K133" i="35"/>
  <c r="A133" i="35"/>
  <c r="A132" i="35"/>
  <c r="O130" i="35"/>
  <c r="N130" i="35"/>
  <c r="M130" i="35"/>
  <c r="L130" i="35"/>
  <c r="K130" i="35"/>
  <c r="A130" i="35"/>
  <c r="A129" i="35"/>
  <c r="O127" i="35"/>
  <c r="N127" i="35"/>
  <c r="M127" i="35"/>
  <c r="L127" i="35"/>
  <c r="K127" i="35"/>
  <c r="A127" i="35"/>
  <c r="A126" i="35"/>
  <c r="O123" i="35"/>
  <c r="N123" i="35"/>
  <c r="M123" i="35"/>
  <c r="L123" i="35"/>
  <c r="K123" i="35"/>
  <c r="A120" i="35"/>
  <c r="O118" i="35"/>
  <c r="DN19" i="35" s="1"/>
  <c r="N118" i="35"/>
  <c r="CU19" i="35" s="1"/>
  <c r="M118" i="35"/>
  <c r="L118" i="35"/>
  <c r="K118" i="35"/>
  <c r="AP19" i="35" s="1"/>
  <c r="O117" i="35"/>
  <c r="N117" i="35"/>
  <c r="M117" i="35"/>
  <c r="L117" i="35"/>
  <c r="K117" i="35"/>
  <c r="O114" i="35"/>
  <c r="N114" i="35"/>
  <c r="M114" i="35"/>
  <c r="L114" i="35"/>
  <c r="K114" i="35"/>
  <c r="A114" i="35"/>
  <c r="A113" i="35"/>
  <c r="O111" i="35"/>
  <c r="N111" i="35"/>
  <c r="M111" i="35"/>
  <c r="L111" i="35"/>
  <c r="K111" i="35"/>
  <c r="A111" i="35"/>
  <c r="A110" i="35"/>
  <c r="O108" i="35"/>
  <c r="N108" i="35"/>
  <c r="M108" i="35"/>
  <c r="L108" i="35"/>
  <c r="K108" i="35"/>
  <c r="A108" i="35"/>
  <c r="A107" i="35"/>
  <c r="O105" i="35"/>
  <c r="N105" i="35"/>
  <c r="M105" i="35"/>
  <c r="L105" i="35"/>
  <c r="K105" i="35"/>
  <c r="A105" i="35"/>
  <c r="A104" i="35"/>
  <c r="O102" i="35"/>
  <c r="N102" i="35"/>
  <c r="M102" i="35"/>
  <c r="L102" i="35"/>
  <c r="K102" i="35"/>
  <c r="A102" i="35"/>
  <c r="A101" i="35"/>
  <c r="O99" i="35"/>
  <c r="N99" i="35"/>
  <c r="M99" i="35"/>
  <c r="L99" i="35"/>
  <c r="K99" i="35"/>
  <c r="A99" i="35"/>
  <c r="A98" i="35"/>
  <c r="O95" i="35"/>
  <c r="N95" i="35"/>
  <c r="M95" i="35"/>
  <c r="L95" i="35"/>
  <c r="K95" i="35"/>
  <c r="A92" i="35"/>
  <c r="O90" i="35"/>
  <c r="DN18" i="35" s="1"/>
  <c r="N90" i="35"/>
  <c r="CU18" i="35" s="1"/>
  <c r="M90" i="35"/>
  <c r="CB18" i="35" s="1"/>
  <c r="L90" i="35"/>
  <c r="BI18" i="35" s="1"/>
  <c r="K90" i="35"/>
  <c r="AP18" i="35" s="1"/>
  <c r="O89" i="35"/>
  <c r="N89" i="35"/>
  <c r="M89" i="35"/>
  <c r="L89" i="35"/>
  <c r="K89" i="35"/>
  <c r="O86" i="35"/>
  <c r="N86" i="35"/>
  <c r="M86" i="35"/>
  <c r="L86" i="35"/>
  <c r="K86" i="35"/>
  <c r="A86" i="35"/>
  <c r="A85" i="35"/>
  <c r="O83" i="35"/>
  <c r="N83" i="35"/>
  <c r="M83" i="35"/>
  <c r="L83" i="35"/>
  <c r="K83" i="35"/>
  <c r="A83" i="35"/>
  <c r="A82" i="35"/>
  <c r="O80" i="35"/>
  <c r="N80" i="35"/>
  <c r="M80" i="35"/>
  <c r="L80" i="35"/>
  <c r="K80" i="35"/>
  <c r="A80" i="35"/>
  <c r="A79" i="35"/>
  <c r="O77" i="35"/>
  <c r="N77" i="35"/>
  <c r="M77" i="35"/>
  <c r="L77" i="35"/>
  <c r="K77" i="35"/>
  <c r="A77" i="35"/>
  <c r="A76" i="35"/>
  <c r="O74" i="35"/>
  <c r="N74" i="35"/>
  <c r="M74" i="35"/>
  <c r="L74" i="35"/>
  <c r="K74" i="35"/>
  <c r="A74" i="35"/>
  <c r="A73" i="35"/>
  <c r="O71" i="35"/>
  <c r="N71" i="35"/>
  <c r="M71" i="35"/>
  <c r="L71" i="35"/>
  <c r="K71" i="35"/>
  <c r="A71" i="35"/>
  <c r="A70" i="35"/>
  <c r="O67" i="35"/>
  <c r="N67" i="35"/>
  <c r="M67" i="35"/>
  <c r="L67" i="35"/>
  <c r="K67" i="35"/>
  <c r="A64" i="35"/>
  <c r="O62" i="35"/>
  <c r="DN17" i="35" s="1"/>
  <c r="N62" i="35"/>
  <c r="CU17" i="35" s="1"/>
  <c r="M62" i="35"/>
  <c r="CB17" i="35" s="1"/>
  <c r="L62" i="35"/>
  <c r="BI17" i="35" s="1"/>
  <c r="K62" i="35"/>
  <c r="AP17" i="35" s="1"/>
  <c r="O61" i="35"/>
  <c r="N61" i="35"/>
  <c r="M61" i="35"/>
  <c r="O58" i="35"/>
  <c r="N58" i="35"/>
  <c r="M58" i="35"/>
  <c r="A58" i="35"/>
  <c r="A57" i="35"/>
  <c r="O55" i="35"/>
  <c r="N55" i="35"/>
  <c r="M55" i="35"/>
  <c r="A55" i="35"/>
  <c r="A54" i="35"/>
  <c r="O52" i="35"/>
  <c r="N52" i="35"/>
  <c r="M52" i="35"/>
  <c r="A52" i="35"/>
  <c r="A51" i="35"/>
  <c r="O49" i="35"/>
  <c r="N49" i="35"/>
  <c r="M49" i="35"/>
  <c r="A49" i="35"/>
  <c r="A48" i="35"/>
  <c r="O46" i="35"/>
  <c r="N46" i="35"/>
  <c r="M46" i="35"/>
  <c r="A46" i="35"/>
  <c r="A45" i="35"/>
  <c r="O43" i="35"/>
  <c r="N43" i="35"/>
  <c r="M43" i="35"/>
  <c r="A43" i="35"/>
  <c r="A42" i="35"/>
  <c r="O39" i="35"/>
  <c r="N39" i="35"/>
  <c r="M39" i="35"/>
  <c r="A36" i="35"/>
  <c r="DM32" i="35"/>
  <c r="DL32" i="35"/>
  <c r="DI32" i="35"/>
  <c r="DF32" i="35"/>
  <c r="DE32" i="35"/>
  <c r="DC32" i="35"/>
  <c r="DB32" i="35"/>
  <c r="DA32" i="35"/>
  <c r="CT32" i="35"/>
  <c r="CS32" i="35"/>
  <c r="CP32" i="35"/>
  <c r="CM32" i="35"/>
  <c r="CL32" i="35"/>
  <c r="CJ32" i="35"/>
  <c r="CI32" i="35"/>
  <c r="CH32" i="35"/>
  <c r="CA32" i="35"/>
  <c r="BZ32" i="35"/>
  <c r="BW32" i="35"/>
  <c r="BT32" i="35"/>
  <c r="BS32" i="35"/>
  <c r="BQ32" i="35"/>
  <c r="BP32" i="35"/>
  <c r="BO32" i="35"/>
  <c r="BH32" i="35"/>
  <c r="BG32" i="35"/>
  <c r="BD32" i="35"/>
  <c r="BA32" i="35"/>
  <c r="AZ32" i="35"/>
  <c r="AX32" i="35"/>
  <c r="AW32" i="35"/>
  <c r="AV32" i="35"/>
  <c r="AO32" i="35"/>
  <c r="AN32" i="35"/>
  <c r="AK32" i="35"/>
  <c r="AH32" i="35"/>
  <c r="AG32" i="35"/>
  <c r="AE32" i="35"/>
  <c r="AD32" i="35"/>
  <c r="AC32" i="35"/>
  <c r="DJ31" i="35"/>
  <c r="DH31" i="35" s="1"/>
  <c r="DG31" i="35"/>
  <c r="DD31" i="35"/>
  <c r="CQ31" i="35"/>
  <c r="CO31" i="35" s="1"/>
  <c r="CN31" i="35"/>
  <c r="CK31" i="35"/>
  <c r="CB31" i="35"/>
  <c r="BX31" i="35"/>
  <c r="BV31" i="35" s="1"/>
  <c r="BU31" i="35"/>
  <c r="BR31" i="35"/>
  <c r="BE31" i="35"/>
  <c r="BC31" i="35"/>
  <c r="BB31" i="35"/>
  <c r="AY31" i="35"/>
  <c r="AL31" i="35"/>
  <c r="AJ31" i="35" s="1"/>
  <c r="AI31" i="35"/>
  <c r="AF31" i="35"/>
  <c r="O31" i="35"/>
  <c r="N31" i="35"/>
  <c r="M31" i="35"/>
  <c r="L31" i="35"/>
  <c r="K31" i="35"/>
  <c r="DN30" i="35"/>
  <c r="DJ30" i="35"/>
  <c r="DH30" i="35"/>
  <c r="DG30" i="35"/>
  <c r="DD30" i="35"/>
  <c r="CQ30" i="35"/>
  <c r="CO30" i="35" s="1"/>
  <c r="CN30" i="35"/>
  <c r="CK30" i="35"/>
  <c r="BX30" i="35"/>
  <c r="BV30" i="35" s="1"/>
  <c r="BU30" i="35"/>
  <c r="BR30" i="35"/>
  <c r="BE30" i="35"/>
  <c r="BC30" i="35"/>
  <c r="BB30" i="35"/>
  <c r="AY30" i="35"/>
  <c r="AP30" i="35"/>
  <c r="AL30" i="35"/>
  <c r="AJ30" i="35" s="1"/>
  <c r="AI30" i="35"/>
  <c r="AF30" i="35"/>
  <c r="O30" i="35"/>
  <c r="N30" i="35"/>
  <c r="M30" i="35"/>
  <c r="L30" i="35"/>
  <c r="K30" i="35"/>
  <c r="DJ29" i="35"/>
  <c r="DH29" i="35" s="1"/>
  <c r="DG29" i="35"/>
  <c r="DD29" i="35"/>
  <c r="CU29" i="35"/>
  <c r="CQ29" i="35"/>
  <c r="CO29" i="35"/>
  <c r="CN29" i="35"/>
  <c r="CK29" i="35"/>
  <c r="CB29" i="35"/>
  <c r="BX29" i="35"/>
  <c r="BV29" i="35" s="1"/>
  <c r="BU29" i="35"/>
  <c r="BR29" i="35"/>
  <c r="BI29" i="35"/>
  <c r="BE29" i="35"/>
  <c r="BC29" i="35" s="1"/>
  <c r="BB29" i="35"/>
  <c r="AY29" i="35"/>
  <c r="AL29" i="35"/>
  <c r="AJ29" i="35" s="1"/>
  <c r="AI29" i="35"/>
  <c r="AF29" i="35"/>
  <c r="O29" i="35"/>
  <c r="N29" i="35"/>
  <c r="M29" i="35"/>
  <c r="L29" i="35"/>
  <c r="K29" i="35"/>
  <c r="DN28" i="35"/>
  <c r="DJ28" i="35"/>
  <c r="DH28" i="35" s="1"/>
  <c r="DG28" i="35"/>
  <c r="DD28" i="35"/>
  <c r="CQ28" i="35"/>
  <c r="CO28" i="35"/>
  <c r="CN28" i="35"/>
  <c r="CK28" i="35"/>
  <c r="BX28" i="35"/>
  <c r="BV28" i="35" s="1"/>
  <c r="BU28" i="35"/>
  <c r="BR28" i="35"/>
  <c r="BE28" i="35"/>
  <c r="BC28" i="35"/>
  <c r="BB28" i="35"/>
  <c r="AY28" i="35"/>
  <c r="AP28" i="35"/>
  <c r="AL28" i="35"/>
  <c r="AJ28" i="35"/>
  <c r="AI28" i="35"/>
  <c r="AF28" i="35"/>
  <c r="O28" i="35"/>
  <c r="N28" i="35"/>
  <c r="M28" i="35"/>
  <c r="L28" i="35"/>
  <c r="K28" i="35"/>
  <c r="DN27" i="35"/>
  <c r="DJ27" i="35"/>
  <c r="DH27" i="35" s="1"/>
  <c r="DG27" i="35"/>
  <c r="DD27" i="35"/>
  <c r="CQ27" i="35"/>
  <c r="CO27" i="35"/>
  <c r="CN27" i="35"/>
  <c r="CK27" i="35"/>
  <c r="CB27" i="35"/>
  <c r="BX27" i="35"/>
  <c r="BV27" i="35" s="1"/>
  <c r="BU27" i="35"/>
  <c r="BR27" i="35"/>
  <c r="BE27" i="35"/>
  <c r="BC27" i="35"/>
  <c r="BB27" i="35"/>
  <c r="AY27" i="35"/>
  <c r="AL27" i="35"/>
  <c r="AJ27" i="35" s="1"/>
  <c r="AI27" i="35"/>
  <c r="AF27" i="35"/>
  <c r="O27" i="35"/>
  <c r="N27" i="35"/>
  <c r="M27" i="35"/>
  <c r="L27" i="35"/>
  <c r="K27" i="35"/>
  <c r="DN26" i="35"/>
  <c r="DJ26" i="35"/>
  <c r="DH26" i="35" s="1"/>
  <c r="DG26" i="35"/>
  <c r="DD26" i="35"/>
  <c r="CU26" i="35"/>
  <c r="CQ26" i="35"/>
  <c r="CO26" i="35" s="1"/>
  <c r="CN26" i="35"/>
  <c r="CK26" i="35"/>
  <c r="BX26" i="35"/>
  <c r="BV26" i="35" s="1"/>
  <c r="BU26" i="35"/>
  <c r="BR26" i="35"/>
  <c r="BE26" i="35"/>
  <c r="BC26" i="35" s="1"/>
  <c r="BB26" i="35"/>
  <c r="AY26" i="35"/>
  <c r="AP26" i="35"/>
  <c r="AL26" i="35"/>
  <c r="AJ26" i="35" s="1"/>
  <c r="AI26" i="35"/>
  <c r="AF26" i="35"/>
  <c r="O26" i="35"/>
  <c r="N26" i="35"/>
  <c r="M26" i="35"/>
  <c r="L26" i="35"/>
  <c r="K26" i="35"/>
  <c r="DJ25" i="35"/>
  <c r="DH25" i="35" s="1"/>
  <c r="DG25" i="35"/>
  <c r="DD25" i="35"/>
  <c r="CU25" i="35"/>
  <c r="CQ25" i="35"/>
  <c r="CO25" i="35"/>
  <c r="CN25" i="35"/>
  <c r="CK25" i="35"/>
  <c r="CB25" i="35"/>
  <c r="BX25" i="35"/>
  <c r="BV25" i="35"/>
  <c r="BU25" i="35"/>
  <c r="BR25" i="35"/>
  <c r="BI25" i="35"/>
  <c r="BE25" i="35"/>
  <c r="BC25" i="35" s="1"/>
  <c r="BB25" i="35"/>
  <c r="AY25" i="35"/>
  <c r="AP25" i="35"/>
  <c r="AL25" i="35"/>
  <c r="AJ25" i="35" s="1"/>
  <c r="AI25" i="35"/>
  <c r="AF25" i="35"/>
  <c r="O25" i="35"/>
  <c r="N25" i="35"/>
  <c r="M25" i="35"/>
  <c r="L25" i="35"/>
  <c r="K25" i="35"/>
  <c r="DN24" i="35"/>
  <c r="DJ24" i="35"/>
  <c r="DH24" i="35" s="1"/>
  <c r="DG24" i="35"/>
  <c r="DD24" i="35"/>
  <c r="CQ24" i="35"/>
  <c r="CO24" i="35"/>
  <c r="CN24" i="35"/>
  <c r="CK24" i="35"/>
  <c r="CB24" i="35"/>
  <c r="BX24" i="35"/>
  <c r="BV24" i="35" s="1"/>
  <c r="BU24" i="35"/>
  <c r="BR24" i="35"/>
  <c r="BE24" i="35"/>
  <c r="BC24" i="35"/>
  <c r="BB24" i="35"/>
  <c r="AY24" i="35"/>
  <c r="AP24" i="35"/>
  <c r="AL24" i="35"/>
  <c r="AJ24" i="35"/>
  <c r="AI24" i="35"/>
  <c r="AF24" i="35"/>
  <c r="O24" i="35"/>
  <c r="N24" i="35"/>
  <c r="M24" i="35"/>
  <c r="L24" i="35"/>
  <c r="K24" i="35"/>
  <c r="DN23" i="35"/>
  <c r="DJ23" i="35"/>
  <c r="DH23" i="35" s="1"/>
  <c r="DG23" i="35"/>
  <c r="DD23" i="35"/>
  <c r="CQ23" i="35"/>
  <c r="CO23" i="35" s="1"/>
  <c r="CN23" i="35"/>
  <c r="CK23" i="35"/>
  <c r="CB23" i="35"/>
  <c r="BX23" i="35"/>
  <c r="BV23" i="35" s="1"/>
  <c r="BU23" i="35"/>
  <c r="BR23" i="35"/>
  <c r="BI23" i="35"/>
  <c r="BE23" i="35"/>
  <c r="BC23" i="35"/>
  <c r="BB23" i="35"/>
  <c r="AY23" i="35"/>
  <c r="AL23" i="35"/>
  <c r="AJ23" i="35" s="1"/>
  <c r="AI23" i="35"/>
  <c r="AF23" i="35"/>
  <c r="O23" i="35"/>
  <c r="N23" i="35"/>
  <c r="M23" i="35"/>
  <c r="L23" i="35"/>
  <c r="K23" i="35"/>
  <c r="DN22" i="35"/>
  <c r="DJ22" i="35"/>
  <c r="DH22" i="35"/>
  <c r="DG22" i="35"/>
  <c r="DD22" i="35"/>
  <c r="CU22" i="35"/>
  <c r="CQ22" i="35"/>
  <c r="CO22" i="35" s="1"/>
  <c r="CN22" i="35"/>
  <c r="CK22" i="35"/>
  <c r="CB22" i="35"/>
  <c r="BX22" i="35"/>
  <c r="BV22" i="35" s="1"/>
  <c r="BU22" i="35"/>
  <c r="BR22" i="35"/>
  <c r="BE22" i="35"/>
  <c r="BC22" i="35" s="1"/>
  <c r="BB22" i="35"/>
  <c r="AY22" i="35"/>
  <c r="AP22" i="35"/>
  <c r="AL22" i="35"/>
  <c r="AJ22" i="35" s="1"/>
  <c r="AI22" i="35"/>
  <c r="AF22" i="35"/>
  <c r="O22" i="35"/>
  <c r="N22" i="35"/>
  <c r="M22" i="35"/>
  <c r="L22" i="35"/>
  <c r="K22" i="35"/>
  <c r="DJ21" i="35"/>
  <c r="DH21" i="35" s="1"/>
  <c r="DG21" i="35"/>
  <c r="DD21" i="35"/>
  <c r="CU21" i="35"/>
  <c r="CQ21" i="35"/>
  <c r="CO21" i="35"/>
  <c r="CN21" i="35"/>
  <c r="CK21" i="35"/>
  <c r="CB21" i="35"/>
  <c r="BX21" i="35"/>
  <c r="BV21" i="35"/>
  <c r="BU21" i="35"/>
  <c r="BR21" i="35"/>
  <c r="BE21" i="35"/>
  <c r="BC21" i="35"/>
  <c r="BB21" i="35"/>
  <c r="AY21" i="35"/>
  <c r="AL21" i="35"/>
  <c r="AJ21" i="35" s="1"/>
  <c r="AI21" i="35"/>
  <c r="AF21" i="35"/>
  <c r="O21" i="35"/>
  <c r="N21" i="35"/>
  <c r="M21" i="35"/>
  <c r="L21" i="35"/>
  <c r="K21" i="35"/>
  <c r="DN20" i="35"/>
  <c r="DJ20" i="35"/>
  <c r="DH20" i="35" s="1"/>
  <c r="DG20" i="35"/>
  <c r="DD20" i="35"/>
  <c r="CQ20" i="35"/>
  <c r="CO20" i="35"/>
  <c r="CN20" i="35"/>
  <c r="CK20" i="35"/>
  <c r="CB20" i="35"/>
  <c r="BX20" i="35"/>
  <c r="BV20" i="35" s="1"/>
  <c r="BU20" i="35"/>
  <c r="BR20" i="35"/>
  <c r="BE20" i="35"/>
  <c r="BC20" i="35" s="1"/>
  <c r="BB20" i="35"/>
  <c r="AY20" i="35"/>
  <c r="AP20" i="35"/>
  <c r="AL20" i="35"/>
  <c r="AJ20" i="35"/>
  <c r="AI20" i="35"/>
  <c r="AF20" i="35"/>
  <c r="O20" i="35"/>
  <c r="N20" i="35"/>
  <c r="M20" i="35"/>
  <c r="L20" i="35"/>
  <c r="K20" i="35"/>
  <c r="DJ19" i="35"/>
  <c r="DG19" i="35"/>
  <c r="DD19" i="35"/>
  <c r="CQ19" i="35"/>
  <c r="CO19" i="35" s="1"/>
  <c r="CN19" i="35"/>
  <c r="CK19" i="35"/>
  <c r="CB19" i="35"/>
  <c r="BX19" i="35"/>
  <c r="BV19" i="35" s="1"/>
  <c r="BU19" i="35"/>
  <c r="BR19" i="35"/>
  <c r="BI19" i="35"/>
  <c r="BE19" i="35"/>
  <c r="BC19" i="35"/>
  <c r="BB19" i="35"/>
  <c r="AY19" i="35"/>
  <c r="AL19" i="35"/>
  <c r="AJ19" i="35" s="1"/>
  <c r="AI19" i="35"/>
  <c r="AF19" i="35"/>
  <c r="O19" i="35"/>
  <c r="N19" i="35"/>
  <c r="M19" i="35"/>
  <c r="L19" i="35"/>
  <c r="K19" i="35"/>
  <c r="DJ18" i="35"/>
  <c r="DH18" i="35"/>
  <c r="DG18" i="35"/>
  <c r="DD18" i="35"/>
  <c r="CQ18" i="35"/>
  <c r="CO18" i="35"/>
  <c r="CN18" i="35"/>
  <c r="CK18" i="35"/>
  <c r="BX18" i="35"/>
  <c r="BV18" i="35" s="1"/>
  <c r="BU18" i="35"/>
  <c r="BR18" i="35"/>
  <c r="BE18" i="35"/>
  <c r="BC18" i="35"/>
  <c r="BB18" i="35"/>
  <c r="BB32" i="35" s="1"/>
  <c r="AY18" i="35"/>
  <c r="AL18" i="35"/>
  <c r="AJ18" i="35" s="1"/>
  <c r="AI18" i="35"/>
  <c r="AF18" i="35"/>
  <c r="O18" i="35"/>
  <c r="N18" i="35"/>
  <c r="M18" i="35"/>
  <c r="L18" i="35"/>
  <c r="K18" i="35"/>
  <c r="DJ17" i="35"/>
  <c r="DH17" i="35" s="1"/>
  <c r="DG17" i="35"/>
  <c r="DD17" i="35"/>
  <c r="CQ17" i="35"/>
  <c r="CO17" i="35"/>
  <c r="CN17" i="35"/>
  <c r="CK17" i="35"/>
  <c r="BX17" i="35"/>
  <c r="BV17" i="35"/>
  <c r="BU17" i="35"/>
  <c r="BR17" i="35"/>
  <c r="BE17" i="35"/>
  <c r="BC17" i="35"/>
  <c r="BB17" i="35"/>
  <c r="AY17" i="35"/>
  <c r="AL17" i="35"/>
  <c r="AI17" i="35"/>
  <c r="AI32" i="35" s="1"/>
  <c r="AF17" i="35"/>
  <c r="O17" i="35"/>
  <c r="N17" i="35"/>
  <c r="M17" i="35"/>
  <c r="L17" i="35"/>
  <c r="K17" i="35"/>
  <c r="A2" i="35"/>
  <c r="A1" i="35"/>
  <c r="M11" i="35" l="1"/>
  <c r="K21" i="12" s="1"/>
  <c r="K12" i="35"/>
  <c r="I31" i="12" s="1"/>
  <c r="M12" i="35"/>
  <c r="K31" i="12" s="1"/>
  <c r="CQ32" i="35"/>
  <c r="DJ32" i="35"/>
  <c r="N11" i="35"/>
  <c r="L21" i="12" s="1"/>
  <c r="K32" i="35"/>
  <c r="DD32" i="35"/>
  <c r="BR32" i="35"/>
  <c r="L32" i="35"/>
  <c r="DG32" i="35"/>
  <c r="L12" i="35"/>
  <c r="J31" i="12" s="1"/>
  <c r="M32" i="35"/>
  <c r="O32" i="35"/>
  <c r="K11" i="35"/>
  <c r="I21" i="12" s="1"/>
  <c r="N32" i="35"/>
  <c r="AF32" i="35"/>
  <c r="BE32" i="35"/>
  <c r="AY32" i="35"/>
  <c r="BX32" i="35"/>
  <c r="AL32" i="35"/>
  <c r="BU32" i="35"/>
  <c r="CK32" i="35"/>
  <c r="BC32" i="35"/>
  <c r="BC33" i="35" s="1"/>
  <c r="CN32" i="35"/>
  <c r="BV32" i="35"/>
  <c r="BV33" i="35" s="1"/>
  <c r="O11" i="35"/>
  <c r="M21" i="12" s="1"/>
  <c r="O12" i="35"/>
  <c r="M31" i="12" s="1"/>
  <c r="CO32" i="35"/>
  <c r="CO33" i="35" s="1"/>
  <c r="N12" i="35"/>
  <c r="L31" i="12" s="1"/>
  <c r="L11" i="35"/>
  <c r="J21" i="12" s="1"/>
  <c r="AJ17" i="35"/>
  <c r="AJ32" i="35" s="1"/>
  <c r="AJ33" i="35" s="1"/>
  <c r="DH19" i="35"/>
  <c r="DH32" i="35" s="1"/>
  <c r="DH33" i="35" s="1"/>
  <c r="T13" i="37" l="1"/>
  <c r="U13" i="37"/>
  <c r="V13" i="37"/>
  <c r="W13" i="37"/>
  <c r="S13" i="37"/>
  <c r="T12" i="37"/>
  <c r="U12" i="37"/>
  <c r="V12" i="37"/>
  <c r="W12" i="37"/>
  <c r="S12" i="37"/>
  <c r="F64" i="13" l="1"/>
  <c r="F51" i="13"/>
  <c r="F38" i="13"/>
  <c r="L27" i="13" s="1"/>
  <c r="W17" i="24" l="1"/>
  <c r="T40" i="22"/>
  <c r="T42" i="22" s="1"/>
  <c r="V40" i="22"/>
  <c r="V42" i="22" s="1"/>
  <c r="W40" i="22"/>
  <c r="W42" i="22" s="1"/>
  <c r="H11" i="13"/>
  <c r="W18" i="24"/>
  <c r="S44" i="22" l="1"/>
  <c r="W13" i="22"/>
  <c r="W44" i="22"/>
  <c r="V13" i="22"/>
  <c r="V44" i="22"/>
  <c r="T13" i="22"/>
  <c r="T44" i="22"/>
  <c r="S11" i="37"/>
  <c r="T11" i="37"/>
  <c r="U11" i="37"/>
  <c r="V11" i="37"/>
  <c r="W11" i="37"/>
  <c r="A2" i="37"/>
  <c r="A1" i="37"/>
  <c r="T39" i="18"/>
  <c r="U39" i="18"/>
  <c r="V39" i="18"/>
  <c r="W39" i="18"/>
  <c r="S39" i="18"/>
  <c r="T35" i="34"/>
  <c r="U35" i="34"/>
  <c r="V35" i="34"/>
  <c r="W35" i="34"/>
  <c r="S35" i="34"/>
  <c r="T22" i="34"/>
  <c r="U22" i="34"/>
  <c r="V22" i="34"/>
  <c r="W22" i="34"/>
  <c r="S22" i="34"/>
  <c r="T14" i="37" l="1"/>
  <c r="U14" i="37"/>
  <c r="V14" i="37"/>
  <c r="W14" i="37"/>
  <c r="S14" i="37"/>
  <c r="G52" i="17"/>
  <c r="V48" i="17"/>
  <c r="F70" i="13" l="1"/>
  <c r="F29" i="13" s="1"/>
  <c r="L29" i="13" s="1"/>
  <c r="F57" i="13"/>
  <c r="F28" i="13" s="1"/>
  <c r="L28" i="13" s="1"/>
  <c r="U171" i="19" l="1"/>
  <c r="V171" i="19"/>
  <c r="W171" i="19"/>
  <c r="X171" i="19"/>
  <c r="U170" i="19"/>
  <c r="V170" i="19"/>
  <c r="W170" i="19"/>
  <c r="X170" i="19"/>
  <c r="T171" i="19"/>
  <c r="T170" i="19"/>
  <c r="U98" i="19"/>
  <c r="V98" i="19"/>
  <c r="W98" i="19"/>
  <c r="X98" i="19"/>
  <c r="U97" i="19"/>
  <c r="V97" i="19"/>
  <c r="W97" i="19"/>
  <c r="X97" i="19"/>
  <c r="T98" i="19"/>
  <c r="T97" i="19"/>
  <c r="S47" i="18"/>
  <c r="T95" i="19"/>
  <c r="X95" i="19"/>
  <c r="W95" i="19"/>
  <c r="V95" i="19"/>
  <c r="U95" i="19"/>
  <c r="T47" i="18"/>
  <c r="U47" i="18"/>
  <c r="V47" i="18"/>
  <c r="W47" i="18"/>
  <c r="T99" i="19" l="1"/>
  <c r="W13" i="25"/>
  <c r="V13" i="25"/>
  <c r="U13" i="25"/>
  <c r="T13" i="25"/>
  <c r="S13" i="25"/>
  <c r="AA83" i="16" l="1"/>
  <c r="V83" i="16"/>
  <c r="W83" i="16"/>
  <c r="X83" i="16"/>
  <c r="Y83" i="16"/>
  <c r="Z83" i="16"/>
  <c r="AB83" i="16"/>
  <c r="AC83" i="16"/>
  <c r="V74" i="16"/>
  <c r="W74" i="16"/>
  <c r="X74" i="16"/>
  <c r="Y74" i="16"/>
  <c r="Z74" i="16"/>
  <c r="AA74" i="16"/>
  <c r="AB74" i="16"/>
  <c r="AC74" i="16"/>
  <c r="V64" i="16"/>
  <c r="W64" i="16"/>
  <c r="X64" i="16"/>
  <c r="Y64" i="16"/>
  <c r="Z64" i="16"/>
  <c r="AA64" i="16"/>
  <c r="AB64" i="16"/>
  <c r="AC64" i="16"/>
  <c r="AA54" i="16"/>
  <c r="V54" i="16"/>
  <c r="W54" i="16"/>
  <c r="X54" i="16"/>
  <c r="Y54" i="16"/>
  <c r="Z54" i="16"/>
  <c r="AB54" i="16"/>
  <c r="AC54" i="16"/>
  <c r="W44" i="16"/>
  <c r="V44" i="16"/>
  <c r="X44" i="16"/>
  <c r="Y44" i="16"/>
  <c r="Z44" i="16"/>
  <c r="AA44" i="16"/>
  <c r="AB44" i="16"/>
  <c r="AC44" i="16"/>
  <c r="Y34" i="16"/>
  <c r="V34" i="16"/>
  <c r="W34" i="16"/>
  <c r="X34" i="16"/>
  <c r="Z34" i="16"/>
  <c r="AA34" i="16"/>
  <c r="AB34" i="16"/>
  <c r="AC34" i="16"/>
  <c r="V24" i="16"/>
  <c r="W24" i="16"/>
  <c r="X24" i="16"/>
  <c r="Y24" i="16"/>
  <c r="Z24" i="16"/>
  <c r="AA24" i="16"/>
  <c r="AB24" i="16"/>
  <c r="AC24" i="16"/>
  <c r="W82" i="15"/>
  <c r="AA82" i="15"/>
  <c r="Z82" i="15"/>
  <c r="Y82" i="15"/>
  <c r="X82" i="15"/>
  <c r="AA73" i="15"/>
  <c r="Z73" i="15"/>
  <c r="Y73" i="15"/>
  <c r="X73" i="15"/>
  <c r="W73" i="15"/>
  <c r="AA63" i="15"/>
  <c r="Z63" i="15"/>
  <c r="Y63" i="15"/>
  <c r="X63" i="15"/>
  <c r="W63" i="15"/>
  <c r="AA53" i="15"/>
  <c r="Z53" i="15"/>
  <c r="Y53" i="15"/>
  <c r="X53" i="15"/>
  <c r="W53" i="15"/>
  <c r="AA43" i="15"/>
  <c r="Z43" i="15"/>
  <c r="Y43" i="15"/>
  <c r="X43" i="15"/>
  <c r="W43" i="15"/>
  <c r="W33" i="15"/>
  <c r="AA33" i="15"/>
  <c r="Z33" i="15"/>
  <c r="Y33" i="15"/>
  <c r="X33" i="15"/>
  <c r="X23" i="15"/>
  <c r="Y23" i="15"/>
  <c r="Z23" i="15"/>
  <c r="AA23" i="15"/>
  <c r="W23" i="15"/>
  <c r="AE83" i="16"/>
  <c r="AF83" i="16"/>
  <c r="AG83" i="16"/>
  <c r="AH83" i="16"/>
  <c r="AD83" i="16"/>
  <c r="AE74" i="16"/>
  <c r="AF74" i="16"/>
  <c r="AG74" i="16"/>
  <c r="AH74" i="16"/>
  <c r="AD74" i="16"/>
  <c r="AE64" i="16"/>
  <c r="AF64" i="16"/>
  <c r="AG64" i="16"/>
  <c r="AH64" i="16"/>
  <c r="AD64" i="16"/>
  <c r="AE54" i="16"/>
  <c r="AF54" i="16"/>
  <c r="AG54" i="16"/>
  <c r="AH54" i="16"/>
  <c r="AD54" i="16"/>
  <c r="AE44" i="16"/>
  <c r="AF44" i="16"/>
  <c r="AG44" i="16"/>
  <c r="AH44" i="16"/>
  <c r="AD44" i="16"/>
  <c r="AE34" i="16"/>
  <c r="AF34" i="16"/>
  <c r="AG34" i="16"/>
  <c r="AH34" i="16"/>
  <c r="AD34" i="16"/>
  <c r="AE24" i="16"/>
  <c r="AF24" i="16"/>
  <c r="AG24" i="16"/>
  <c r="AH24" i="16"/>
  <c r="AD24" i="16"/>
  <c r="V15" i="17"/>
  <c r="E32" i="4"/>
  <c r="E33" i="4"/>
  <c r="E34" i="4"/>
  <c r="E35" i="4"/>
  <c r="E36" i="4"/>
  <c r="E37" i="4"/>
  <c r="E38" i="4"/>
  <c r="E31" i="4"/>
  <c r="F37" i="4" l="1"/>
  <c r="F34" i="4"/>
  <c r="F33" i="4"/>
  <c r="F35" i="4"/>
  <c r="F32" i="4"/>
  <c r="F31" i="4"/>
  <c r="F38" i="4"/>
  <c r="F36" i="4"/>
  <c r="G79" i="13" s="1"/>
  <c r="H79" i="13" l="1"/>
  <c r="H80" i="13" s="1"/>
  <c r="H30" i="13" s="1"/>
  <c r="G80" i="13"/>
  <c r="G30" i="13" s="1"/>
  <c r="G68" i="13"/>
  <c r="G49" i="13"/>
  <c r="G36" i="13"/>
  <c r="G62" i="13"/>
  <c r="G63" i="13"/>
  <c r="G41" i="13"/>
  <c r="I39" i="8"/>
  <c r="G55" i="13"/>
  <c r="G66" i="13"/>
  <c r="G61" i="13"/>
  <c r="G40" i="13"/>
  <c r="G50" i="13"/>
  <c r="I49" i="8"/>
  <c r="G42" i="13"/>
  <c r="G53" i="13"/>
  <c r="G69" i="13"/>
  <c r="G67" i="13"/>
  <c r="G56" i="13"/>
  <c r="G43" i="13"/>
  <c r="G54" i="13"/>
  <c r="G37" i="13"/>
  <c r="J53" i="7"/>
  <c r="K39" i="8"/>
  <c r="K49" i="8"/>
  <c r="L53" i="7"/>
  <c r="H39" i="8"/>
  <c r="H49" i="8"/>
  <c r="I53" i="7"/>
  <c r="G39" i="8"/>
  <c r="H53" i="7"/>
  <c r="H63" i="13"/>
  <c r="H41" i="13"/>
  <c r="J39" i="8"/>
  <c r="H55" i="13"/>
  <c r="H66" i="13"/>
  <c r="H53" i="13"/>
  <c r="J49" i="8"/>
  <c r="H50" i="13"/>
  <c r="H61" i="13"/>
  <c r="H42" i="13"/>
  <c r="H62" i="13"/>
  <c r="H43" i="13"/>
  <c r="H69" i="13"/>
  <c r="H67" i="13"/>
  <c r="H37" i="13"/>
  <c r="H56" i="13"/>
  <c r="H40" i="13"/>
  <c r="H68" i="13"/>
  <c r="H49" i="13"/>
  <c r="H36" i="13"/>
  <c r="H54" i="13"/>
  <c r="K53" i="7"/>
  <c r="C10" i="4"/>
  <c r="C9" i="4"/>
  <c r="I79" i="13" l="1"/>
  <c r="I30" i="13"/>
  <c r="I80" i="13"/>
  <c r="K80" i="13" s="1"/>
  <c r="K79" i="13"/>
  <c r="J79" i="13"/>
  <c r="J80" i="13" s="1"/>
  <c r="K30" i="13"/>
  <c r="J30" i="13"/>
  <c r="I40" i="8"/>
  <c r="I32" i="8" s="1"/>
  <c r="G40" i="8"/>
  <c r="G32" i="8" s="1"/>
  <c r="J40" i="8"/>
  <c r="J32" i="8" s="1"/>
  <c r="H40" i="8"/>
  <c r="H32" i="8" s="1"/>
  <c r="K40" i="8"/>
  <c r="K32" i="8" s="1"/>
  <c r="L40" i="8"/>
  <c r="I50" i="8"/>
  <c r="I34" i="8" s="1"/>
  <c r="L50" i="8"/>
  <c r="G50" i="8"/>
  <c r="G34" i="8" s="1"/>
  <c r="K50" i="8"/>
  <c r="K34" i="8" s="1"/>
  <c r="H50" i="8"/>
  <c r="H34" i="8" s="1"/>
  <c r="J50" i="8"/>
  <c r="J34" i="8" s="1"/>
  <c r="I36" i="13"/>
  <c r="A2" i="34"/>
  <c r="A1" i="34"/>
  <c r="I35" i="8" l="1"/>
  <c r="I18" i="8" s="1"/>
  <c r="K35" i="8"/>
  <c r="K18" i="8" s="1"/>
  <c r="H35" i="8"/>
  <c r="H18" i="8" s="1"/>
  <c r="J35" i="8"/>
  <c r="J18" i="8" s="1"/>
  <c r="G35" i="8"/>
  <c r="G18" i="8" s="1"/>
  <c r="A1" i="29"/>
  <c r="A1" i="15"/>
  <c r="A1" i="16"/>
  <c r="V32" i="17"/>
  <c r="A2" i="17"/>
  <c r="A1" i="17"/>
  <c r="V29" i="14"/>
  <c r="W40" i="14"/>
  <c r="X40" i="14"/>
  <c r="Y40" i="14"/>
  <c r="Z40" i="14"/>
  <c r="V40" i="14"/>
  <c r="T16" i="29" l="1"/>
  <c r="U16" i="29"/>
  <c r="V16" i="29"/>
  <c r="W16" i="29"/>
  <c r="S16" i="29"/>
  <c r="A2" i="29"/>
  <c r="T49" i="28"/>
  <c r="U49" i="28"/>
  <c r="V49" i="28"/>
  <c r="W49" i="28"/>
  <c r="S49" i="28"/>
  <c r="T29" i="28"/>
  <c r="U29" i="28"/>
  <c r="V29" i="28"/>
  <c r="W29" i="28"/>
  <c r="S29" i="28"/>
  <c r="A2" i="28"/>
  <c r="A1" i="28"/>
  <c r="T31" i="26"/>
  <c r="U31" i="26"/>
  <c r="V31" i="26"/>
  <c r="W31" i="26"/>
  <c r="S31" i="26"/>
  <c r="A2" i="26"/>
  <c r="A1" i="26"/>
  <c r="X12" i="25"/>
  <c r="X11" i="25"/>
  <c r="X13" i="25" s="1"/>
  <c r="A2" i="25"/>
  <c r="A1" i="25"/>
  <c r="X19" i="24" l="1"/>
  <c r="Y19" i="24"/>
  <c r="Z19" i="24"/>
  <c r="AA19" i="24"/>
  <c r="X18" i="24"/>
  <c r="Y18" i="24"/>
  <c r="Z18" i="24"/>
  <c r="AA18" i="24"/>
  <c r="W19" i="24"/>
  <c r="Z17" i="24"/>
  <c r="Y17" i="24"/>
  <c r="X17" i="24"/>
  <c r="AA17" i="24"/>
  <c r="X25" i="24"/>
  <c r="X27" i="24" s="1"/>
  <c r="X11" i="24" s="1"/>
  <c r="X15" i="24" s="1"/>
  <c r="J19" i="12" s="1"/>
  <c r="J23" i="12" s="1"/>
  <c r="J13" i="12" s="1"/>
  <c r="I11" i="7" s="1"/>
  <c r="Y25" i="24"/>
  <c r="Y27" i="24" s="1"/>
  <c r="Y11" i="24" s="1"/>
  <c r="Y15" i="24" s="1"/>
  <c r="K19" i="12" s="1"/>
  <c r="K23" i="12" s="1"/>
  <c r="K13" i="12" s="1"/>
  <c r="J11" i="7" s="1"/>
  <c r="Z25" i="24"/>
  <c r="Z27" i="24" s="1"/>
  <c r="Z11" i="24" s="1"/>
  <c r="Z15" i="24" s="1"/>
  <c r="L19" i="12" s="1"/>
  <c r="L23" i="12" s="1"/>
  <c r="L13" i="12" s="1"/>
  <c r="K11" i="7" s="1"/>
  <c r="AA25" i="24"/>
  <c r="AA27" i="24" s="1"/>
  <c r="AA11" i="24" s="1"/>
  <c r="AA15" i="24" s="1"/>
  <c r="M19" i="12" s="1"/>
  <c r="M23" i="12" s="1"/>
  <c r="M13" i="12" s="1"/>
  <c r="L11" i="7" s="1"/>
  <c r="W25" i="24"/>
  <c r="W27" i="24" s="1"/>
  <c r="W11" i="24" s="1"/>
  <c r="W15" i="24" s="1"/>
  <c r="I19" i="12" s="1"/>
  <c r="I23" i="12" s="1"/>
  <c r="I13" i="12" s="1"/>
  <c r="H11" i="7" s="1"/>
  <c r="A1" i="24"/>
  <c r="A1" i="23"/>
  <c r="A1" i="22"/>
  <c r="G27" i="11"/>
  <c r="J27" i="11" s="1"/>
  <c r="G26" i="11"/>
  <c r="J26" i="11" s="1"/>
  <c r="G25" i="11"/>
  <c r="J25" i="11" s="1"/>
  <c r="G24" i="11"/>
  <c r="J24" i="11" s="1"/>
  <c r="G23" i="11"/>
  <c r="J23" i="11" s="1"/>
  <c r="G22" i="11"/>
  <c r="J22" i="11" s="1"/>
  <c r="G21" i="11"/>
  <c r="J21" i="11" s="1"/>
  <c r="I17" i="11"/>
  <c r="I28" i="11" s="1"/>
  <c r="E17" i="11"/>
  <c r="E28" i="11" s="1"/>
  <c r="G16" i="11"/>
  <c r="J16" i="11" s="1"/>
  <c r="H17" i="11"/>
  <c r="H28" i="11" s="1"/>
  <c r="F17" i="11"/>
  <c r="F28" i="11" s="1"/>
  <c r="G15" i="11"/>
  <c r="G14" i="11"/>
  <c r="J14" i="11" s="1"/>
  <c r="G13" i="11"/>
  <c r="G12" i="11"/>
  <c r="J12" i="11" s="1"/>
  <c r="G11" i="11"/>
  <c r="J11" i="11" s="1"/>
  <c r="X21" i="24" l="1"/>
  <c r="AA21" i="24"/>
  <c r="Y21" i="24"/>
  <c r="Z21" i="24"/>
  <c r="W21" i="24"/>
  <c r="G17" i="11"/>
  <c r="G28" i="11" s="1"/>
  <c r="J15" i="11"/>
  <c r="J13" i="11"/>
  <c r="J17" i="11" l="1"/>
  <c r="J28" i="11" s="1"/>
  <c r="T11" i="20"/>
  <c r="U11" i="20"/>
  <c r="V11" i="20"/>
  <c r="W11" i="20"/>
  <c r="T12" i="20"/>
  <c r="U12" i="20"/>
  <c r="V12" i="20"/>
  <c r="W12" i="20"/>
  <c r="T13" i="20"/>
  <c r="U13" i="20"/>
  <c r="V13" i="20"/>
  <c r="W13" i="20"/>
  <c r="T14" i="20"/>
  <c r="U14" i="20"/>
  <c r="V14" i="20"/>
  <c r="W14" i="20"/>
  <c r="T15" i="20"/>
  <c r="U15" i="20"/>
  <c r="V15" i="20"/>
  <c r="W15" i="20"/>
  <c r="S12" i="20"/>
  <c r="S13" i="20"/>
  <c r="S14" i="20"/>
  <c r="S15" i="20"/>
  <c r="S11" i="20"/>
  <c r="S40" i="20"/>
  <c r="W49" i="20"/>
  <c r="T56" i="20"/>
  <c r="U65" i="20"/>
  <c r="T72" i="20"/>
  <c r="W73" i="20"/>
  <c r="V73" i="20"/>
  <c r="U73" i="20"/>
  <c r="T73" i="20"/>
  <c r="S73" i="20"/>
  <c r="W72" i="20"/>
  <c r="V72" i="20"/>
  <c r="U72" i="20"/>
  <c r="S72" i="20"/>
  <c r="W65" i="20"/>
  <c r="V65" i="20"/>
  <c r="T65" i="20"/>
  <c r="S65" i="20"/>
  <c r="W64" i="20"/>
  <c r="V64" i="20"/>
  <c r="U64" i="20"/>
  <c r="T64" i="20"/>
  <c r="S64" i="20"/>
  <c r="W57" i="20"/>
  <c r="V57" i="20"/>
  <c r="U57" i="20"/>
  <c r="T57" i="20"/>
  <c r="S57" i="20"/>
  <c r="W56" i="20"/>
  <c r="V56" i="20"/>
  <c r="U56" i="20"/>
  <c r="S56" i="20"/>
  <c r="V49" i="20"/>
  <c r="U49" i="20"/>
  <c r="T49" i="20"/>
  <c r="S49" i="20"/>
  <c r="W48" i="20"/>
  <c r="V48" i="20"/>
  <c r="U48" i="20"/>
  <c r="T48" i="20"/>
  <c r="S48" i="20"/>
  <c r="S41" i="20"/>
  <c r="W41" i="20"/>
  <c r="V41" i="20"/>
  <c r="U41" i="20"/>
  <c r="T41" i="20"/>
  <c r="W40" i="20"/>
  <c r="V40" i="20"/>
  <c r="U40" i="20"/>
  <c r="T40" i="20"/>
  <c r="T33" i="20"/>
  <c r="U33" i="20"/>
  <c r="V33" i="20"/>
  <c r="W33" i="20"/>
  <c r="T32" i="20"/>
  <c r="U32" i="20"/>
  <c r="V32" i="20"/>
  <c r="W32" i="20"/>
  <c r="S33" i="20"/>
  <c r="S32" i="20"/>
  <c r="T25" i="20"/>
  <c r="U25" i="20"/>
  <c r="V25" i="20"/>
  <c r="W25" i="20"/>
  <c r="T24" i="20"/>
  <c r="U24" i="20"/>
  <c r="V24" i="20"/>
  <c r="W24" i="20"/>
  <c r="S24" i="20"/>
  <c r="A1" i="20"/>
  <c r="U131" i="19"/>
  <c r="V131" i="19"/>
  <c r="W131" i="19"/>
  <c r="X131" i="19"/>
  <c r="U130" i="19"/>
  <c r="V130" i="19"/>
  <c r="W130" i="19"/>
  <c r="X130" i="19"/>
  <c r="T131" i="19"/>
  <c r="T130" i="19"/>
  <c r="U117" i="19"/>
  <c r="V117" i="19"/>
  <c r="W117" i="19"/>
  <c r="X117" i="19"/>
  <c r="T117" i="19"/>
  <c r="T106" i="19" s="1"/>
  <c r="U116" i="19"/>
  <c r="U105" i="19" s="1"/>
  <c r="V116" i="19"/>
  <c r="W116" i="19"/>
  <c r="X116" i="19"/>
  <c r="T116" i="19"/>
  <c r="X91" i="19"/>
  <c r="W91" i="19"/>
  <c r="V91" i="19"/>
  <c r="U91" i="19"/>
  <c r="T91" i="19"/>
  <c r="X87" i="19"/>
  <c r="W87" i="19"/>
  <c r="V87" i="19"/>
  <c r="U87" i="19"/>
  <c r="T87" i="19"/>
  <c r="X83" i="19"/>
  <c r="W83" i="19"/>
  <c r="V83" i="19"/>
  <c r="U83" i="19"/>
  <c r="T83" i="19"/>
  <c r="U28" i="19"/>
  <c r="V28" i="19"/>
  <c r="W28" i="19"/>
  <c r="X28" i="19"/>
  <c r="U27" i="19"/>
  <c r="V27" i="19"/>
  <c r="W27" i="19"/>
  <c r="X27" i="19"/>
  <c r="T28" i="19"/>
  <c r="T27" i="19"/>
  <c r="U46" i="19"/>
  <c r="V46" i="19"/>
  <c r="W46" i="19"/>
  <c r="X46" i="19"/>
  <c r="U45" i="19"/>
  <c r="V45" i="19"/>
  <c r="W45" i="19"/>
  <c r="X45" i="19"/>
  <c r="T46" i="19"/>
  <c r="T45" i="19"/>
  <c r="U73" i="19"/>
  <c r="V73" i="19"/>
  <c r="W73" i="19"/>
  <c r="X73" i="19"/>
  <c r="T73" i="19"/>
  <c r="U61" i="19"/>
  <c r="V61" i="19"/>
  <c r="W61" i="19"/>
  <c r="X61" i="19"/>
  <c r="T61" i="19"/>
  <c r="U57" i="19"/>
  <c r="V57" i="19"/>
  <c r="W57" i="19"/>
  <c r="X57" i="19"/>
  <c r="T57" i="19"/>
  <c r="U53" i="19"/>
  <c r="V53" i="19"/>
  <c r="W53" i="19"/>
  <c r="X53" i="19"/>
  <c r="T53" i="19"/>
  <c r="U43" i="19"/>
  <c r="V43" i="19"/>
  <c r="W43" i="19"/>
  <c r="X43" i="19"/>
  <c r="T43" i="19"/>
  <c r="U39" i="19"/>
  <c r="V39" i="19"/>
  <c r="W39" i="19"/>
  <c r="X39" i="19"/>
  <c r="T39" i="19"/>
  <c r="U35" i="19"/>
  <c r="V35" i="19"/>
  <c r="W35" i="19"/>
  <c r="X35" i="19"/>
  <c r="T35" i="19"/>
  <c r="U25" i="19"/>
  <c r="V25" i="19"/>
  <c r="W25" i="19"/>
  <c r="X25" i="19"/>
  <c r="T25" i="19"/>
  <c r="U21" i="19"/>
  <c r="V21" i="19"/>
  <c r="W21" i="19"/>
  <c r="X21" i="19"/>
  <c r="T21" i="19"/>
  <c r="A1" i="19"/>
  <c r="T105" i="19" l="1"/>
  <c r="W105" i="19"/>
  <c r="V105" i="19"/>
  <c r="T17" i="20"/>
  <c r="X105" i="19"/>
  <c r="T13" i="19"/>
  <c r="V14" i="19"/>
  <c r="W13" i="19"/>
  <c r="T14" i="19"/>
  <c r="U14" i="19"/>
  <c r="X13" i="19"/>
  <c r="V13" i="19"/>
  <c r="U13" i="19"/>
  <c r="X14" i="19"/>
  <c r="W14" i="19"/>
  <c r="S17" i="20"/>
  <c r="W16" i="20"/>
  <c r="T16" i="20"/>
  <c r="V17" i="20"/>
  <c r="U17" i="20"/>
  <c r="V16" i="20"/>
  <c r="U16" i="20"/>
  <c r="W17" i="20"/>
  <c r="X106" i="19"/>
  <c r="W106" i="19"/>
  <c r="V106" i="19"/>
  <c r="U106" i="19"/>
  <c r="S16" i="20"/>
  <c r="X47" i="19"/>
  <c r="V29" i="19"/>
  <c r="W99" i="19"/>
  <c r="X99" i="19"/>
  <c r="U99" i="19"/>
  <c r="V99" i="19"/>
  <c r="W47" i="19"/>
  <c r="X29" i="19"/>
  <c r="V47" i="19"/>
  <c r="X77" i="19"/>
  <c r="U29" i="19"/>
  <c r="W77" i="19"/>
  <c r="W29" i="19"/>
  <c r="T29" i="19"/>
  <c r="U47" i="19"/>
  <c r="T47" i="19"/>
  <c r="V77" i="19"/>
  <c r="U77" i="19"/>
  <c r="T77" i="19"/>
  <c r="T29" i="18"/>
  <c r="U29" i="18"/>
  <c r="G48" i="13" s="1"/>
  <c r="V29" i="18"/>
  <c r="H48" i="13" s="1"/>
  <c r="W29" i="18"/>
  <c r="S29" i="18"/>
  <c r="T22" i="18"/>
  <c r="U22" i="18"/>
  <c r="V22" i="18"/>
  <c r="V13" i="18" s="1"/>
  <c r="V16" i="18" s="1"/>
  <c r="W22" i="18"/>
  <c r="W13" i="18" s="1"/>
  <c r="W16" i="18" s="1"/>
  <c r="S22" i="18"/>
  <c r="S13" i="18" s="1"/>
  <c r="S16" i="18" s="1"/>
  <c r="A1" i="18"/>
  <c r="M27" i="12" l="1"/>
  <c r="L27" i="12"/>
  <c r="T13" i="18"/>
  <c r="T16" i="18" s="1"/>
  <c r="U13" i="18"/>
  <c r="U16" i="18" s="1"/>
  <c r="I27" i="12"/>
  <c r="G35" i="13"/>
  <c r="G38" i="13" s="1"/>
  <c r="H35" i="13"/>
  <c r="H38" i="13" s="1"/>
  <c r="X15" i="19"/>
  <c r="U15" i="19"/>
  <c r="V15" i="19"/>
  <c r="W15" i="19"/>
  <c r="T15" i="19"/>
  <c r="K27" i="12" l="1"/>
  <c r="I35" i="13"/>
  <c r="W29" i="14"/>
  <c r="X29" i="14"/>
  <c r="Y29" i="14"/>
  <c r="Z29" i="14"/>
  <c r="A1" i="14"/>
  <c r="A1" i="13"/>
  <c r="A1" i="12"/>
  <c r="A1" i="11"/>
  <c r="H25" i="8"/>
  <c r="I25" i="8"/>
  <c r="J25" i="8"/>
  <c r="K25" i="8"/>
  <c r="G25" i="8"/>
  <c r="A1" i="10"/>
  <c r="A1" i="8"/>
  <c r="A1" i="7"/>
  <c r="A1" i="4"/>
  <c r="A1" i="3"/>
  <c r="A1" i="2"/>
  <c r="A3" i="2"/>
  <c r="A4" i="1"/>
  <c r="A3" i="1"/>
  <c r="V55" i="17" l="1"/>
  <c r="H25" i="7" s="1"/>
  <c r="I42" i="13"/>
  <c r="J42" i="13" s="1"/>
  <c r="I37" i="13"/>
  <c r="I63" i="13"/>
  <c r="I50" i="13"/>
  <c r="J36" i="13"/>
  <c r="I61" i="13"/>
  <c r="K61" i="13" s="1"/>
  <c r="I66" i="13"/>
  <c r="K66" i="13" s="1"/>
  <c r="I55" i="13"/>
  <c r="J55" i="13" s="1"/>
  <c r="I68" i="13"/>
  <c r="J68" i="13" s="1"/>
  <c r="I56" i="13"/>
  <c r="I43" i="13"/>
  <c r="I69" i="13"/>
  <c r="H64" i="13"/>
  <c r="I49" i="13"/>
  <c r="K49" i="13" s="1"/>
  <c r="I54" i="13"/>
  <c r="J54" i="13" s="1"/>
  <c r="H70" i="13"/>
  <c r="I41" i="13"/>
  <c r="K41" i="13" s="1"/>
  <c r="H44" i="13"/>
  <c r="H27" i="13" s="1"/>
  <c r="H51" i="13"/>
  <c r="W58" i="14"/>
  <c r="J27" i="8"/>
  <c r="I27" i="8"/>
  <c r="H27" i="8"/>
  <c r="G27" i="8"/>
  <c r="K27" i="8"/>
  <c r="A3" i="15"/>
  <c r="A3" i="38"/>
  <c r="A3" i="35"/>
  <c r="A3" i="37"/>
  <c r="A3" i="34"/>
  <c r="A3" i="17"/>
  <c r="A3" i="29"/>
  <c r="A3" i="28"/>
  <c r="A3" i="25"/>
  <c r="A3" i="26"/>
  <c r="Y58" i="14"/>
  <c r="X58" i="14"/>
  <c r="Z58" i="14"/>
  <c r="V58" i="14"/>
  <c r="D41" i="4"/>
  <c r="A3" i="14"/>
  <c r="A2" i="2"/>
  <c r="A2" i="24"/>
  <c r="A2" i="22"/>
  <c r="A2" i="23"/>
  <c r="A2" i="20"/>
  <c r="A2" i="19"/>
  <c r="A2" i="18"/>
  <c r="A2" i="14"/>
  <c r="A2" i="12"/>
  <c r="A2" i="13"/>
  <c r="A2" i="15"/>
  <c r="A2" i="11"/>
  <c r="A3" i="12"/>
  <c r="A3" i="13"/>
  <c r="A3" i="3"/>
  <c r="A3" i="22"/>
  <c r="A3" i="24"/>
  <c r="A3" i="23"/>
  <c r="A3" i="20"/>
  <c r="A3" i="19"/>
  <c r="A3" i="18"/>
  <c r="A3" i="11"/>
  <c r="E9" i="11" s="1"/>
  <c r="A2" i="16"/>
  <c r="A3" i="16"/>
  <c r="A3" i="7"/>
  <c r="A3" i="10"/>
  <c r="A2" i="8"/>
  <c r="A3" i="8"/>
  <c r="A2" i="4"/>
  <c r="A2" i="10"/>
  <c r="A2" i="3"/>
  <c r="A2" i="7"/>
  <c r="A3" i="4"/>
  <c r="K42" i="13" l="1"/>
  <c r="J41" i="13"/>
  <c r="K68" i="13"/>
  <c r="H29" i="13"/>
  <c r="J61" i="13"/>
  <c r="J66" i="13"/>
  <c r="K54" i="13"/>
  <c r="H57" i="13"/>
  <c r="H28" i="13" s="1"/>
  <c r="J49" i="13"/>
  <c r="K36" i="13"/>
  <c r="K55" i="13"/>
  <c r="G70" i="13"/>
  <c r="I67" i="13"/>
  <c r="I70" i="13" s="1"/>
  <c r="K70" i="13" s="1"/>
  <c r="K56" i="13"/>
  <c r="J56" i="13"/>
  <c r="K50" i="13"/>
  <c r="J50" i="13"/>
  <c r="Z52" i="14"/>
  <c r="L24" i="7" s="1"/>
  <c r="J69" i="13"/>
  <c r="K69" i="13"/>
  <c r="K63" i="13"/>
  <c r="J63" i="13"/>
  <c r="G44" i="13"/>
  <c r="I40" i="13"/>
  <c r="J37" i="13"/>
  <c r="K37" i="13"/>
  <c r="G64" i="13"/>
  <c r="I62" i="13"/>
  <c r="G57" i="13"/>
  <c r="I53" i="13"/>
  <c r="G51" i="13"/>
  <c r="I48" i="13"/>
  <c r="J43" i="13"/>
  <c r="K43" i="13"/>
  <c r="J16" i="8"/>
  <c r="K18" i="7" s="1"/>
  <c r="I16" i="8"/>
  <c r="J18" i="7" s="1"/>
  <c r="H16" i="8"/>
  <c r="I18" i="7" s="1"/>
  <c r="G16" i="8"/>
  <c r="H18" i="7" s="1"/>
  <c r="K16" i="8"/>
  <c r="L18" i="7" s="1"/>
  <c r="H33" i="10"/>
  <c r="L33" i="10"/>
  <c r="I33" i="10"/>
  <c r="J33" i="10"/>
  <c r="K33" i="10"/>
  <c r="V52" i="14"/>
  <c r="F31" i="13"/>
  <c r="G27" i="13" l="1"/>
  <c r="I27" i="13" s="1"/>
  <c r="H31" i="13"/>
  <c r="G29" i="13"/>
  <c r="I29" i="13" s="1"/>
  <c r="G28" i="13"/>
  <c r="I28" i="13" s="1"/>
  <c r="J28" i="13" s="1"/>
  <c r="K53" i="13"/>
  <c r="I57" i="13"/>
  <c r="K57" i="13" s="1"/>
  <c r="J53" i="13"/>
  <c r="J57" i="13" s="1"/>
  <c r="K40" i="13"/>
  <c r="I44" i="13"/>
  <c r="K44" i="13" s="1"/>
  <c r="J40" i="13"/>
  <c r="J44" i="13" s="1"/>
  <c r="I38" i="13"/>
  <c r="K38" i="13" s="1"/>
  <c r="K35" i="13"/>
  <c r="J35" i="13"/>
  <c r="J38" i="13" s="1"/>
  <c r="I51" i="13"/>
  <c r="K51" i="13" s="1"/>
  <c r="J48" i="13"/>
  <c r="J51" i="13" s="1"/>
  <c r="K48" i="13"/>
  <c r="I64" i="13"/>
  <c r="K64" i="13" s="1"/>
  <c r="K62" i="13"/>
  <c r="J62" i="13"/>
  <c r="J64" i="13" s="1"/>
  <c r="K67" i="13"/>
  <c r="J67" i="13"/>
  <c r="J70" i="13" s="1"/>
  <c r="H38" i="10"/>
  <c r="H40" i="10"/>
  <c r="H42" i="10"/>
  <c r="H44" i="10"/>
  <c r="H46" i="10"/>
  <c r="H48" i="10"/>
  <c r="H50" i="10"/>
  <c r="L50" i="10"/>
  <c r="L48" i="10"/>
  <c r="L46" i="10"/>
  <c r="L44" i="10"/>
  <c r="L42" i="10"/>
  <c r="L40" i="10"/>
  <c r="L38" i="10"/>
  <c r="K50" i="10"/>
  <c r="K48" i="10"/>
  <c r="K46" i="10"/>
  <c r="K44" i="10"/>
  <c r="K42" i="10"/>
  <c r="K40" i="10"/>
  <c r="K38" i="10"/>
  <c r="J50" i="10"/>
  <c r="J48" i="10"/>
  <c r="J46" i="10"/>
  <c r="J44" i="10"/>
  <c r="J42" i="10"/>
  <c r="J40" i="10"/>
  <c r="J38" i="10"/>
  <c r="I50" i="10"/>
  <c r="I48" i="10"/>
  <c r="I46" i="10"/>
  <c r="I44" i="10"/>
  <c r="I42" i="10"/>
  <c r="I40" i="10"/>
  <c r="I38" i="10"/>
  <c r="Y52" i="14"/>
  <c r="K24" i="7" s="1"/>
  <c r="X52" i="14"/>
  <c r="J24" i="7" s="1"/>
  <c r="W52" i="14"/>
  <c r="I24" i="7" s="1"/>
  <c r="J27" i="13" l="1"/>
  <c r="K27" i="13"/>
  <c r="K28" i="13"/>
  <c r="G31" i="13"/>
  <c r="I31" i="13" s="1"/>
  <c r="J31" i="13" s="1"/>
  <c r="J29" i="13"/>
  <c r="K29" i="13"/>
  <c r="H24" i="7"/>
  <c r="V53" i="14"/>
  <c r="X53" i="14"/>
  <c r="W53" i="14"/>
  <c r="Z53" i="14"/>
  <c r="Y53" i="14"/>
  <c r="K31" i="13" l="1"/>
  <c r="S23" i="22"/>
  <c r="I28" i="12" s="1"/>
  <c r="S28" i="23"/>
  <c r="U20" i="22"/>
  <c r="U23" i="22" s="1"/>
  <c r="K28" i="12" s="1"/>
  <c r="K33" i="12" s="1"/>
  <c r="K14" i="12" s="1"/>
  <c r="J12" i="7" s="1"/>
  <c r="U28" i="23"/>
  <c r="T20" i="22"/>
  <c r="T23" i="22" s="1"/>
  <c r="J28" i="12" s="1"/>
  <c r="J33" i="12" s="1"/>
  <c r="J14" i="12" s="1"/>
  <c r="I12" i="7" s="1"/>
  <c r="T28" i="23"/>
  <c r="I33" i="12" l="1"/>
  <c r="I14" i="12" s="1"/>
  <c r="H12" i="7" s="1"/>
  <c r="K15" i="12"/>
  <c r="J15" i="12"/>
  <c r="T33" i="23"/>
  <c r="T16" i="23"/>
  <c r="T21" i="23" s="1"/>
  <c r="U33" i="23"/>
  <c r="U16" i="23"/>
  <c r="U21" i="23" s="1"/>
  <c r="S33" i="23"/>
  <c r="S16" i="23"/>
  <c r="S21" i="23" s="1"/>
  <c r="V20" i="22"/>
  <c r="V23" i="22" s="1"/>
  <c r="L28" i="12" s="1"/>
  <c r="L33" i="12" s="1"/>
  <c r="L14" i="12" s="1"/>
  <c r="K12" i="7" s="1"/>
  <c r="V28" i="23"/>
  <c r="W28" i="23"/>
  <c r="W20" i="22"/>
  <c r="W23" i="22" s="1"/>
  <c r="M28" i="12" s="1"/>
  <c r="M33" i="12" s="1"/>
  <c r="M14" i="12" s="1"/>
  <c r="L12" i="7" s="1"/>
  <c r="I15" i="12" l="1"/>
  <c r="H34" i="10"/>
  <c r="H41" i="10" s="1"/>
  <c r="I34" i="10"/>
  <c r="I43" i="10" s="1"/>
  <c r="J34" i="10"/>
  <c r="J51" i="10" s="1"/>
  <c r="L15" i="12"/>
  <c r="M15" i="12"/>
  <c r="W33" i="23"/>
  <c r="W16" i="23"/>
  <c r="W21" i="23" s="1"/>
  <c r="V33" i="23"/>
  <c r="V16" i="23"/>
  <c r="V21" i="23" s="1"/>
  <c r="I47" i="10" l="1"/>
  <c r="H43" i="10"/>
  <c r="I49" i="10"/>
  <c r="H49" i="10"/>
  <c r="H51" i="10"/>
  <c r="J47" i="10"/>
  <c r="J49" i="10"/>
  <c r="J45" i="10"/>
  <c r="J41" i="10"/>
  <c r="J35" i="10"/>
  <c r="J39" i="10"/>
  <c r="H35" i="10"/>
  <c r="H47" i="10"/>
  <c r="H39" i="10"/>
  <c r="H45" i="10"/>
  <c r="I39" i="10"/>
  <c r="I45" i="10"/>
  <c r="J43" i="10"/>
  <c r="I35" i="10"/>
  <c r="I51" i="10"/>
  <c r="L34" i="10"/>
  <c r="L35" i="10" s="1"/>
  <c r="K34" i="10"/>
  <c r="K49" i="10" s="1"/>
  <c r="I41" i="10"/>
  <c r="L39" i="10" l="1"/>
  <c r="L41" i="10"/>
  <c r="L43" i="10"/>
  <c r="L51" i="10"/>
  <c r="L49" i="10"/>
  <c r="L45" i="10"/>
  <c r="L47" i="10"/>
  <c r="K35" i="10"/>
  <c r="H57" i="10" a="1"/>
  <c r="H57" i="10" s="1"/>
  <c r="H38" i="7" s="1"/>
  <c r="J56" i="10" a="1"/>
  <c r="J56" i="10" s="1"/>
  <c r="J37" i="7" s="1"/>
  <c r="H58" i="10" a="1"/>
  <c r="H58" i="10" s="1"/>
  <c r="H39" i="7" s="1"/>
  <c r="H59" i="10" a="1"/>
  <c r="H59" i="10" s="1"/>
  <c r="H40" i="7" s="1"/>
  <c r="H56" i="10" a="1"/>
  <c r="H56" i="10" s="1"/>
  <c r="H37" i="7" s="1"/>
  <c r="H55" i="10" a="1"/>
  <c r="H55" i="10" s="1"/>
  <c r="H36" i="7" s="1"/>
  <c r="H60" i="10" a="1"/>
  <c r="H60" i="10" s="1"/>
  <c r="H41" i="7" s="1"/>
  <c r="H61" i="10" a="1"/>
  <c r="H61" i="10" s="1"/>
  <c r="H42" i="7" s="1"/>
  <c r="I56" i="10" a="1"/>
  <c r="I56" i="10" s="1"/>
  <c r="I37" i="7" s="1"/>
  <c r="J58" i="10" a="1"/>
  <c r="J58" i="10" s="1"/>
  <c r="J39" i="7" s="1"/>
  <c r="J61" i="10" a="1"/>
  <c r="J61" i="10" s="1"/>
  <c r="J42" i="7" s="1"/>
  <c r="J59" i="10" a="1"/>
  <c r="J59" i="10" s="1"/>
  <c r="J40" i="7" s="1"/>
  <c r="J57" i="10" a="1"/>
  <c r="J57" i="10" s="1"/>
  <c r="J38" i="7" s="1"/>
  <c r="J60" i="10" a="1"/>
  <c r="J60" i="10" s="1"/>
  <c r="J41" i="7" s="1"/>
  <c r="J55" i="10" a="1"/>
  <c r="J55" i="10" s="1"/>
  <c r="J36" i="7" s="1"/>
  <c r="I60" i="10" a="1"/>
  <c r="I60" i="10" s="1"/>
  <c r="I41" i="7" s="1"/>
  <c r="K39" i="10"/>
  <c r="K43" i="10"/>
  <c r="K47" i="10"/>
  <c r="K45" i="10"/>
  <c r="K51" i="10"/>
  <c r="K41" i="10"/>
  <c r="I57" i="10" a="1"/>
  <c r="I57" i="10" s="1"/>
  <c r="I38" i="7" s="1"/>
  <c r="I58" i="10" a="1"/>
  <c r="I58" i="10" s="1"/>
  <c r="I39" i="7" s="1"/>
  <c r="I61" i="10" a="1"/>
  <c r="I61" i="10" s="1"/>
  <c r="I42" i="7" s="1"/>
  <c r="I59" i="10" a="1"/>
  <c r="I59" i="10" s="1"/>
  <c r="I40" i="7" s="1"/>
  <c r="I55" i="10" a="1"/>
  <c r="I55" i="10" s="1"/>
  <c r="I36" i="7" s="1"/>
  <c r="L56" i="10" l="1" a="1"/>
  <c r="L56" i="10" s="1"/>
  <c r="L37" i="7" s="1"/>
  <c r="L61" i="10" a="1"/>
  <c r="L61" i="10" s="1"/>
  <c r="L42" i="7" s="1"/>
  <c r="L60" i="10" a="1"/>
  <c r="L60" i="10" s="1"/>
  <c r="L41" i="7" s="1"/>
  <c r="L58" i="10" a="1"/>
  <c r="L58" i="10" s="1"/>
  <c r="L39" i="7" s="1"/>
  <c r="L55" i="10" a="1"/>
  <c r="L55" i="10" s="1"/>
  <c r="L57" i="10" a="1"/>
  <c r="L57" i="10" s="1"/>
  <c r="L38" i="7" s="1"/>
  <c r="L59" i="10" a="1"/>
  <c r="L59" i="10" s="1"/>
  <c r="L40" i="7" s="1"/>
  <c r="H62" i="10"/>
  <c r="J62" i="10"/>
  <c r="K57" i="10" a="1"/>
  <c r="K57" i="10" s="1"/>
  <c r="K38" i="7" s="1"/>
  <c r="K55" i="10" a="1"/>
  <c r="K55" i="10" s="1"/>
  <c r="K36" i="7" s="1"/>
  <c r="K56" i="10" a="1"/>
  <c r="K56" i="10" s="1"/>
  <c r="K37" i="7" s="1"/>
  <c r="K58" i="10" a="1"/>
  <c r="K58" i="10" s="1"/>
  <c r="K39" i="7" s="1"/>
  <c r="K61" i="10" a="1"/>
  <c r="K61" i="10" s="1"/>
  <c r="K42" i="7" s="1"/>
  <c r="K60" i="10" a="1"/>
  <c r="K60" i="10" s="1"/>
  <c r="K41" i="7" s="1"/>
  <c r="K59" i="10" a="1"/>
  <c r="K59" i="10" s="1"/>
  <c r="K40" i="7" s="1"/>
  <c r="I62" i="10"/>
  <c r="L62" i="10" l="1"/>
  <c r="L36" i="7"/>
  <c r="K62" i="10"/>
  <c r="Z47" i="14" l="1"/>
  <c r="V47" i="14"/>
  <c r="X47" i="14"/>
  <c r="Y47" i="14"/>
  <c r="W47" i="14"/>
  <c r="H20" i="7" l="1"/>
  <c r="I20" i="7"/>
  <c r="J20" i="7"/>
  <c r="K20" i="7"/>
  <c r="L20"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<sst xmlns="http://schemas.openxmlformats.org/spreadsheetml/2006/main" count="4326" uniqueCount="1040">
  <si>
    <t>ESO Regulatory Reporting Pack</t>
  </si>
  <si>
    <t>RIIO-2 ESO Regulatory Reporting Pack</t>
  </si>
  <si>
    <t xml:space="preserve"> Name:</t>
  </si>
  <si>
    <t>National Grid Electricity System Operator</t>
  </si>
  <si>
    <t>Short Name:</t>
  </si>
  <si>
    <t>NGESO</t>
  </si>
  <si>
    <t>Reporting Year:</t>
  </si>
  <si>
    <t>2022/23</t>
  </si>
  <si>
    <t>Version Number:</t>
  </si>
  <si>
    <t>Date of Submission:</t>
  </si>
  <si>
    <t>Cell Format Key</t>
  </si>
  <si>
    <t>Cell intentionally blank</t>
  </si>
  <si>
    <t>Value</t>
  </si>
  <si>
    <t>Input</t>
  </si>
  <si>
    <t>Imported/ Linked Value</t>
  </si>
  <si>
    <t>Calculation</t>
  </si>
  <si>
    <t>Output</t>
  </si>
  <si>
    <t>Ex-ante Value</t>
  </si>
  <si>
    <t>Error checking</t>
  </si>
  <si>
    <t>Annotation</t>
  </si>
  <si>
    <t>Contents</t>
  </si>
  <si>
    <t>Number</t>
  </si>
  <si>
    <t>Section</t>
  </si>
  <si>
    <t>Title</t>
  </si>
  <si>
    <t>Link</t>
  </si>
  <si>
    <t>Please put an 'X' in this column for each table completed</t>
  </si>
  <si>
    <t>Reference</t>
  </si>
  <si>
    <t>Cover</t>
  </si>
  <si>
    <t>Go</t>
  </si>
  <si>
    <t>Changes Log</t>
  </si>
  <si>
    <t>Universal Data</t>
  </si>
  <si>
    <t>RIIO-1 RPI and PVF</t>
  </si>
  <si>
    <t>Finance</t>
  </si>
  <si>
    <t>1.1 Disposals</t>
  </si>
  <si>
    <t>1.2 Price Control Financial Model (PCFM) Inputs Summary</t>
  </si>
  <si>
    <t>1.3 Pass Through</t>
  </si>
  <si>
    <t>1.4 Tax Pool Inputs</t>
  </si>
  <si>
    <t>1.5 Transmission Network Revenues</t>
  </si>
  <si>
    <t>1.6 External Revenues</t>
  </si>
  <si>
    <t>1.7 DRS Revenue</t>
  </si>
  <si>
    <t>1.8 Inflation update</t>
  </si>
  <si>
    <t>Totex</t>
  </si>
  <si>
    <t>2.1 Totex Summary</t>
  </si>
  <si>
    <t>2.2 Cost Benchmark Summary</t>
  </si>
  <si>
    <t>2.3 Related Party Transactions</t>
  </si>
  <si>
    <t>Opex</t>
  </si>
  <si>
    <t>3.1 Opex Summary</t>
  </si>
  <si>
    <t>3.2 Salary and Full Time Equivalent (FTE) Numbers</t>
  </si>
  <si>
    <t>3.3 Provisions</t>
  </si>
  <si>
    <t>Business Support Costs</t>
  </si>
  <si>
    <t>4.1 Business Support Costs (BSC)</t>
  </si>
  <si>
    <t>4.2 Business Support Costs (BSC) Allocation</t>
  </si>
  <si>
    <t>Capex</t>
  </si>
  <si>
    <t>5.1 Capex Summary</t>
  </si>
  <si>
    <t>Other Price Control Costs</t>
  </si>
  <si>
    <t>6.1 Cyber Resilience IT Costs</t>
  </si>
  <si>
    <t>6.2 Pension Administration Costs</t>
  </si>
  <si>
    <t>6.3 Unfunded Innovation Costs</t>
  </si>
  <si>
    <t>Non-Price Control Costs</t>
  </si>
  <si>
    <t>7.1 Non-Activity Based Costs</t>
  </si>
  <si>
    <t>7.2 Directly Remunerated Services (DRS)</t>
  </si>
  <si>
    <t>7.3 Network Innovation Allowance (NIA) Expenditure</t>
  </si>
  <si>
    <t>7.4 RIIO-1 Carry-over Network Innovation Allowance (CNIA) Expenditure</t>
  </si>
  <si>
    <t>7.5 Network Innovation Competition (NIC) Expenditure</t>
  </si>
  <si>
    <t>7.6 Strategic Innovation Fund (SIF) Expenditure</t>
  </si>
  <si>
    <t>Additional Data</t>
  </si>
  <si>
    <t>8.1 System Operator (SO) Electricity Market Reform (EMR) Data</t>
  </si>
  <si>
    <t>Version Submission Control</t>
  </si>
  <si>
    <t>Date of Submission</t>
  </si>
  <si>
    <t>Version submitted</t>
  </si>
  <si>
    <t>Additional information submitted with this RRP or earlier</t>
  </si>
  <si>
    <t>A</t>
  </si>
  <si>
    <t>B</t>
  </si>
  <si>
    <t>C</t>
  </si>
  <si>
    <t>D</t>
  </si>
  <si>
    <t>E</t>
  </si>
  <si>
    <t>F</t>
  </si>
  <si>
    <t>G</t>
  </si>
  <si>
    <t>H</t>
  </si>
  <si>
    <t>I</t>
  </si>
  <si>
    <t>J</t>
  </si>
  <si>
    <t>K</t>
  </si>
  <si>
    <t>L</t>
  </si>
  <si>
    <t>M</t>
  </si>
  <si>
    <t>N</t>
  </si>
  <si>
    <t>Change Number</t>
  </si>
  <si>
    <t>RRP Version</t>
  </si>
  <si>
    <t>Sheet Name</t>
  </si>
  <si>
    <t>Changes Made</t>
  </si>
  <si>
    <t>Change Made By</t>
  </si>
  <si>
    <t>All</t>
  </si>
  <si>
    <t>New C+O RRP template for consultation</t>
  </si>
  <si>
    <t>Luke Jones; Ofgem</t>
  </si>
  <si>
    <t>Updated version number and date of submission</t>
  </si>
  <si>
    <t xml:space="preserve">Updated so that tables 1.3 Pass Through and 1.4 Tax Pools Totex Allocations are to be completed from 2021-22 and cells G18 and G19 are now input cells. </t>
  </si>
  <si>
    <t>Removed table 'Group Property and associated land disposal income - various sites' and columns in 'Disposals by asset type' table for Group, ETO and Other entities</t>
  </si>
  <si>
    <t>1.2 PCFM Inputs Summary
7.4 CNIA</t>
  </si>
  <si>
    <r>
      <t>Updated formula for NIA</t>
    </r>
    <r>
      <rPr>
        <vertAlign val="subscript"/>
        <sz val="11"/>
        <color theme="1"/>
        <rFont val="Arial"/>
        <family val="2"/>
      </rPr>
      <t>t</t>
    </r>
    <r>
      <rPr>
        <sz val="11"/>
        <color theme="1"/>
        <rFont val="Arial"/>
        <family val="2"/>
      </rPr>
      <t xml:space="preserve"> term in row 23 to link to row 52 of 7.3 NIA. New row added for CNIA</t>
    </r>
    <r>
      <rPr>
        <vertAlign val="subscript"/>
        <sz val="11"/>
        <color theme="1"/>
        <rFont val="Arial"/>
        <family val="2"/>
      </rPr>
      <t>t</t>
    </r>
    <r>
      <rPr>
        <sz val="11"/>
        <color theme="1"/>
        <rFont val="Arial"/>
        <family val="2"/>
      </rPr>
      <t xml:space="preserve"> term, which links through to row 55 in 7.4 CNIA. New rows 38-55 added to 7.4 CNIA to calculate CNIA</t>
    </r>
    <r>
      <rPr>
        <vertAlign val="subscript"/>
        <sz val="11"/>
        <color theme="1"/>
        <rFont val="Arial"/>
        <family val="2"/>
      </rPr>
      <t>t</t>
    </r>
    <r>
      <rPr>
        <sz val="11"/>
        <color theme="1"/>
        <rFont val="Arial"/>
        <family val="2"/>
      </rPr>
      <t xml:space="preserve"> term.</t>
    </r>
  </si>
  <si>
    <t>1.2 PCFM Inputs Summary
7.2 DRS</t>
  </si>
  <si>
    <t>Corrected spelling error on 1.2 PCFM Inputs Summary. Linked formula in H44-L44 in 1.2 PCFM Inputs Summary to row 29 in 7.2 DRS</t>
  </si>
  <si>
    <t>Corrected formula error in row 17</t>
  </si>
  <si>
    <t>4.2 BSC Allocation</t>
  </si>
  <si>
    <t>Linked to relevant cells in 4.1 BSC such that ESO costs are now auto-populated. New rows added for CEO &amp; group management costs</t>
  </si>
  <si>
    <t>Column categorising projects as new/enhancement/refresh has been deleted</t>
  </si>
  <si>
    <t>7.3 NIA</t>
  </si>
  <si>
    <t>New rows added for Unfunded Network Innovation Allowance costs</t>
  </si>
  <si>
    <t>7.5 NIC</t>
  </si>
  <si>
    <t>New rows added for Unfunded Network Innovation Competition costs</t>
  </si>
  <si>
    <t>7.6 SIF</t>
  </si>
  <si>
    <t>New rows added for Unfunded Strategic Innovation Fund costs. New column added for Competition Type categorisation. SIF categories updated to align with SIF Governance Document</t>
  </si>
  <si>
    <t>8.1 SO EMR Data</t>
  </si>
  <si>
    <t>Minor clarifications to data category headings</t>
  </si>
  <si>
    <t xml:space="preserve">Contents
3.1 Opex Summary
3.2 Salary and FTE Numbers
6.3 SO Review
7.1 Non-Activity Based Costs
</t>
  </si>
  <si>
    <t>New row for SO Review in Contents. New rows for 'Offshore Coordination' and 'Early Competition' under Role 3 of 3.1 Opex Summary and 3.2 Salary and FTE Numbers.  New table 6.3 SO Review to capture opex and capex costs for SO Review project which feed into 2.1 Totex Summary. Replaced 7.1 Non-Activity Based Costs tables with 'TNUoS Pass Through Costs' and 'Non-totex Expenditure' tables to more clearly capture remaining costs that are not captured elsewhere in the C+O RRP.</t>
  </si>
  <si>
    <t>Contents
2.1 Totex Summary
6.4 Unfunded Innovation Costs</t>
  </si>
  <si>
    <t xml:space="preserve">New row for Unfunded Innovation Costs in Contents. Restructured 2.1 Totex Summary to capture all categories of opex and capex, including new rows for 'Related Party Margin Disallowed - Opex', 'Related Party Margin Disallowed - Capex' and 'Other Price Control Costs - Capex'. Renamed 'Other Price Control Costs' as 'Other Price Control Costs - Opex'. New table 6.4 Unfunded Innovation Costs added which captures unfunded innovation costs from 7.3 NIA, 7.5 NIC and 7.6 SIF, with total tracking through to 2.1 Totex Summary as 'Other Price Control Costs - Opex' </t>
  </si>
  <si>
    <t>Replaced with table capturing 'Cyber Resilience IT Opex', 'Cyber Resilience IT Capex' and the total, removing any references to baseline allowances and uncertainty mechanisms. These cost categories track through to 2.1 Totex Summary as 'Other Price Control Costs - Opex' and 'Other Price Control Costs - Capex'.</t>
  </si>
  <si>
    <t>4.1 BSC
2.2 Cost Benchmark Summary</t>
  </si>
  <si>
    <t>New memo table included in 4.1 BSC to capture role split of IT project opex and IT Run the Business Opex. Added new rows in 2.2 Cost Benchmark Summary to capture directly attributable BSC, which consists of the role specific IT project opex from 4.1 BSC. The indirectly attributable BSC costs have been split 1/3 per role from shared IT project opex and all other BSC categories. Added new column into 2.2 Cost Benchmark Summary to explain the allocation methodology for each cost type in the worksheet. Added cost benchmark tracker to 2.2 Cost Benchmark Summary to have a formal record of agreed changes to the cost benchmark. A check function has also been added to ensure that the role cost benchmarks use the most up to date benchmarks. 2.2 Cost Benchmark Summary has had some formatting changes for clarity and to bring the most salient information to the top of the worksheet.</t>
  </si>
  <si>
    <t>Contents
1.2 PCFM Inputs Summary
1.4 Tax Pool Inputs</t>
  </si>
  <si>
    <t>1.4 Tax Pools Totex Allocations renamed 1.4 Tax Pool Inputs. New rows added for opening tax pool balances in 1.4 Tax Pool Inputs. Corresponding rows added in 1.2 PCFM Inputs Summary to capture opening tax pool balances for PCFM.</t>
  </si>
  <si>
    <t xml:space="preserve">Updated table for split of related party by cost category to align with 2.1 Totex Summary cost categories and to reformat so aligned with table listing each related party. Updated check cells with appropriate formula. New rows to capture total related party margin disallowed for capex and opex, which feed into 2.1 Totex Summary. </t>
  </si>
  <si>
    <t>1.2 PCFM Inputs Summary</t>
  </si>
  <si>
    <r>
      <t>Correction to link DRSC</t>
    </r>
    <r>
      <rPr>
        <vertAlign val="subscript"/>
        <sz val="11"/>
        <color theme="1"/>
        <rFont val="Arial"/>
        <family val="2"/>
      </rPr>
      <t>t</t>
    </r>
    <r>
      <rPr>
        <sz val="11"/>
        <color theme="1"/>
        <rFont val="Arial"/>
        <family val="2"/>
      </rPr>
      <t xml:space="preserve"> row to row 29 in 7.2 DRS and to change DRSR</t>
    </r>
    <r>
      <rPr>
        <vertAlign val="subscript"/>
        <sz val="11"/>
        <color theme="1"/>
        <rFont val="Arial"/>
        <family val="2"/>
      </rPr>
      <t>t</t>
    </r>
    <r>
      <rPr>
        <sz val="11"/>
        <color theme="1"/>
        <rFont val="Arial"/>
        <family val="2"/>
      </rPr>
      <t xml:space="preserve"> row to input cells</t>
    </r>
  </si>
  <si>
    <t>1.2 PCFM Inputs Summary
1.4 Tax Pool Inputs</t>
  </si>
  <si>
    <t>Changed cells I43:L47 in 1.2 PCFM Inputs Summary and I63:L67 in 1.4 Tax Pool Inputs such that no input is required as PCFM inputs are only required for 2021/22</t>
  </si>
  <si>
    <t>Updated cost benchmark totals in rows 27-29 such that they are the total of the directly and indirectly attributed subtotals for each row. Updated check cells to check if cost benchmark totals in rows 27-29 equal the latest agreed cost benchmark in the cost benchmark tracker</t>
  </si>
  <si>
    <t>New rows added to capture any DIWE disallowed from both capex and opex totals</t>
  </si>
  <si>
    <t>New rows added for DNO, Transmission total and Group total for each BSC category and BSC totals for each entity. Inputs required for all entities (except ESO which is auto-populated) for consistency with electricity transmission layout.</t>
  </si>
  <si>
    <r>
      <t>Interest income accrued adjustment' row deleted as this is not required to calculate SOBD</t>
    </r>
    <r>
      <rPr>
        <vertAlign val="subscript"/>
        <sz val="11"/>
        <color theme="1"/>
        <rFont val="Arial"/>
        <family val="2"/>
      </rPr>
      <t>t</t>
    </r>
    <r>
      <rPr>
        <sz val="11"/>
        <color theme="1"/>
        <rFont val="Arial"/>
        <family val="2"/>
      </rPr>
      <t xml:space="preserve">. </t>
    </r>
  </si>
  <si>
    <t>1.2 PCFM Input Summary</t>
  </si>
  <si>
    <t>Amended price base for SOBDt and ESORIt to nominal per inputs in the PCFM</t>
  </si>
  <si>
    <t>Michael Smith; Ofgem</t>
  </si>
  <si>
    <t>Updated price base to £ 18/19 prices</t>
  </si>
  <si>
    <t>Formulas in cells H16:L20 have been updated</t>
  </si>
  <si>
    <t>Charis Andreadis; Ofgem</t>
  </si>
  <si>
    <t>Tables added to cells O14:S17 and O22:S26 to capture October OBR inflation update</t>
  </si>
  <si>
    <t>1.6 - Inflation update</t>
  </si>
  <si>
    <t>New sheet added</t>
  </si>
  <si>
    <t>1.5 Transmission Network Rev</t>
  </si>
  <si>
    <t>1.6 External Revenue</t>
  </si>
  <si>
    <t>8.1 So EMR Data</t>
  </si>
  <si>
    <t>Cells R46, R47 and R48 have a % value for Peak National Demand Actual, 1 year forecast and 4 year forecast. As agreed this has been changed to show that the units are GW.</t>
  </si>
  <si>
    <t>Laura Thomson; NGESO</t>
  </si>
  <si>
    <t>3.2 Salary and FTE Numbers</t>
  </si>
  <si>
    <t>Cells U13/U14 through to X13/X14 were changed as agreed to be consistent with the formulae in cells T13 and T14.</t>
  </si>
  <si>
    <t>Formulae in cells X20 through to AA20 have been changed as agreed to be consistent with the formula in W20.</t>
  </si>
  <si>
    <t xml:space="preserve">As agreed the text 'Please provide a list of excluded services for all items greater than or equal to £500k' was removed from cell A11 to make the table consistent with the RIGs.  </t>
  </si>
  <si>
    <t xml:space="preserve">As agreed the formulae in cells V47 to Z47 was amended to reference row 34 instead of row 41 - 
'=SUM($V$46:$Z$46)&lt;=0.25*SUM($V$41:$Z$41)’ to ‘=SUM($V$46:$Z$46)&lt;=0.25*SUM($V$34:$Z$34)'
</t>
  </si>
  <si>
    <t xml:space="preserve">In RRP table 2.1 Totex Summary the Totex calculation in row 15 did not pick up the Controllable Opex values as it was summing row 12 and 13 instead of rows 13 and 14.
As agreed we amended the formulae in cells I15 through to M15 to ‘=SUM(I13:I14)’ etc ‘=SUM(M13:M14)’ instead of ‘=SUM(I12:I13).
</t>
  </si>
  <si>
    <t xml:space="preserve">The current calculation of the ‘Allocation of totex to tax pools’ for 2022/23, 2023/24, 2024/25, 2025/26 are anchored to the 2021/22 capex which is incorrect. 
Example : Cell I38
The current formula is =IFERROR((INDEX($H$33:$H$34,MATCH($E38,$E$33:$E$34,0))*I16),"-")                                                   i.e. anchored to 2021/22 capex
The formula should be amended to =IFERROR((INDEX(I$33:I$34,MATCH($E38,$E$33:$E$34,0))*I16),"-")                                  1.e. referencing 2022/23 capex
We amended the formula in cell I38 as agreed and copied this formula to cells I38 to L51 to correct the calculation.
</t>
  </si>
  <si>
    <t>Cells H55 to L41 were incorrectly formatted as numerical values and have been corrected to % formatting.</t>
  </si>
  <si>
    <t>Updated version number</t>
  </si>
  <si>
    <t>Emily Bottoni; Ofgem</t>
  </si>
  <si>
    <t>Cell B14 changed from "Pass through costs (PTt)" to "Allowed Pass through costs (SOPTt) reflect contents correctly</t>
  </si>
  <si>
    <t>Changed Licence reference for SOPTt section items from SpC 4.1 to SpC 4.2</t>
  </si>
  <si>
    <t>Changed Licence reference for SOPTt section from SpC 4.1.11 to 4.2.9</t>
  </si>
  <si>
    <t>1.8 Inflation Update</t>
  </si>
  <si>
    <t>Deleted 1.8 - Inflation Update no longer required, all pass-through are nominal - per our approach in other sectors</t>
  </si>
  <si>
    <t>Deleted the righthand side of the 1.3 pass-through tab that relates to the inflation update tab which is now deleted</t>
  </si>
  <si>
    <t>Amended the formula for business rates in 1.2 PCFM Input Summary to simply link to the pass-through value in 1.3 pass-through per the other pass-through line items.</t>
  </si>
  <si>
    <t>Amended the units of RBt to £m nominal as discussed in the PCFM Working Groups and now updated within the PCFM</t>
  </si>
  <si>
    <t>Added input line for FSOt values</t>
  </si>
  <si>
    <t>Multiple</t>
  </si>
  <si>
    <t>Please refer to the Issue Log accompanying the publication of this document version (August 2023)</t>
  </si>
  <si>
    <t>Added linked value for FSOt term and amended FSOt term name</t>
  </si>
  <si>
    <t>Added FSOt section including pass through terms FSONGt and FSOESOt and FSOESOt DIWE item</t>
  </si>
  <si>
    <t>Changed formulae in cells N21, Q21, and T21 to link to row 105 to row 103. Amended sum formulae in row 38 to include rows 28 to 37</t>
  </si>
  <si>
    <t>2.2 Value for Money Summary</t>
  </si>
  <si>
    <t>UpdatedValue for Money Summary table for BP2, including BP2 Cost Forecasts instead of BP1 Cost Benchmarks in Column F and changing references from benchmarks to forecasts in descriptions</t>
  </si>
  <si>
    <t>Amended formulae in row 53 to refer to the correct year</t>
  </si>
  <si>
    <t>Amended formulae in rows 41 and 46 to point to cells within the file rather than external workbook</t>
  </si>
  <si>
    <t>Fromulae in cells C12-C22 updated as previously displayed error message.</t>
  </si>
  <si>
    <t>Taran Sangha; NGESO</t>
  </si>
  <si>
    <t>6.3 SO Review Costs</t>
  </si>
  <si>
    <t>Deleted sheet as no longer required due to 1.3 Pass Through changes. Removal of references to cells withinthis</t>
  </si>
  <si>
    <t xml:space="preserve">Removal of references to SO Review Costs from formulae in Rows 22 and 29, Other Price Control Costs - Capex and Other Price Control Costs - Opex </t>
  </si>
  <si>
    <t>Updated sheet number from 6.4 to 6.3 following deletion of '6.3 SO Review Costs' sheet</t>
  </si>
  <si>
    <t>Please refer to the Issue Log accompanying the publication of this document version (October 2023)</t>
  </si>
  <si>
    <t>1.3 (Pass Through)
1.6 (External Revenue)
2.1 (Totex Summary)
2.2 (Value for Money Summary)
3.1 (Opex Summary)</t>
  </si>
  <si>
    <t xml:space="preserve">Updated table 1.3 (Pass Through):
-Added FSO National Grid payment post Day 1 (rows 51 &amp; 52)
-Ammended formula on rows 32 &amp; 33 to include Opex relating to pre Day and post Day 1, respectively from 3.1 Opex Summary
Split table 1.6 (External Revenue) into 1.6a and 1.6b
-1.6a has had columns M and onwards removed
-1.6b is a new sheet to reflect the move to fixed tariffs
Updated table 2.1 (Totex Summary)
-formula ammended in row 27 to only pick up non FSO Roles from the Opex Summary row 13 (BP2 &amp; New Roles)
Updated table 2.2 (Value for Money Summary)
-The benchmark has been updated to show FSO blueprint costs in Row 12 to include costs of New Roles and business support costs. 
Updated table 3.1 (Opex Summary)
-Total ESO Opex has been split into “BP2 &amp; New Roles”, “FSO Roles-Pre Day 1” and “FSO Roles-Post Day 1” with the addition of new rows 13, 14 and 15 respectively. Pre and Post Day 1 FSO Roles will be calculated as part of pass-through rather than Totex summary. 
-Addition of new rows 49 to 78 to provide further break down of “FSO Roles” and “New Roles” costs. 
</t>
  </si>
  <si>
    <t>Arif Ali; Ofgem
Shubh Mehta; Ofgem</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</si>
  <si>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</si>
  <si>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</si>
  <si>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</si>
  <si>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</si>
  <si>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</si>
  <si>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</si>
  <si>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</si>
  <si>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</si>
  <si>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</si>
  <si>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</si>
  <si>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</si>
  <si>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</si>
  <si>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</si>
  <si>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</si>
  <si>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</si>
  <si>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</si>
  <si>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</si>
  <si>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</si>
  <si>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</si>
  <si>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</si>
  <si>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</si>
  <si>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</si>
  <si>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</si>
  <si>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</si>
  <si>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</si>
  <si>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</si>
  <si>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</si>
  <si>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</si>
  <si>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updated</t>
  </si>
  <si>
    <t>2023/24</t>
  </si>
  <si>
    <t>2024/25</t>
  </si>
  <si>
    <t>2025/26</t>
  </si>
  <si>
    <t>2026/27</t>
  </si>
  <si>
    <t>Reporting Year's Financial Year Average RPI:</t>
  </si>
  <si>
    <t>RIIO -1 RPI and PVF factors</t>
  </si>
  <si>
    <t>National Grid Electricity System Operator Ltd</t>
  </si>
  <si>
    <t>Regulatory Year ending 31 March 2021</t>
  </si>
  <si>
    <t>Year ending 31 March:</t>
  </si>
  <si>
    <t>Calendar Year</t>
  </si>
  <si>
    <t>Actual RPI</t>
  </si>
  <si>
    <t>Factor</t>
  </si>
  <si>
    <t>RPI indices</t>
  </si>
  <si>
    <t xml:space="preserve">GRPIF </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</si>
  <si>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</si>
  <si>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</si>
  <si>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</si>
  <si>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</si>
  <si>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</si>
  <si>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</si>
  <si>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</si>
  <si>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</si>
  <si>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</si>
  <si>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</si>
  <si>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from November 2020</t>
  </si>
  <si>
    <t>from November 2021</t>
  </si>
  <si>
    <t xml:space="preserve">RPIA </t>
  </si>
  <si>
    <t>used for 2014</t>
  </si>
  <si>
    <t>used for 2015</t>
  </si>
  <si>
    <t>used for 2016</t>
  </si>
  <si>
    <t>used for 2017</t>
  </si>
  <si>
    <t>used for 2018</t>
  </si>
  <si>
    <t>used for 2019</t>
  </si>
  <si>
    <t>used for 2020</t>
  </si>
  <si>
    <t>used for 2021</t>
  </si>
  <si>
    <t>used for 2022</t>
  </si>
  <si>
    <t>used for 2023</t>
  </si>
  <si>
    <t xml:space="preserve">RPIF </t>
  </si>
  <si>
    <t>Present value factors (SC 3A)</t>
  </si>
  <si>
    <t>Weighted average cost of capital (from PCFM)</t>
  </si>
  <si>
    <t>WACC</t>
  </si>
  <si>
    <t>%</t>
  </si>
  <si>
    <t>Present value factor</t>
  </si>
  <si>
    <t>PVF</t>
  </si>
  <si>
    <t>Disposals by asset type</t>
  </si>
  <si>
    <t>Unit</t>
  </si>
  <si>
    <t>Cost</t>
  </si>
  <si>
    <t>Depreciation</t>
  </si>
  <si>
    <t>Net Book Value</t>
  </si>
  <si>
    <t>Net Sales Proceeds</t>
  </si>
  <si>
    <t>Transfer to Current Assets</t>
  </si>
  <si>
    <t>Profit / (Loss) on Disposal</t>
  </si>
  <si>
    <t>Intangible</t>
  </si>
  <si>
    <t>£m nominal</t>
  </si>
  <si>
    <t>Land &amp; Building</t>
  </si>
  <si>
    <t>Plant &amp; Machinery</t>
  </si>
  <si>
    <t>Motor Vehicles &amp; Office Equipment</t>
  </si>
  <si>
    <t>Property and associated land disposal income - various sites (complete table below)</t>
  </si>
  <si>
    <t>Assets under construction</t>
  </si>
  <si>
    <t>Sub Total</t>
  </si>
  <si>
    <t>Reclassification / Adjustment</t>
  </si>
  <si>
    <t>[adjustment 1]</t>
  </si>
  <si>
    <t>[adjustment 2]</t>
  </si>
  <si>
    <t>[adjustment 3]</t>
  </si>
  <si>
    <t>[adjustment 4]</t>
  </si>
  <si>
    <t>[adjustment 5]</t>
  </si>
  <si>
    <t>[adjustment 6]</t>
  </si>
  <si>
    <t>[adjustment 7]</t>
  </si>
  <si>
    <t>Total</t>
  </si>
  <si>
    <t>RIIO-2</t>
  </si>
  <si>
    <t>Actual Totex</t>
  </si>
  <si>
    <t>Actual Non-Operational Capex</t>
  </si>
  <si>
    <t>£m 18/19 prices</t>
  </si>
  <si>
    <t>SOANC</t>
  </si>
  <si>
    <t>Actual Controllable Opex</t>
  </si>
  <si>
    <t>SOACO</t>
  </si>
  <si>
    <r>
      <t>Allowed Pass-Through Costs (SOPT</t>
    </r>
    <r>
      <rPr>
        <b/>
        <vertAlign val="subscript"/>
        <sz val="14"/>
        <rFont val="Verdana"/>
        <family val="2"/>
      </rPr>
      <t>t</t>
    </r>
    <r>
      <rPr>
        <b/>
        <sz val="14"/>
        <rFont val="Verdana"/>
        <family val="2"/>
      </rPr>
      <t>)</t>
    </r>
  </si>
  <si>
    <t>Business Rates Payments</t>
  </si>
  <si>
    <t>SpC 4.2</t>
  </si>
  <si>
    <r>
      <t>RB</t>
    </r>
    <r>
      <rPr>
        <vertAlign val="subscript"/>
        <sz val="10"/>
        <color theme="1"/>
        <rFont val="Verdana"/>
        <family val="2"/>
      </rPr>
      <t>t</t>
    </r>
  </si>
  <si>
    <t>Additional Funding - WCF</t>
  </si>
  <si>
    <r>
      <t>WCF</t>
    </r>
    <r>
      <rPr>
        <vertAlign val="subscript"/>
        <sz val="10"/>
        <color theme="1"/>
        <rFont val="Verdana"/>
        <family val="2"/>
      </rPr>
      <t>t</t>
    </r>
  </si>
  <si>
    <t>Bad debt allowance</t>
  </si>
  <si>
    <r>
      <t>SOBD</t>
    </r>
    <r>
      <rPr>
        <vertAlign val="subscript"/>
        <sz val="10"/>
        <color theme="1"/>
        <rFont val="Verdana"/>
        <family val="2"/>
      </rPr>
      <t>t</t>
    </r>
  </si>
  <si>
    <t>Pension scheme established deficit</t>
  </si>
  <si>
    <r>
      <t>EDE</t>
    </r>
    <r>
      <rPr>
        <vertAlign val="subscript"/>
        <sz val="10"/>
        <color theme="1"/>
        <rFont val="Verdana"/>
        <family val="2"/>
      </rPr>
      <t>t</t>
    </r>
  </si>
  <si>
    <t>Future System Operator Transition Funding</t>
  </si>
  <si>
    <r>
      <t>FSO</t>
    </r>
    <r>
      <rPr>
        <vertAlign val="subscript"/>
        <sz val="10"/>
        <color theme="1"/>
        <rFont val="Verdana"/>
        <family val="2"/>
      </rPr>
      <t>t</t>
    </r>
  </si>
  <si>
    <r>
      <t>Other Revenue Allowances (ORA</t>
    </r>
    <r>
      <rPr>
        <b/>
        <vertAlign val="subscript"/>
        <sz val="14"/>
        <rFont val="Verdana"/>
        <family val="2"/>
      </rPr>
      <t>t</t>
    </r>
    <r>
      <rPr>
        <b/>
        <sz val="14"/>
        <rFont val="Verdana"/>
        <family val="2"/>
      </rPr>
      <t>)</t>
    </r>
  </si>
  <si>
    <t>Network Innovation Allowance</t>
  </si>
  <si>
    <t>SpC 4.6</t>
  </si>
  <si>
    <r>
      <t>NIA</t>
    </r>
    <r>
      <rPr>
        <vertAlign val="subscript"/>
        <sz val="10"/>
        <color theme="1"/>
        <rFont val="Verdana"/>
        <family val="2"/>
      </rPr>
      <t>t</t>
    </r>
  </si>
  <si>
    <t>Carry Over Network Innovation Allowance</t>
  </si>
  <si>
    <t>SpC 4.7</t>
  </si>
  <si>
    <r>
      <t>CNIA</t>
    </r>
    <r>
      <rPr>
        <vertAlign val="subscript"/>
        <sz val="10"/>
        <color theme="1"/>
        <rFont val="Verdana"/>
        <family val="2"/>
      </rPr>
      <t>t</t>
    </r>
  </si>
  <si>
    <t>Other Funding</t>
  </si>
  <si>
    <t>Additional Funding - Other</t>
  </si>
  <si>
    <r>
      <t>ADF</t>
    </r>
    <r>
      <rPr>
        <vertAlign val="subscript"/>
        <sz val="10"/>
        <color theme="1"/>
        <rFont val="Verdana"/>
        <family val="2"/>
      </rPr>
      <t>t</t>
    </r>
  </si>
  <si>
    <t>Reporting &amp; Incentive Arrangements</t>
  </si>
  <si>
    <t>SpC 4.3</t>
  </si>
  <si>
    <r>
      <t>ESORI</t>
    </r>
    <r>
      <rPr>
        <vertAlign val="subscript"/>
        <sz val="10"/>
        <color theme="1"/>
        <rFont val="Verdana"/>
        <family val="2"/>
      </rPr>
      <t>t</t>
    </r>
  </si>
  <si>
    <t>Finance Inputs</t>
  </si>
  <si>
    <t>Totex percentage allocation to Tax pools</t>
  </si>
  <si>
    <t>Totex allocation to "General" tax pool</t>
  </si>
  <si>
    <r>
      <t>SOARGP</t>
    </r>
    <r>
      <rPr>
        <vertAlign val="subscript"/>
        <sz val="10"/>
        <color theme="1"/>
        <rFont val="Verdana"/>
        <family val="2"/>
      </rPr>
      <t>t</t>
    </r>
  </si>
  <si>
    <t>Totex allocation to "Revenue" tax pool</t>
  </si>
  <si>
    <r>
      <t>SOARR</t>
    </r>
    <r>
      <rPr>
        <vertAlign val="subscript"/>
        <sz val="10"/>
        <color theme="1"/>
        <rFont val="Verdana"/>
        <family val="2"/>
      </rPr>
      <t>t</t>
    </r>
  </si>
  <si>
    <t>Totex allocation to "Special rate" tax pool</t>
  </si>
  <si>
    <r>
      <t>SOARSR</t>
    </r>
    <r>
      <rPr>
        <vertAlign val="subscript"/>
        <sz val="10"/>
        <color theme="1"/>
        <rFont val="Verdana"/>
        <family val="2"/>
      </rPr>
      <t>t</t>
    </r>
  </si>
  <si>
    <t>Totex allocation to "Structures and Buildings" tax pool</t>
  </si>
  <si>
    <r>
      <t>SOARSB</t>
    </r>
    <r>
      <rPr>
        <vertAlign val="subscript"/>
        <sz val="10"/>
        <color theme="1"/>
        <rFont val="Verdana"/>
        <family val="2"/>
      </rPr>
      <t>t</t>
    </r>
  </si>
  <si>
    <t>Totex allocation to "Non Qualifying" tax pool</t>
  </si>
  <si>
    <r>
      <t>SOARNQ</t>
    </r>
    <r>
      <rPr>
        <vertAlign val="subscript"/>
        <sz val="10"/>
        <color theme="1"/>
        <rFont val="Verdana"/>
        <family val="2"/>
      </rPr>
      <t>t</t>
    </r>
  </si>
  <si>
    <t>Totex allocation to "Deferred revenue" tax pool</t>
  </si>
  <si>
    <r>
      <t>SOARDR</t>
    </r>
    <r>
      <rPr>
        <vertAlign val="subscript"/>
        <sz val="10"/>
        <color theme="1"/>
        <rFont val="Verdana"/>
        <family val="2"/>
      </rPr>
      <t>t</t>
    </r>
  </si>
  <si>
    <t>Totex allocation to "Intangible assets" tax pool</t>
  </si>
  <si>
    <r>
      <t>SOARIA</t>
    </r>
    <r>
      <rPr>
        <vertAlign val="subscript"/>
        <sz val="10"/>
        <color theme="1"/>
        <rFont val="Verdana"/>
        <family val="2"/>
      </rPr>
      <t>t</t>
    </r>
  </si>
  <si>
    <t>Opening balance brought forward</t>
  </si>
  <si>
    <r>
      <t>SOOGP</t>
    </r>
    <r>
      <rPr>
        <vertAlign val="subscript"/>
        <sz val="11"/>
        <color rgb="FF848484"/>
        <rFont val="Calibri"/>
        <family val="2"/>
      </rPr>
      <t>t</t>
    </r>
  </si>
  <si>
    <t>Special Rate capital allowance opening balance brought forward</t>
  </si>
  <si>
    <r>
      <t>SOOSRP</t>
    </r>
    <r>
      <rPr>
        <vertAlign val="subscript"/>
        <sz val="11"/>
        <color rgb="FF848484"/>
        <rFont val="Calibri"/>
        <family val="2"/>
      </rPr>
      <t>t</t>
    </r>
  </si>
  <si>
    <t>Structures and buildings capital allowance opening balance brought forward</t>
  </si>
  <si>
    <r>
      <t>SOOSBP</t>
    </r>
    <r>
      <rPr>
        <vertAlign val="subscript"/>
        <sz val="11"/>
        <color rgb="FF848484"/>
        <rFont val="Calibri"/>
        <family val="2"/>
      </rPr>
      <t>t</t>
    </r>
  </si>
  <si>
    <t>Deferred revenue expenditure opening balance brought forward</t>
  </si>
  <si>
    <r>
      <t>SOODRP</t>
    </r>
    <r>
      <rPr>
        <vertAlign val="subscript"/>
        <sz val="11"/>
        <color rgb="FF848484"/>
        <rFont val="Calibri"/>
        <family val="2"/>
      </rPr>
      <t>t</t>
    </r>
  </si>
  <si>
    <t>Intangible assets capital allowance opening balance brought forward</t>
  </si>
  <si>
    <r>
      <t>SOOIAP</t>
    </r>
    <r>
      <rPr>
        <vertAlign val="subscript"/>
        <sz val="11"/>
        <color rgb="FF848484"/>
        <rFont val="Calibri"/>
        <family val="2"/>
      </rPr>
      <t>t</t>
    </r>
  </si>
  <si>
    <t>Directly remunerated services</t>
  </si>
  <si>
    <t>Directly remunerated services revenue</t>
  </si>
  <si>
    <r>
      <t>DRSR</t>
    </r>
    <r>
      <rPr>
        <vertAlign val="subscript"/>
        <sz val="10"/>
        <color theme="1"/>
        <rFont val="Verdana"/>
        <family val="2"/>
      </rPr>
      <t>t</t>
    </r>
  </si>
  <si>
    <t>Less directly remunerated services cost</t>
  </si>
  <si>
    <r>
      <t>DRSC</t>
    </r>
    <r>
      <rPr>
        <vertAlign val="subscript"/>
        <sz val="10"/>
        <color theme="1"/>
        <rFont val="Verdana"/>
        <family val="2"/>
      </rPr>
      <t>t</t>
    </r>
  </si>
  <si>
    <t>FORECAST BASED ON MARCH OBR UPDATE</t>
  </si>
  <si>
    <t>FY</t>
  </si>
  <si>
    <r>
      <t>Allowed Pass Through items (SOPT</t>
    </r>
    <r>
      <rPr>
        <b/>
        <vertAlign val="subscript"/>
        <sz val="14"/>
        <rFont val="Verdana"/>
        <family val="2"/>
      </rPr>
      <t>t</t>
    </r>
    <r>
      <rPr>
        <b/>
        <sz val="14"/>
        <rFont val="Verdana"/>
        <family val="2"/>
      </rPr>
      <t>)</t>
    </r>
  </si>
  <si>
    <t>(SpC 4.2.9)</t>
  </si>
  <si>
    <r>
      <t>SOPTt = RBt + EDEt + SOBDt + WCF</t>
    </r>
    <r>
      <rPr>
        <vertAlign val="subscript"/>
        <sz val="10"/>
        <color rgb="FF000000"/>
        <rFont val="Verdana"/>
        <family val="2"/>
      </rPr>
      <t>t</t>
    </r>
    <r>
      <rPr>
        <sz val="10"/>
        <color rgb="FF000000"/>
        <rFont val="Verdana"/>
        <family val="2"/>
      </rPr>
      <t xml:space="preserve"> + FSOt</t>
    </r>
  </si>
  <si>
    <r>
      <t>SO Bad Debt term (SOBD</t>
    </r>
    <r>
      <rPr>
        <b/>
        <vertAlign val="subscript"/>
        <sz val="14"/>
        <rFont val="Verdana"/>
        <family val="2"/>
      </rPr>
      <t>t</t>
    </r>
    <r>
      <rPr>
        <b/>
        <sz val="14"/>
        <rFont val="Verdana"/>
        <family val="2"/>
      </rPr>
      <t>)</t>
    </r>
  </si>
  <si>
    <t>(SpC 4.1.14)</t>
  </si>
  <si>
    <t>Provisional Bad Debt cost</t>
  </si>
  <si>
    <t>Actual Bad Debt cost incurred</t>
  </si>
  <si>
    <t>Bad Debt costs incurred</t>
  </si>
  <si>
    <r>
      <t>SOBDA</t>
    </r>
    <r>
      <rPr>
        <vertAlign val="subscript"/>
        <sz val="10"/>
        <color theme="1"/>
        <rFont val="Verdana"/>
        <family val="2"/>
      </rPr>
      <t>t</t>
    </r>
  </si>
  <si>
    <t>Recovered Bad Debt</t>
  </si>
  <si>
    <r>
      <t>SORBD</t>
    </r>
    <r>
      <rPr>
        <vertAlign val="subscript"/>
        <sz val="10"/>
        <color theme="1"/>
        <rFont val="Verdana"/>
        <family val="2"/>
      </rPr>
      <t>t</t>
    </r>
  </si>
  <si>
    <t>Eligible Bad Debt Costs adjustment</t>
  </si>
  <si>
    <t>Future System Operator Transition Funding term (FSOt)</t>
  </si>
  <si>
    <t>(SpC 4.2.18)</t>
  </si>
  <si>
    <t>FSOt = FSOESOAt + FSOESOBt + FSONGt</t>
  </si>
  <si>
    <t>FSO Transition pre Day 1 costs</t>
  </si>
  <si>
    <t>FSOESOAt</t>
  </si>
  <si>
    <t>FSO Transition post Day 1 costs</t>
  </si>
  <si>
    <t>FSOESOBt</t>
  </si>
  <si>
    <t>FSO National Grid payments</t>
  </si>
  <si>
    <t>FSONGt</t>
  </si>
  <si>
    <t>FSOt</t>
  </si>
  <si>
    <t>Maximum FSO transition pre Day 1 costs</t>
  </si>
  <si>
    <t xml:space="preserve">FSO transition pre Day 1 costs </t>
  </si>
  <si>
    <t>FSO transition pre Day 1 costs check</t>
  </si>
  <si>
    <t>DIWE disallowed - FSOESOAt</t>
  </si>
  <si>
    <t>FSOESOAt - DIWE disallowed</t>
  </si>
  <si>
    <t>FSO transition post Day 1 costs</t>
  </si>
  <si>
    <t>DIWE disallowed - FSOESOBt</t>
  </si>
  <si>
    <t>FSOESOBt - DIWE disallowed</t>
  </si>
  <si>
    <t>Maximum FSO National Grid payments</t>
  </si>
  <si>
    <t>FSO National Grid payments maximum check</t>
  </si>
  <si>
    <t>FSO National Grid payments post Day 1</t>
  </si>
  <si>
    <t>1.4 Tax Pools Inputs</t>
  </si>
  <si>
    <t>Supporting workings for tax pools totex allocation percentages</t>
  </si>
  <si>
    <t>Allocation percentages of totex categories to tax pools</t>
  </si>
  <si>
    <t>General</t>
  </si>
  <si>
    <t>Non-operational capex</t>
  </si>
  <si>
    <t>Rates to be input by licensee</t>
  </si>
  <si>
    <t>Controllable opex</t>
  </si>
  <si>
    <t>Revenue</t>
  </si>
  <si>
    <t>Special rate</t>
  </si>
  <si>
    <t>Structures and Buildings</t>
  </si>
  <si>
    <t>Non Qualifying</t>
  </si>
  <si>
    <t>Deferred revenue</t>
  </si>
  <si>
    <t>Intangible assets</t>
  </si>
  <si>
    <t>Allocation of totex to tax pools</t>
  </si>
  <si>
    <t>Actual non-operational capex</t>
  </si>
  <si>
    <t>Actual controllable opex</t>
  </si>
  <si>
    <t>Actual totex</t>
  </si>
  <si>
    <t>Derivation of totex percentage allocations</t>
  </si>
  <si>
    <t>Check</t>
  </si>
  <si>
    <t>Opening tax pool balances</t>
  </si>
  <si>
    <t>Opening balances to be input according to CT600</t>
  </si>
  <si>
    <t>1.5 Maximum Transmission Network Revenue (TOt)</t>
  </si>
  <si>
    <t>Maximum Revenue (TOt)</t>
  </si>
  <si>
    <t>(SpC 3.1.3)</t>
  </si>
  <si>
    <t>Term</t>
  </si>
  <si>
    <t xml:space="preserve">Pass-through items </t>
  </si>
  <si>
    <t>SpC 3.2</t>
  </si>
  <si>
    <t>PTt</t>
  </si>
  <si>
    <t>Site-Specific Charges</t>
  </si>
  <si>
    <t>SpC 3.1.3</t>
  </si>
  <si>
    <t>DISt</t>
  </si>
  <si>
    <t>Transmission Owner Final Sums</t>
  </si>
  <si>
    <t>TSt</t>
  </si>
  <si>
    <t>RIIO-1 Network Innovation Competition </t>
  </si>
  <si>
    <t>SpC 3.3</t>
  </si>
  <si>
    <t>NICFt</t>
  </si>
  <si>
    <t>Strategic Innovation Fund</t>
  </si>
  <si>
    <t>SpC 3.4</t>
  </si>
  <si>
    <t xml:space="preserve">SIFFt </t>
  </si>
  <si>
    <t>Legacy adjustments to revenue</t>
  </si>
  <si>
    <t xml:space="preserve">SpC 3.5 </t>
  </si>
  <si>
    <t>LARt</t>
  </si>
  <si>
    <t>Adjustment term</t>
  </si>
  <si>
    <t>SpC 3.6</t>
  </si>
  <si>
    <t>ADJt</t>
  </si>
  <si>
    <t>Correction term</t>
  </si>
  <si>
    <t>SpC 3.7</t>
  </si>
  <si>
    <t>Kt </t>
  </si>
  <si>
    <t>Maximum Revenue</t>
  </si>
  <si>
    <t>SpC 3.1</t>
  </si>
  <si>
    <t>TOt</t>
  </si>
  <si>
    <t>Pass-through items (PTt)</t>
  </si>
  <si>
    <t xml:space="preserve"> (SpC 3.2.3)</t>
  </si>
  <si>
    <t>Payments by the Licensee to the Authority</t>
  </si>
  <si>
    <t>SpC 3.2.3</t>
  </si>
  <si>
    <t>LFt</t>
  </si>
  <si>
    <t>means the amount equal to invoices  in respect of participation in the inter-transmission system operator compensation mechanism arising from the participation by Great Britain in the inter-transmission system operator compensation mechanism as provided for in Article 49 of the Electricity Regulation (EU) 2019/943;</t>
  </si>
  <si>
    <t>ITCt</t>
  </si>
  <si>
    <t>means the adjustment equal to the income received (net of any amounts treated as capital contribution) by the licensee in respect of users who reduce Transmission Entry Capacity or Developer Capacity or who terminate relevant bilateral agreements for connection access rights to the National Electricity Transmission System;  </t>
  </si>
  <si>
    <t>Termt</t>
  </si>
  <si>
    <t>means the amount notified to the licensee by SP Transmission Ltd or any successor company pursuant to its electricity transmission licence;</t>
  </si>
  <si>
    <t>TSPt</t>
  </si>
  <si>
    <t>means the amount notified to the licensee by Scottish Hydro Electric Transmission Plc or any successor company pursuant to its electricity transmission licence;</t>
  </si>
  <si>
    <t>TSHt</t>
  </si>
  <si>
    <t>means the amount notified to the licensee by National Grid Electricity Transmission Plc or any successor pursuant to its electricity transmission licence;</t>
  </si>
  <si>
    <t>TNGETt</t>
  </si>
  <si>
    <t>means the total of the amounts notified to the licensee by each Offshore Transmission Owner pursuant to their electricity transmission licences;</t>
  </si>
  <si>
    <t>TOFTOt</t>
  </si>
  <si>
    <t>means the amount equal to the payments made, in total, by the licensee to the electricity distributors with respect to charges for use of electricity distribution systems by offshore generating stations connected to those systems via Embedded Transmission Systems</t>
  </si>
  <si>
    <t>OFETt</t>
  </si>
  <si>
    <t>means the total of the amounts notified to the licensee by each relevant Interconnector Owner pursuant to their electricity interconnector licences;</t>
  </si>
  <si>
    <t>TICFt</t>
  </si>
  <si>
    <t>means the total of the amounts notified to the licensee by each relevant electricity interconnector licensee in relation to Regulatory Year t pursuant to the special conditions in their respective electricity interconnector licences; and   </t>
  </si>
  <si>
    <t>TICPt</t>
  </si>
  <si>
    <t>means the value of bad debt and is derived in accordance with Part B.</t>
  </si>
  <si>
    <t>SpC 3.2.4</t>
  </si>
  <si>
    <t>BDt</t>
  </si>
  <si>
    <t xml:space="preserve">Allowed pass-through </t>
  </si>
  <si>
    <r>
      <t>Bad Debt term (BD</t>
    </r>
    <r>
      <rPr>
        <b/>
        <vertAlign val="subscript"/>
        <sz val="12"/>
        <color theme="1"/>
        <rFont val="Arial"/>
        <family val="2"/>
      </rPr>
      <t>t</t>
    </r>
    <r>
      <rPr>
        <b/>
        <sz val="12"/>
        <color theme="1"/>
        <rFont val="Arial"/>
        <family val="2"/>
      </rPr>
      <t>)</t>
    </r>
  </si>
  <si>
    <t>(SpC  3.2.4)</t>
  </si>
  <si>
    <t>means    the aggregate value of Bad Debt the licensee has incurred or expects to incur, inclusive of COVID-19 Bad Debt, with respect to Transmission Network Charges owed to the licensee by one or more Defaulting Connection and Use of System Code Party,   inclusive of interest income accrued  at the default rate set out in the CUSC  ; and</t>
  </si>
  <si>
    <t>BDAt</t>
  </si>
  <si>
    <t>means the aggregate value of monies received with respect to Bad Debt,  inclusive of COVID-19 Bad Debt , previously recovered by the licensee via the BDAt term, where the licensee has received cash through either the Defaulting Connection and Use of System Code Party or through the administrator or liquidator of a Defaulting Connection and Use of System Code Party.</t>
  </si>
  <si>
    <t>RBDt</t>
  </si>
  <si>
    <t>Site-Specific Charges (DISt)</t>
  </si>
  <si>
    <t>means the amount derived as a result of:</t>
  </si>
  <si>
    <t>(a) the total amount charged to the licensee in Regulatory Year t by Scottish Hydro Electric Transmission Plc, SP Transmission Ltd and National Grid Electricity Transmission Plc in respect of Site-Specific Charges (as such charges are set out in schedule ten of the STC), minus</t>
  </si>
  <si>
    <t>(b) the total income received by the licensee in respect of Site Specific Connection Charges calculated and applied in accordance with the Statement of the Connection Charging Methodology as set out in Section 14 of CUSC in Regulatory Year t from customers in the respective Transmission Areas of Scottish Hydro Electric Transmission Plc and SP Transmission Ltd and National Grid Electricity Transmission Plc;  </t>
  </si>
  <si>
    <t>Transmission Owner Final Sums (TSt)</t>
  </si>
  <si>
    <r>
      <t>means the amount (for the avoidance of doubt, including any amounts that are treated as capital contribution) derived as a result of:</t>
    </r>
    <r>
      <rPr>
        <sz val="8"/>
        <color theme="1"/>
        <rFont val="Verdana"/>
        <family val="2"/>
      </rPr>
      <t>  </t>
    </r>
  </si>
  <si>
    <t>(a) the total amount charged to the licensee in Regulatory Year t by Scottish Hydro Electric Transmission Plc, SP Transmission Ltd, National Grid Electricity Transmission Plc and any Offshore Transmission Owner  in respect of Transmission Owner Final Sums (as such charges are defined in schedule nine of the STC), minus</t>
  </si>
  <si>
    <r>
      <t>(b) an amount equal to the income received by the licensee in Regulatory Year t in respect of users who reduce Transmission Entry Capacity or Developer Capacity or who terminate relevant bilateral agreements for connection access rights to the National Electricity Transmission System in the respective Transmission Areas of each of Scottish Hydro Electric Transmission Plc,  SP Transmission Ltd, National Grid Electricity Transmission Plc and any Offshore Transmission Owner;</t>
    </r>
    <r>
      <rPr>
        <sz val="8"/>
        <color theme="1"/>
        <rFont val="Verdana"/>
        <family val="2"/>
      </rPr>
      <t> </t>
    </r>
  </si>
  <si>
    <t>RIIO-1 Network Innovation Competition (NICFt)</t>
  </si>
  <si>
    <t>(SpC 3.3.5)</t>
  </si>
  <si>
    <t xml:space="preserve">In each Regulatory Year t, in accordance with the appropriate provisions set out in the NIC Governance Document, the Authority will calculate and then, by direction given to the licensee and other electricity Transmission Licensees, specify:
(a)  the value of NICFt for the licensee; </t>
  </si>
  <si>
    <t>Strategic Innovation Fund  (SIFFt)</t>
  </si>
  <si>
    <t>(SpC 3.4.5)</t>
  </si>
  <si>
    <t>SIFFt</t>
  </si>
  <si>
    <t>Legacy adjustments to revenue (LARt)</t>
  </si>
  <si>
    <t>(SpC 3.5.2)</t>
  </si>
  <si>
    <t>has the value of TRUt   as determined in accordance with Part C of Special Condition 3A (Restriction of Transmission Network Revenue) of this licence as in force on 31 March 2021. For Regulatory Years commencing on or after 1 April 2025, the value of LTRUt is equal to zero;</t>
  </si>
  <si>
    <t>LTRUt</t>
  </si>
  <si>
    <t>means the legacy pass-through term and is derived in accordance with Part B of this condition;</t>
  </si>
  <si>
    <t>LPTt</t>
  </si>
  <si>
    <r>
      <t>has the value of Kt as determined in accordance with Part E of Special Condition 3A (Restriction of Transmission Network Revenue) of this licence as in force on 31 March 2021 and for Regulatory Years commencing on or after 1 April 2022</t>
    </r>
    <r>
      <rPr>
        <sz val="8"/>
        <color theme="1"/>
        <rFont val="Calibri"/>
        <family val="2"/>
        <scheme val="minor"/>
      </rPr>
      <t>, the value of LKt is equal to zero;   </t>
    </r>
  </si>
  <si>
    <t>LKt</t>
  </si>
  <si>
    <t>means the legacy Site-Specific Charges adjustment term and has the value DISt as determined in accordance with Part B of Special Condition 3A (Restriction of Transmission network revenue) of this licence as in force on 31 March 2021; and</t>
  </si>
  <si>
    <t>LDISt</t>
  </si>
  <si>
    <t>means the legacy bilateral difference adjustment term and has the value DISt as determined in accordance with Part B of Special Condition 3A (Restriction of Transmission network revenue) of this licence as in force on 31 March 2021.  </t>
  </si>
  <si>
    <t>LTSt</t>
  </si>
  <si>
    <t>RIIO-ET1 pass through items (LPTt)</t>
  </si>
  <si>
    <t>(SpC 3.5.3)</t>
  </si>
  <si>
    <t>has the value of LFt as determined in accordance with Part C of Special Condition 3B (Calculation of allowed pass-through items) of this licence as in force on 31 March 2021;</t>
  </si>
  <si>
    <t>LLFt</t>
  </si>
  <si>
    <t>has the value of ITCt as determined in accordance with Part E Special Condition 3B (Calculation of allowed pass-through items) of this licence as in force on 31 March 2021; and</t>
  </si>
  <si>
    <t>LITCt</t>
  </si>
  <si>
    <t>has the value of RBt as determined in accordance with Part B Special Condition 3B (Calculation of allowed pass-through items) of this licence as in force on 31 March 2021.  </t>
  </si>
  <si>
    <t>LRBt</t>
  </si>
  <si>
    <t>DISCt</t>
  </si>
  <si>
    <t xml:space="preserve"> (SpC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</si>
  <si>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</si>
  <si>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</si>
  <si>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</si>
  <si>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</si>
  <si>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</si>
  <si>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</si>
  <si>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</si>
  <si>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</si>
  <si>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t>the value of the term included in the Maximum Revenue as most recently forecast and published by the licensee by 1 Apr of Regulatory Year t</t>
  </si>
  <si>
    <t>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</si>
  <si>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</si>
  <si>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</si>
  <si>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</si>
  <si>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</si>
  <si>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</si>
  <si>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</si>
  <si>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</si>
  <si>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</si>
  <si>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r>
      <t>DISC</t>
    </r>
    <r>
      <rPr>
        <vertAlign val="subscript"/>
        <sz val="10"/>
        <color theme="1"/>
        <rFont val="Verdana"/>
        <family val="2"/>
      </rPr>
      <t>t</t>
    </r>
  </si>
  <si>
    <t>Adjustment term (ADJt)</t>
  </si>
  <si>
    <t>(SpC 3.6.3)</t>
  </si>
  <si>
    <t>means Maximum Revenue derived in accordance with Special Condition 3.1 (Transmission Network Revenue Restriction);</t>
  </si>
  <si>
    <r>
      <t>TO</t>
    </r>
    <r>
      <rPr>
        <vertAlign val="subscript"/>
        <sz val="10"/>
        <color theme="1"/>
        <rFont val="Verdana"/>
        <family val="2"/>
      </rPr>
      <t>t</t>
    </r>
  </si>
  <si>
    <t>means Maximum Revenue as forecast and published by the system operator by 1 April of Regulatory Year t; and</t>
  </si>
  <si>
    <r>
      <t>TO*</t>
    </r>
    <r>
      <rPr>
        <vertAlign val="subscript"/>
        <sz val="10"/>
        <color theme="1"/>
        <rFont val="Verdana"/>
        <family val="2"/>
      </rPr>
      <t>t</t>
    </r>
  </si>
  <si>
    <t>is derived in accordance with 3.6.4</t>
  </si>
  <si>
    <t xml:space="preserve">(TOt-1-TO*t-1-DISCt-1) </t>
  </si>
  <si>
    <t>means the average value of SONIA.  </t>
  </si>
  <si>
    <r>
      <t>I</t>
    </r>
    <r>
      <rPr>
        <vertAlign val="subscript"/>
        <sz val="10"/>
        <color theme="1"/>
        <rFont val="Verdana"/>
        <family val="2"/>
      </rPr>
      <t>t</t>
    </r>
  </si>
  <si>
    <r>
      <t>(1+ I</t>
    </r>
    <r>
      <rPr>
        <vertAlign val="subscript"/>
        <sz val="10"/>
        <color theme="1"/>
        <rFont val="Verdana"/>
        <family val="2"/>
      </rPr>
      <t>t-1+</t>
    </r>
    <r>
      <rPr>
        <sz val="10"/>
        <color theme="1"/>
        <rFont val="Verdana"/>
        <family val="2"/>
      </rPr>
      <t>+1.15%)</t>
    </r>
  </si>
  <si>
    <r>
      <t>ADJ</t>
    </r>
    <r>
      <rPr>
        <vertAlign val="subscript"/>
        <sz val="10"/>
        <color theme="1"/>
        <rFont val="Verdana"/>
        <family val="2"/>
      </rPr>
      <t xml:space="preserve">t </t>
    </r>
  </si>
  <si>
    <t>Correction Term (Kt)</t>
  </si>
  <si>
    <t xml:space="preserve"> (SpC 3.7.3)</t>
  </si>
  <si>
    <t>RIIO-1</t>
  </si>
  <si>
    <t>has the value of TOt as determined in accordance with Part A of Special Condition 3A (Restriction of Transmission Network Revenue) of this licence as in force on 31 March 2021;</t>
  </si>
  <si>
    <t>has the value of TNRt as determined in accordance with Part A of Special Condition 3A (Restriction of Transmission Network Revenue) of this licence as in force on 31 March 2021;</t>
  </si>
  <si>
    <t>TNRt</t>
  </si>
  <si>
    <t>TOt-TNRt</t>
  </si>
  <si>
    <t>means the average value of SONIA;</t>
  </si>
  <si>
    <t>It</t>
  </si>
  <si>
    <t>means the penal rate proportion and has the value of 1, unless the Authority directs otherwise in accordance with paragraph 3.7.5</t>
  </si>
  <si>
    <t>PRPt</t>
  </si>
  <si>
    <t>means the penal rate adjustment, derived in accordance with paragraph 3.7.4</t>
  </si>
  <si>
    <t>PRAt</t>
  </si>
  <si>
    <t>(1+ It-1+1.15%+PRPt-1.PRAt-1)</t>
  </si>
  <si>
    <t>Correction Term</t>
  </si>
  <si>
    <t>Kt</t>
  </si>
  <si>
    <t>Penal Rate Adjustment (PRAt)</t>
  </si>
  <si>
    <t>(SpC 3.7.4)</t>
  </si>
  <si>
    <t>TNRt/TOt</t>
  </si>
  <si>
    <t>End of page</t>
  </si>
  <si>
    <t>1.6 Balancing Services Activity External Revenue (Variable Tariffs)</t>
  </si>
  <si>
    <t>2020/21 Scheme Total</t>
  </si>
  <si>
    <t>2021/22 Scheme Total</t>
  </si>
  <si>
    <t>2022/23 Scheme Total</t>
  </si>
  <si>
    <t>2020/21 Accounts</t>
  </si>
  <si>
    <t>2021/22 Accounts</t>
  </si>
  <si>
    <t>2022/23 Accounts</t>
  </si>
  <si>
    <t>2023/24 Accounts</t>
  </si>
  <si>
    <t>Balancing External Costs</t>
  </si>
  <si>
    <t>BX ext</t>
  </si>
  <si>
    <t>Cost of Licensee Bids and Offers in BM less non-delivery charges</t>
  </si>
  <si>
    <t>CSOBM</t>
  </si>
  <si>
    <t>Contracts for the availability or use of Balancing Services and associated costs,</t>
  </si>
  <si>
    <t>BSCC</t>
  </si>
  <si>
    <t xml:space="preserve">Balancing service adjustments </t>
  </si>
  <si>
    <t>TotAdj</t>
  </si>
  <si>
    <t xml:space="preserve">Costs of balancing service provision to others </t>
  </si>
  <si>
    <t>OM</t>
  </si>
  <si>
    <t>SO-TO Cost Allowance</t>
  </si>
  <si>
    <t>SOTOC</t>
  </si>
  <si>
    <t>Legacy inflation true up</t>
  </si>
  <si>
    <t>LOCTRUt</t>
  </si>
  <si>
    <t>Cost of the Covid Support Scheme incurred in 2020/21</t>
  </si>
  <si>
    <t>BSUoSCOVID</t>
  </si>
  <si>
    <t>cost of the Exceptional Costs Support Scheme incurred in 2021/22</t>
  </si>
  <si>
    <t>BSUoSEXCt</t>
  </si>
  <si>
    <t>Cost of the scheme to cap BSUoS costs and defer payment to 2023/24</t>
  </si>
  <si>
    <t>BSUoSFXCt</t>
  </si>
  <si>
    <t>2014/15 Scheme</t>
  </si>
  <si>
    <t>2015/16 Scheme</t>
  </si>
  <si>
    <t>2016/17 Scheme</t>
  </si>
  <si>
    <t>2017/18 Scheme</t>
  </si>
  <si>
    <t>2018/19 Scheme</t>
  </si>
  <si>
    <t>2019/20 Scheme</t>
  </si>
  <si>
    <t>2020/21 Scheme</t>
  </si>
  <si>
    <t>Incentive adjustment per 4.3.3( c)</t>
  </si>
  <si>
    <t>BSUoSEXCt financing cost adjustment per 4.3.3 (d)</t>
  </si>
  <si>
    <t xml:space="preserve">BSUoSFXCt financing cost adjustment per 4.3.3 (e) </t>
  </si>
  <si>
    <t>Payments to Transmission Owners and Offshore Transmission Owners or any successor company to each in respect of Outage Changes</t>
  </si>
  <si>
    <t>OCt</t>
  </si>
  <si>
    <t>Payments to Transmission Owners or any successor company to each in respect of Commercial Operational Services</t>
  </si>
  <si>
    <t>COSt</t>
  </si>
  <si>
    <t>Costs incurred by the licensee for payments to Transmission Owners or any successor company to each in respect of a Joint Works Note: Consolidated conditions are not formal Public Register documents and should not be relied on. National Grid Electricity System Operator Limited (company number 11014226): Special Conditions Consolidated – 1 April 2022 Projects</t>
  </si>
  <si>
    <t>JWt</t>
  </si>
  <si>
    <t xml:space="preserve">RIIO-1 </t>
  </si>
  <si>
    <t>From 2019/20:</t>
  </si>
  <si>
    <t>Contacts of availability for use of BM services</t>
  </si>
  <si>
    <t>Non cash costs within BSCC for which income not received</t>
  </si>
  <si>
    <t xml:space="preserve">Balancing service provision to others </t>
  </si>
  <si>
    <t>Incentive Payments</t>
  </si>
  <si>
    <t>IncPayExt</t>
  </si>
  <si>
    <t>Incentive Payments Reconciliation</t>
  </si>
  <si>
    <t>IncPayRec</t>
  </si>
  <si>
    <t>Black Start Services Cost Allowance</t>
  </si>
  <si>
    <t>BSC</t>
  </si>
  <si>
    <t>From 2018/19:</t>
  </si>
  <si>
    <t>Part B:  Balancing Services Activity adjustments</t>
  </si>
  <si>
    <t>ET</t>
  </si>
  <si>
    <t>Incentive adjustment</t>
  </si>
  <si>
    <t>IncAdj</t>
  </si>
  <si>
    <t>Black Start Allowed Revenue</t>
  </si>
  <si>
    <t>(SC 4G.2)</t>
  </si>
  <si>
    <t>Black Start Total Costs</t>
  </si>
  <si>
    <t>BSTC</t>
  </si>
  <si>
    <t>Black Start Total Costs Adjustment</t>
  </si>
  <si>
    <t>BSTA</t>
  </si>
  <si>
    <t>SO-TO Mechanism</t>
  </si>
  <si>
    <t>(SC 4J.2)</t>
  </si>
  <si>
    <t>SOTOCt = (OCt + COSt + OCTRUt + ONTRUt) × RPIFt + JWt + IONTt</t>
  </si>
  <si>
    <t>Outage Changes payments to SPTL/SHET</t>
  </si>
  <si>
    <t>OC</t>
  </si>
  <si>
    <t>£m 09/10 prices</t>
  </si>
  <si>
    <t>Commercial Operational Services payments to SPTL/SHET</t>
  </si>
  <si>
    <t>COS</t>
  </si>
  <si>
    <t>SO-TO Cost Allowance True-Up</t>
  </si>
  <si>
    <t>OCTRU</t>
  </si>
  <si>
    <t>Outage Changes Cost Allowance True-Up</t>
  </si>
  <si>
    <t>ONTRU</t>
  </si>
  <si>
    <t>RPI Forecast</t>
  </si>
  <si>
    <t>RPIF</t>
  </si>
  <si>
    <t>Joint Works Projects payments to SPTL/SHET</t>
  </si>
  <si>
    <t>JW</t>
  </si>
  <si>
    <t>£m</t>
  </si>
  <si>
    <t>Outage Cost adjustments</t>
  </si>
  <si>
    <t>IONT</t>
  </si>
  <si>
    <t>SO-TO Cost Allowance RPI True Up</t>
  </si>
  <si>
    <t>(SC 4J.3)</t>
  </si>
  <si>
    <t>Source: 2020-21_ngeso_revenue_rrp_v4 PV</t>
  </si>
  <si>
    <t>RPI Actual</t>
  </si>
  <si>
    <t>RPIA</t>
  </si>
  <si>
    <t>Present value factor (t-2)</t>
  </si>
  <si>
    <t>Present value factor (t-1)</t>
  </si>
  <si>
    <t>1.6b Balancing Services Activity Revenue (Fixed Tariffs)</t>
  </si>
  <si>
    <t>Not Published</t>
  </si>
  <si>
    <t>Tariff 1</t>
  </si>
  <si>
    <t>Tariff 1 Reset</t>
  </si>
  <si>
    <t>Tariff 2</t>
  </si>
  <si>
    <t>Tariff 2 Reset</t>
  </si>
  <si>
    <t>Annual Additional</t>
  </si>
  <si>
    <t>Tariff 3</t>
  </si>
  <si>
    <t>Tariff 3 Reset</t>
  </si>
  <si>
    <t>Tariff 4</t>
  </si>
  <si>
    <t>Tariff 4 Reset</t>
  </si>
  <si>
    <t>Tariff 5</t>
  </si>
  <si>
    <t>Tariff 5 Reset</t>
  </si>
  <si>
    <t>Tariff 6</t>
  </si>
  <si>
    <t>Tariff 6 Reset</t>
  </si>
  <si>
    <t>Balancing Costs</t>
  </si>
  <si>
    <t>Internal Costs</t>
  </si>
  <si>
    <t>k</t>
  </si>
  <si>
    <t>Winter Security of Supply</t>
  </si>
  <si>
    <t>2021/22 Under-Recovery of BSUoS</t>
  </si>
  <si>
    <t>Estimated BSUoS Volume</t>
  </si>
  <si>
    <t>TWh</t>
  </si>
  <si>
    <t>Tariff</t>
  </si>
  <si>
    <t>£/MWh</t>
  </si>
  <si>
    <t>Actual BSUoS Volume</t>
  </si>
  <si>
    <t>Revenue Collected</t>
  </si>
  <si>
    <t>RF Volume</t>
  </si>
  <si>
    <t>RF Tariff</t>
  </si>
  <si>
    <t>RF Revenue Collected</t>
  </si>
  <si>
    <t>Total Revenue Collected</t>
  </si>
  <si>
    <t>SOTRR</t>
  </si>
  <si>
    <t>Allowed Revenue (internal - as published following AIP)</t>
  </si>
  <si>
    <t>SOIAR</t>
  </si>
  <si>
    <t>LOCTRU</t>
  </si>
  <si>
    <t>BSUoSEXC</t>
  </si>
  <si>
    <t>BSUoSFXC</t>
  </si>
  <si>
    <t>Bxext</t>
  </si>
  <si>
    <t>Total Allowed Revenue</t>
  </si>
  <si>
    <t>SOTAR</t>
  </si>
  <si>
    <t>Actual Collected Revenue</t>
  </si>
  <si>
    <t>Average Value of SONIA</t>
  </si>
  <si>
    <t>Credit Spread in Price Control</t>
  </si>
  <si>
    <t>1.7 Directly Remunerated Services Revenue</t>
  </si>
  <si>
    <t>Directly Remunerated Services and De minimis Activities</t>
  </si>
  <si>
    <t>Directly Remunerated Services</t>
  </si>
  <si>
    <t>RIIO-T2</t>
  </si>
  <si>
    <t>Activity Description</t>
  </si>
  <si>
    <t>De Minimis Activities</t>
  </si>
  <si>
    <t>Please provide a list of De Minimis Activities for all items greater than or equal to £500k</t>
  </si>
  <si>
    <t>Expenditure Group</t>
  </si>
  <si>
    <t>Controllable Opex</t>
  </si>
  <si>
    <t>Non-Operational Capex</t>
  </si>
  <si>
    <t>Other Price Control Costs - Capex</t>
  </si>
  <si>
    <t>Related Party Margin Disallowed - Capex</t>
  </si>
  <si>
    <t>DIWE disallowed - Capex</t>
  </si>
  <si>
    <t>ESO Opex</t>
  </si>
  <si>
    <t>Other Price Control Costs - Opex</t>
  </si>
  <si>
    <t>Adjustment for IAS 19 pension accrual (including post cut off deficit payment)</t>
  </si>
  <si>
    <t>Related Party Margin Disallowed - Opex</t>
  </si>
  <si>
    <t>DIWE disallowed - Opex</t>
  </si>
  <si>
    <t>Value for Money Tracker</t>
  </si>
  <si>
    <t>Date cost benchmark/forecast agreed</t>
  </si>
  <si>
    <t>Reasons for changes</t>
  </si>
  <si>
    <t>Cost benchmark/forecast (£m 18/19 prices)</t>
  </si>
  <si>
    <t>Role 1</t>
  </si>
  <si>
    <t>Role 2</t>
  </si>
  <si>
    <t>Role 3</t>
  </si>
  <si>
    <t>15 December 2021 (Note: cost benchmark)</t>
  </si>
  <si>
    <t>Updates following Ofgem's Six-Month Review of ESO Performance 2021-23</t>
  </si>
  <si>
    <t>01/04/2021 (Note: cost benchmark)</t>
  </si>
  <si>
    <t>Original benchmark</t>
  </si>
  <si>
    <t>21/03/2024</t>
  </si>
  <si>
    <t xml:space="preserve">Updated Benchmark to include FSO blueprint costs as agreed with Ofgem. This includes costs for new roles and business support costs </t>
  </si>
  <si>
    <t>Value for Money Summary</t>
  </si>
  <si>
    <t>Funding Category</t>
  </si>
  <si>
    <t>Allocation methodology</t>
  </si>
  <si>
    <t>BP2 Cost Forecast</t>
  </si>
  <si>
    <t>2023/24 Costs</t>
  </si>
  <si>
    <t>2024/25 Costs</t>
  </si>
  <si>
    <t>Higher / Lower</t>
  </si>
  <si>
    <t>% Variation</t>
  </si>
  <si>
    <t>Total Price Control Costs included in the cost forecast</t>
  </si>
  <si>
    <t>Total Role 1 Costs</t>
  </si>
  <si>
    <t>Total Role 2 Costs</t>
  </si>
  <si>
    <t>Total Role 3 Costs</t>
  </si>
  <si>
    <t>New Roles</t>
  </si>
  <si>
    <t>Total Price Control Costs</t>
  </si>
  <si>
    <t>ESO Opex directly attributable to Role 1 activities</t>
  </si>
  <si>
    <t>IT&amp;T and other Capex directly attributable to Role 1 activities</t>
  </si>
  <si>
    <t>IT Project Opex directly attributable to Role 1 activities</t>
  </si>
  <si>
    <t>Total Directly Attributable to Role 1</t>
  </si>
  <si>
    <t>Supporting Operational costs split 1/3 per role</t>
  </si>
  <si>
    <t>Shared IT&amp;T Capex and all other Capex categories split 1/3 per role</t>
  </si>
  <si>
    <t>Shared IT Project Opex and all other BSC categories split 1/3 per role</t>
  </si>
  <si>
    <t>Cyber Resilience IT and Pension Admin Costs split 1/3 per role</t>
  </si>
  <si>
    <t>Total Indirectly Attributable to Role 1</t>
  </si>
  <si>
    <t>ESO Opex directly attributable to Role 2 activities</t>
  </si>
  <si>
    <t>IT&amp;T and other Capex directly attributable to Role 2 activities</t>
  </si>
  <si>
    <t>IT Project Opex directly attributable to Role 2 activities</t>
  </si>
  <si>
    <t>Total Directly Attributable to Role 2</t>
  </si>
  <si>
    <t>Total Indirectly Attributable to Role 2</t>
  </si>
  <si>
    <t>ESO Opex directly attributable to Role 3 activities</t>
  </si>
  <si>
    <t>IT&amp;T and other Capex directly attributable to Role 3 activities</t>
  </si>
  <si>
    <t>IT Project Opex directly attributable to Role 3 activities</t>
  </si>
  <si>
    <t>Total Directly Attributable to Role 3</t>
  </si>
  <si>
    <t>Total Indirectly Attributable to Role 3</t>
  </si>
  <si>
    <t>ESO Opex - Other</t>
  </si>
  <si>
    <t>ESO Opex directly attributable to new roles not identified in the FSO blueprint</t>
  </si>
  <si>
    <t>Total Directly Attributable to New Roles</t>
  </si>
  <si>
    <t>Margin by cost category</t>
  </si>
  <si>
    <t>Related party margin disallowed</t>
  </si>
  <si>
    <t>Costs before allocations</t>
  </si>
  <si>
    <t>Related party margin disallowed - capex</t>
  </si>
  <si>
    <t>Total Allowed / Disallowed RP margin in Opex</t>
  </si>
  <si>
    <t>Total Allowed / Disallowed RP margin in Capex</t>
  </si>
  <si>
    <t>Total Allowed / Disallowed RP margin in Totex</t>
  </si>
  <si>
    <t>RP margin included in BSC allocated outside of Totex activities (+ve)</t>
  </si>
  <si>
    <t>Within Price Control</t>
  </si>
  <si>
    <t>Outside Price Control</t>
  </si>
  <si>
    <t>Total RP Margin</t>
  </si>
  <si>
    <t>Related party margin disallowed - opex</t>
  </si>
  <si>
    <t>Non Totex</t>
  </si>
  <si>
    <t>Margin by related party</t>
  </si>
  <si>
    <t>Related Party</t>
  </si>
  <si>
    <t>Category</t>
  </si>
  <si>
    <t>Coreso SA</t>
  </si>
  <si>
    <t>Margin</t>
  </si>
  <si>
    <t>£m (nominal)</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</si>
  <si>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</si>
  <si>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</si>
  <si>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</si>
  <si>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</si>
  <si>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</si>
  <si>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</si>
  <si>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</si>
  <si>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</si>
  <si>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</si>
  <si>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</si>
  <si>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</si>
  <si>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</si>
  <si>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</si>
  <si>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</si>
  <si>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By related party</t>
  </si>
  <si>
    <t>ESO</t>
  </si>
  <si>
    <t>Turnover</t>
  </si>
  <si>
    <t>Margin %</t>
  </si>
  <si>
    <t>Margin charged to Related Party by ESO Affiliates or Related Undertakings that do not trade / transact with the ESO</t>
  </si>
  <si>
    <t>NGET</t>
  </si>
  <si>
    <t>NGG</t>
  </si>
  <si>
    <t>Other National Grid Group Companies</t>
  </si>
  <si>
    <t>[ESO Affiliate or Related Undertaking that do not trade / transact with the ESO 4]</t>
  </si>
  <si>
    <t>[ESO Affiliate or Related Undertaking that do not trade / transact with the ESO 5]</t>
  </si>
  <si>
    <t>[ESO Affiliate or Related Undertaking that do not trade / transact with the ESO 6]</t>
  </si>
  <si>
    <t>External Parties</t>
  </si>
  <si>
    <t>Allowed Margin Check</t>
  </si>
  <si>
    <t>[ESO Affiliate or Related Undertaking that do not trade / transact with the ESO 1]</t>
  </si>
  <si>
    <t>[ESO Affiliate or Related Undertaking that do not trade / transact with the ESO 2]</t>
  </si>
  <si>
    <t>[ESO Affiliate or Related Undertaking that do not trade / transact with the ESO 3]</t>
  </si>
  <si>
    <t>Activity</t>
  </si>
  <si>
    <t>Spare1</t>
  </si>
  <si>
    <t>Spare2</t>
  </si>
  <si>
    <t>Spare3</t>
  </si>
  <si>
    <t>Spare4</t>
  </si>
  <si>
    <t>Spare5</t>
  </si>
  <si>
    <t>Spare6</t>
  </si>
  <si>
    <t>Spare7</t>
  </si>
  <si>
    <t>Spare8</t>
  </si>
  <si>
    <t>Spare9</t>
  </si>
  <si>
    <t>Spare10</t>
  </si>
  <si>
    <t>Spare11</t>
  </si>
  <si>
    <t>Spare12</t>
  </si>
  <si>
    <t>Spare13</t>
  </si>
  <si>
    <t>Total ESO Opex</t>
  </si>
  <si>
    <t xml:space="preserve">BP2 &amp; New Roles </t>
  </si>
  <si>
    <t>FSO Roles - Pre Day 1</t>
  </si>
  <si>
    <t>FSO Roles - Post Day 1</t>
  </si>
  <si>
    <t>Role 1 direct opex</t>
  </si>
  <si>
    <t>Operational Support</t>
  </si>
  <si>
    <t>Operations</t>
  </si>
  <si>
    <t>Role 2 direct opex</t>
  </si>
  <si>
    <t>Charging</t>
  </si>
  <si>
    <t>Codes</t>
  </si>
  <si>
    <t>EMR</t>
  </si>
  <si>
    <t>Role 3 direct opex</t>
  </si>
  <si>
    <t>Medium Term Network</t>
  </si>
  <si>
    <t>Strategy</t>
  </si>
  <si>
    <t>Scenarios</t>
  </si>
  <si>
    <t>Long Term Network</t>
  </si>
  <si>
    <t>Offshore Coordination</t>
  </si>
  <si>
    <t>Early Competition</t>
  </si>
  <si>
    <t>Supporting Opex</t>
  </si>
  <si>
    <t>Business Change</t>
  </si>
  <si>
    <t>Innovation</t>
  </si>
  <si>
    <t>Assurance</t>
  </si>
  <si>
    <t>Regulation &amp; Customer Stakeholder</t>
  </si>
  <si>
    <t>FSO Roles</t>
  </si>
  <si>
    <t>Pre Day 1</t>
  </si>
  <si>
    <t>Office of Resilience</t>
  </si>
  <si>
    <t>Whole Energy System Market Strategy</t>
  </si>
  <si>
    <t>Gas Market Strategy</t>
  </si>
  <si>
    <t>Procurement Body Early Competition</t>
  </si>
  <si>
    <t>Whole Energy System Planning</t>
  </si>
  <si>
    <t>Gas Network Planning</t>
  </si>
  <si>
    <t>Advisory - Early Competition</t>
  </si>
  <si>
    <t xml:space="preserve">Supporting </t>
  </si>
  <si>
    <t>Advisory - Other</t>
  </si>
  <si>
    <t>Post Day 1</t>
  </si>
  <si>
    <t>Strategic Spatial Energy Planning</t>
  </si>
  <si>
    <t>Regional Energy Strategic Planner</t>
  </si>
  <si>
    <t>Other</t>
  </si>
  <si>
    <t>Salaries</t>
  </si>
  <si>
    <t>Total Labour</t>
  </si>
  <si>
    <t>Total Pensions</t>
  </si>
  <si>
    <t>Total Gross Costs</t>
  </si>
  <si>
    <t>Labour</t>
  </si>
  <si>
    <t>Pensions</t>
  </si>
  <si>
    <t>Gross Costs</t>
  </si>
  <si>
    <t>Total Role 1</t>
  </si>
  <si>
    <t>Total Role 2</t>
  </si>
  <si>
    <t>Total Role 3</t>
  </si>
  <si>
    <t>Supporting Operational Costs</t>
  </si>
  <si>
    <t>Total Supporting Operational Costs</t>
  </si>
  <si>
    <t>FTEs</t>
  </si>
  <si>
    <t>Average Staff Numbers</t>
  </si>
  <si>
    <t>FTE#</t>
  </si>
  <si>
    <t>Average Salary per FTE</t>
  </si>
  <si>
    <t>£k (nominal)</t>
  </si>
  <si>
    <t>Description</t>
  </si>
  <si>
    <t>Net Costs</t>
  </si>
  <si>
    <t>Total ESO</t>
  </si>
  <si>
    <t>Opening Balance</t>
  </si>
  <si>
    <t>Income Statement Charge / Release</t>
  </si>
  <si>
    <t>Cash Utilisation</t>
  </si>
  <si>
    <t>Unwinding of discount</t>
  </si>
  <si>
    <t>Other Movements</t>
  </si>
  <si>
    <t>Closing Balance</t>
  </si>
  <si>
    <t>Total Net Movement of provisions</t>
  </si>
  <si>
    <t>IT &amp; telecoms</t>
  </si>
  <si>
    <t>Property management</t>
  </si>
  <si>
    <t>HR &amp; non-operational training</t>
  </si>
  <si>
    <t>Finance, audit &amp; regulation</t>
  </si>
  <si>
    <t>Insurance</t>
  </si>
  <si>
    <t>Procurement</t>
  </si>
  <si>
    <t>CEO &amp; group management</t>
  </si>
  <si>
    <t>Insurance - Claims paid out to SO</t>
  </si>
  <si>
    <t>Other Income</t>
  </si>
  <si>
    <t>Total Net Costs</t>
  </si>
  <si>
    <t>IT &amp; Telecoms Memo Tables</t>
  </si>
  <si>
    <t>Internal Support Costs</t>
  </si>
  <si>
    <t>Internal Hosting &amp; Infrastructure costs</t>
  </si>
  <si>
    <t>3rd Party License costs</t>
  </si>
  <si>
    <t>3rd Party Support Costs</t>
  </si>
  <si>
    <t>3rd Party Hosting &amp; Infrastructure costs</t>
  </si>
  <si>
    <t>3rd Party Professional Services</t>
  </si>
  <si>
    <t>Total Gross Costs - IT &amp; telecoms</t>
  </si>
  <si>
    <t>IT Project Opex - Role 1</t>
  </si>
  <si>
    <t>IT Project Opex - Role 2</t>
  </si>
  <si>
    <t>IT Project Opex - Role 3</t>
  </si>
  <si>
    <t>IT Project Opex - Split 1/3 per role</t>
  </si>
  <si>
    <t>Total IT Project Opex</t>
  </si>
  <si>
    <t>IT Run the Business Opex</t>
  </si>
  <si>
    <t>Entity</t>
  </si>
  <si>
    <t>Total BSC</t>
  </si>
  <si>
    <t>ETO</t>
  </si>
  <si>
    <t>GTO</t>
  </si>
  <si>
    <t>GSO</t>
  </si>
  <si>
    <t>DNO</t>
  </si>
  <si>
    <t>Non Reg - Other Group</t>
  </si>
  <si>
    <t>Non Reg - External Customer</t>
  </si>
  <si>
    <t>Transmission total</t>
  </si>
  <si>
    <t>Group total</t>
  </si>
  <si>
    <t>IT &amp; Telecoms</t>
  </si>
  <si>
    <t>Property Management</t>
  </si>
  <si>
    <t>HR &amp; non-opertional training</t>
  </si>
  <si>
    <t>IT System/Projects &gt; £1m</t>
  </si>
  <si>
    <t>ID</t>
  </si>
  <si>
    <t>CBA Reference</t>
  </si>
  <si>
    <t>Role Allocation</t>
  </si>
  <si>
    <t>Vehicles</t>
  </si>
  <si>
    <t>Property (inc. Office Equipment)</t>
  </si>
  <si>
    <t>Small Tools, Equipment, Plant &amp; Machinery</t>
  </si>
  <si>
    <t>Total Non-Operational Capex</t>
  </si>
  <si>
    <t>Total Split 1/3 per role</t>
  </si>
  <si>
    <t>Total Directly Allocated to Role 1</t>
  </si>
  <si>
    <t>Total Directly Allocated to Role 2</t>
  </si>
  <si>
    <t>Total Directly Allocated to Role 3</t>
  </si>
  <si>
    <t>Total Directly Allocated to role</t>
  </si>
  <si>
    <t>Total IT &amp; Telecoms</t>
  </si>
  <si>
    <t>Total IT Expenditure &gt; £1m</t>
  </si>
  <si>
    <t>Other IT Expenditure</t>
  </si>
  <si>
    <t>Total IT Expenditure</t>
  </si>
  <si>
    <t>IT &amp; Telecoms Capex by Project</t>
  </si>
  <si>
    <t>Cyber Resilience IT Opex</t>
  </si>
  <si>
    <t>Cyber Resilience IT Capex</t>
  </si>
  <si>
    <t>Cyber Resilience IT Total</t>
  </si>
  <si>
    <t>Pension Scheme Administration Costs</t>
  </si>
  <si>
    <t>Pension Protection Levy Fund</t>
  </si>
  <si>
    <t>Unfunded NIA costs</t>
  </si>
  <si>
    <t>Unfunded NIC costs</t>
  </si>
  <si>
    <t>Unfunded SIF costs</t>
  </si>
  <si>
    <t>TNUoS Pass Through Costs</t>
  </si>
  <si>
    <t>Non-totex Expenditure</t>
  </si>
  <si>
    <t>Costs</t>
  </si>
  <si>
    <t>Activity / project unique ref</t>
  </si>
  <si>
    <t>Activity / project name</t>
  </si>
  <si>
    <t>Status (completed, in progress, stopped, other - please specify)</t>
  </si>
  <si>
    <t>Expenditure by activity / project</t>
  </si>
  <si>
    <r>
      <t>Total NIA Expenditure (NIAE</t>
    </r>
    <r>
      <rPr>
        <b/>
        <vertAlign val="subscript"/>
        <sz val="10"/>
        <color theme="1"/>
        <rFont val="Verdana"/>
        <family val="2"/>
      </rPr>
      <t>t</t>
    </r>
    <r>
      <rPr>
        <b/>
        <sz val="10"/>
        <color theme="1"/>
        <rFont val="Verdana"/>
        <family val="2"/>
      </rPr>
      <t>)</t>
    </r>
  </si>
  <si>
    <t>Unrecoverable NIA Expenditure (which cannot be recovered as Total NIA Expenditure) by activity / project</t>
  </si>
  <si>
    <t>-</t>
  </si>
  <si>
    <t>Internal Expenditure</t>
  </si>
  <si>
    <t>Total NIA Expenditure on internal resources</t>
  </si>
  <si>
    <t>Network Innovation Allowance to be recovered</t>
  </si>
  <si>
    <r>
      <t>Maximum Network Innovation Allowance that can be recovered over RIIO-2, as specified in SpC 4.7 (TNIA</t>
    </r>
    <r>
      <rPr>
        <b/>
        <vertAlign val="subscript"/>
        <sz val="10"/>
        <color theme="1"/>
        <rFont val="Verdana"/>
        <family val="2"/>
      </rPr>
      <t>t</t>
    </r>
    <r>
      <rPr>
        <b/>
        <sz val="10"/>
        <color theme="1"/>
        <rFont val="Verdana"/>
        <family val="2"/>
      </rPr>
      <t>)</t>
    </r>
  </si>
  <si>
    <r>
      <t>Network Innovation Allowance to be recovered (NIA</t>
    </r>
    <r>
      <rPr>
        <b/>
        <vertAlign val="subscript"/>
        <sz val="10"/>
        <color theme="1"/>
        <rFont val="Verdana"/>
        <family val="2"/>
      </rPr>
      <t>t</t>
    </r>
    <r>
      <rPr>
        <b/>
        <sz val="10"/>
        <color theme="1"/>
        <rFont val="Verdana"/>
        <family val="2"/>
      </rPr>
      <t>)</t>
    </r>
  </si>
  <si>
    <t>Unfunded Network Innovation Allowance costs</t>
  </si>
  <si>
    <t>Expenditure by Cost type</t>
  </si>
  <si>
    <t>Allocation to opex</t>
  </si>
  <si>
    <t>Allocation to non-operational capex</t>
  </si>
  <si>
    <t>Eligible expenditure by activity / project</t>
  </si>
  <si>
    <r>
      <t>Total (ECNIA</t>
    </r>
    <r>
      <rPr>
        <b/>
        <vertAlign val="subscript"/>
        <sz val="10"/>
        <color theme="1"/>
        <rFont val="Verdana"/>
        <family val="2"/>
      </rPr>
      <t>t</t>
    </r>
    <r>
      <rPr>
        <b/>
        <sz val="10"/>
        <color theme="1"/>
        <rFont val="Verdana"/>
        <family val="2"/>
      </rPr>
      <t>)</t>
    </r>
  </si>
  <si>
    <t>Contributions</t>
  </si>
  <si>
    <t>3rd Party Income / contribution received</t>
  </si>
  <si>
    <t>Unrecoverable CNIA Expenditure</t>
  </si>
  <si>
    <r>
      <t>Unrecoverable CNIA Expenditure (CNIAR</t>
    </r>
    <r>
      <rPr>
        <b/>
        <vertAlign val="subscript"/>
        <sz val="10"/>
        <color theme="1"/>
        <rFont val="Verdana"/>
        <family val="2"/>
      </rPr>
      <t>t</t>
    </r>
    <r>
      <rPr>
        <b/>
        <sz val="10"/>
        <color theme="1"/>
        <rFont val="Verdana"/>
        <family val="2"/>
      </rPr>
      <t>)</t>
    </r>
  </si>
  <si>
    <t xml:space="preserve">Maximum CNIA that can be recovered </t>
  </si>
  <si>
    <r>
      <t>Licensee's NIA Percentage (NIAV</t>
    </r>
    <r>
      <rPr>
        <b/>
        <vertAlign val="subscript"/>
        <sz val="10"/>
        <color theme="1"/>
        <rFont val="Verdana"/>
        <family val="2"/>
      </rPr>
      <t>2020/21</t>
    </r>
    <r>
      <rPr>
        <b/>
        <sz val="10"/>
        <color theme="1"/>
        <rFont val="Verdana"/>
        <family val="2"/>
      </rPr>
      <t>)</t>
    </r>
  </si>
  <si>
    <t>the value of NIAV2020/21 is calculated in accordance with Part B of Special Condition 3H (The Network Innovation Allowance) of this licence as in force on 31 March 2021;</t>
  </si>
  <si>
    <r>
      <t>Base Revenue for Formula Year (NGETBR</t>
    </r>
    <r>
      <rPr>
        <b/>
        <vertAlign val="subscript"/>
        <sz val="10"/>
        <color theme="1"/>
        <rFont val="Verdana"/>
        <family val="2"/>
      </rPr>
      <t>2020/21</t>
    </r>
    <r>
      <rPr>
        <b/>
        <sz val="10"/>
        <color theme="1"/>
        <rFont val="Verdana"/>
        <family val="2"/>
      </rPr>
      <t>)</t>
    </r>
  </si>
  <si>
    <t>the value of NGETBR2020/21 is the value of ‘BR’ as calculated in accordance with Part B of Special Condition 3H (The Network Innovation Allowance) of this licence as in force on 31 March 2021;</t>
  </si>
  <si>
    <r>
      <t>Eligible NIA Expenditure for Formula Year 2020/21 (ENIA</t>
    </r>
    <r>
      <rPr>
        <b/>
        <vertAlign val="subscript"/>
        <sz val="10"/>
        <color theme="1"/>
        <rFont val="Verdana"/>
        <family val="2"/>
      </rPr>
      <t>2020/21</t>
    </r>
    <r>
      <rPr>
        <b/>
        <sz val="10"/>
        <color theme="1"/>
        <rFont val="Verdana"/>
        <family val="2"/>
      </rPr>
      <t>)</t>
    </r>
  </si>
  <si>
    <t>the value of ENIA2020/21 is calculated in accordance with Part B of Special Condition 3H (The Network Innovation Allowance) of this licence as in force on 31 March 2021; and</t>
  </si>
  <si>
    <r>
      <t>Eligible NIC Bid Preparation Costs for Formula Year 2020/21 (BPC</t>
    </r>
    <r>
      <rPr>
        <b/>
        <vertAlign val="subscript"/>
        <sz val="10"/>
        <color theme="1"/>
        <rFont val="Verdana"/>
        <family val="2"/>
      </rPr>
      <t>2020/21</t>
    </r>
    <r>
      <rPr>
        <b/>
        <sz val="10"/>
        <color theme="1"/>
        <rFont val="Verdana"/>
        <family val="2"/>
      </rPr>
      <t>)</t>
    </r>
  </si>
  <si>
    <t>the value of BPC2020/21 is calculated in accordance with Part B of Special Condition 3H (The Network Innovation Allowance) of this licence as in force on 31 March 2021.</t>
  </si>
  <si>
    <t>Maximum CNIA that can be recovered (CNIAV)</t>
  </si>
  <si>
    <t>CNIA (carry-over network innovation allowance) to be recovered</t>
  </si>
  <si>
    <r>
      <t>Price Index for 2018/19 (PI</t>
    </r>
    <r>
      <rPr>
        <vertAlign val="subscript"/>
        <sz val="10"/>
        <color theme="1"/>
        <rFont val="Verdana"/>
        <family val="2"/>
      </rPr>
      <t>2018/19</t>
    </r>
    <r>
      <rPr>
        <sz val="10"/>
        <color theme="1"/>
        <rFont val="Verdana"/>
        <family val="2"/>
      </rPr>
      <t>)</t>
    </r>
  </si>
  <si>
    <r>
      <t>Price Index for Reporting Year (PI</t>
    </r>
    <r>
      <rPr>
        <vertAlign val="subscript"/>
        <sz val="10"/>
        <color theme="1"/>
        <rFont val="Verdana"/>
        <family val="2"/>
      </rPr>
      <t>t</t>
    </r>
    <r>
      <rPr>
        <sz val="10"/>
        <color theme="1"/>
        <rFont val="Verdana"/>
        <family val="2"/>
      </rPr>
      <t>)</t>
    </r>
  </si>
  <si>
    <t>CNIA to be recovered (CNIAt)</t>
  </si>
  <si>
    <t>Project Ref</t>
  </si>
  <si>
    <t>Project Name</t>
  </si>
  <si>
    <t>2013/14</t>
  </si>
  <si>
    <t>2014/15</t>
  </si>
  <si>
    <t>2015/16</t>
  </si>
  <si>
    <t>Unfunded Network Innovation Competition costs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</si>
  <si>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</si>
  <si>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</si>
  <si>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</si>
  <si>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</si>
  <si>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</si>
  <si>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</si>
  <si>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</si>
  <si>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Competition Type</t>
  </si>
  <si>
    <t>Unfunded Strategic Innovation Fund costs</t>
  </si>
  <si>
    <t>SIF Funding by project</t>
  </si>
  <si>
    <t>SIF Halted Project Revenues</t>
  </si>
  <si>
    <t>SIF Disallowed Expenditure</t>
  </si>
  <si>
    <t>SIF Royalties by project</t>
  </si>
  <si>
    <t>SIF Directly Attributable Costs</t>
  </si>
  <si>
    <t>SIF Returned Royalty Income by Project</t>
  </si>
  <si>
    <t>Retained SIF Royalties by Project</t>
  </si>
  <si>
    <t>SUBMITTED SEPARATELY</t>
  </si>
  <si>
    <t>Capacity Market (CM) / Capacity Agreement (CA) Data</t>
  </si>
  <si>
    <t>No. of CM pre-qualifications received</t>
  </si>
  <si>
    <t>No.</t>
  </si>
  <si>
    <t>No. of CM pre-qualifications approved</t>
  </si>
  <si>
    <t>No. of CM pre-qualifications rejected</t>
  </si>
  <si>
    <t>No. of CM Tier 1 disputes received</t>
  </si>
  <si>
    <t>No. of CM Tier 2 disputes received</t>
  </si>
  <si>
    <t>No. of pre-qualification decision themes overturned by Ofgem</t>
  </si>
  <si>
    <t>No. of CA terminated</t>
  </si>
  <si>
    <t>No. of Tier 1 disputes received relating to CA terminations</t>
  </si>
  <si>
    <t>No. of Tier 1 disputes received relating to CA register</t>
  </si>
  <si>
    <t>No. of CA notices issued</t>
  </si>
  <si>
    <t>No. of Tier 1 disputes received relating to CA notices</t>
  </si>
  <si>
    <t>Contracts for Difference (CfD) Data</t>
  </si>
  <si>
    <t>No. of CfD applications received</t>
  </si>
  <si>
    <t>No. of CfD applications approved</t>
  </si>
  <si>
    <t>No. of CfD applications rejected</t>
  </si>
  <si>
    <t>No. of CfD reviews</t>
  </si>
  <si>
    <t>No. of CfD appeals</t>
  </si>
  <si>
    <t>No. of CfD qualification decision themes overturned by Ofgem</t>
  </si>
  <si>
    <t>Demand Side Response (DSR)</t>
  </si>
  <si>
    <t>No. of DSR pre-qualifications received</t>
  </si>
  <si>
    <t>No. of DSR pre-qualifications approved</t>
  </si>
  <si>
    <t>No. of DSR pre-qualifications rejected</t>
  </si>
  <si>
    <t>No. of DSR Tier 1 disputes received</t>
  </si>
  <si>
    <t>No. of DSR Tier 2 disputes received</t>
  </si>
  <si>
    <t>Volume of DSR capacity pre-qualified</t>
  </si>
  <si>
    <t>GW</t>
  </si>
  <si>
    <t>Peak National Demand Forecasting Accuracy (DFA)</t>
  </si>
  <si>
    <t>Peak National Demand Actual</t>
  </si>
  <si>
    <t>Peak National Demand Forecast 1 year ahead</t>
  </si>
  <si>
    <t>Peak National Demand Forecast 4 years ahead</t>
  </si>
  <si>
    <t>Customer and Stakeholder Satisfaction Survey Incentive (CSSS)</t>
  </si>
  <si>
    <t>No. of responses to CM customer and stakeholder satisfaction surveys</t>
  </si>
  <si>
    <t xml:space="preserve">Average CM score for overall satisfaction </t>
  </si>
  <si>
    <t>No. of responses to CfD customer and stakeholder satisfaction surveys</t>
  </si>
  <si>
    <t xml:space="preserve">Average CfD score for overall satisfaction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</si>
</sst>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0.0;[Red]\-0.0;\-"/>
    <numFmt numFmtId="190" formatCode="#,###%;#,###%;\-"/>
    <numFmt numFmtId="191" formatCode="_-* #,##0.000_-;\-* #,##0.000_-;_-* &quot;-&quot;???_-;_-@_-"/>
    <numFmt numFmtId="192" formatCode="[$-809]dd\ mmmm\ yyyy;@"/>
    <numFmt numFmtId="193" formatCode="0.000%"/>
    <numFmt numFmtId="194" formatCode="#,##0.000;[Red]\-#,##0.000;0.000"/>
    <numFmt numFmtId="195" formatCode="_(* #,##0.000_);_(* \(#,##0.000\);_(* &quot;-&quot;??_);_(@_)"/>
    <numFmt numFmtId="196" formatCode="_(* #,##0.0000000_);_(* \(#,##0.0000000\);_(* &quot;-&quot;??_);_(@_)"/>
    <numFmt numFmtId="197" formatCode="0.00;\-0.00;\-"/>
    <numFmt numFmtId="198" formatCode="0.000"/>
    <numFmt numFmtId="199" formatCode="#,##0.000;[Red]\-#,##0.000;\-"/>
    <numFmt numFmtId="200" formatCode="#,##0.000_ ;[Red]\-#,##0.000\ "/>
    <numFmt numFmtId="201" formatCode="#,##0.0000;[Red]\-#,##0.0000;\-"/>
    <numFmt numFmtId="202" formatCode="0.00%;\-0.00%_);&quot;-  &quot;;&quot; &quot;@&quot; &quot;"/>
    <numFmt numFmtId="203" formatCode="#,##0.0000;\(#,##0.0000\);&quot;-  &quot;;&quot; &quot;@&quot; &quot;"/>
    <numFmt numFmtId="204" formatCode="#,##0_);[Red]\(#,##0\);&quot;-&quot;"/>
    <numFmt numFmtId="205" formatCode="mmmm\ d\,\ yyyy"/>
    <numFmt numFmtId="206" formatCode="[$-809]d\ mmmm\ yyyy;@"/>
    <numFmt numFmtId="207" formatCode="0;\-0;;@"/>
  </numFmts>
  <fonts count="17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Verdana"/>
      <family val="2"/>
    </font>
    <font>
      <sz val="11"/>
      <name val="Arial"/>
      <family val="2"/>
    </font>
    <font>
      <u/>
      <sz val="10"/>
      <color theme="10"/>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i/>
      <sz val="10"/>
      <color theme="1"/>
      <name val="Verdana"/>
      <family val="2"/>
    </font>
    <font>
      <u/>
      <sz val="10"/>
      <color theme="10"/>
      <name val="Verdana"/>
      <family val="2"/>
    </font>
    <font>
      <sz val="10"/>
      <color theme="0" tint="-4.9989318521683403E-2"/>
      <name val="Gill Sans MT"/>
      <family val="2"/>
    </font>
    <font>
      <sz val="10"/>
      <name val="Gill Sans MT"/>
      <family val="2"/>
    </font>
    <font>
      <b/>
      <vertAlign val="subscript"/>
      <sz val="10"/>
      <color theme="1"/>
      <name val="Verdana"/>
      <family val="2"/>
    </font>
    <font>
      <sz val="8"/>
      <name val="Verdana"/>
      <family val="2"/>
    </font>
    <font>
      <vertAlign val="subscript"/>
      <sz val="10"/>
      <color theme="1"/>
      <name val="Verdana"/>
      <family val="2"/>
    </font>
    <font>
      <sz val="10"/>
      <color theme="6"/>
      <name val="Verdana"/>
      <family val="2"/>
    </font>
    <font>
      <b/>
      <sz val="14"/>
      <name val="Verdana"/>
      <family val="2"/>
    </font>
    <font>
      <b/>
      <vertAlign val="subscript"/>
      <sz val="14"/>
      <name val="Verdana"/>
      <family val="2"/>
    </font>
    <font>
      <sz val="10"/>
      <color indexed="12"/>
      <name val="Verdana"/>
      <family val="2"/>
    </font>
    <font>
      <i/>
      <sz val="10"/>
      <color theme="0" tint="-0.499984740745262"/>
      <name val="Verdana"/>
      <family val="2"/>
    </font>
    <font>
      <sz val="10"/>
      <color rgb="FFFF0000"/>
      <name val="Verdana"/>
      <family val="2"/>
    </font>
    <font>
      <b/>
      <i/>
      <sz val="11"/>
      <color theme="1"/>
      <name val="Calibri"/>
      <family val="2"/>
      <scheme val="minor"/>
    </font>
    <font>
      <b/>
      <i/>
      <sz val="10"/>
      <color theme="1"/>
      <name val="Verdana"/>
      <family val="2"/>
    </font>
    <font>
      <sz val="11"/>
      <color theme="1"/>
      <name val="Verdana"/>
      <family val="2"/>
    </font>
    <font>
      <b/>
      <sz val="11"/>
      <color rgb="FFFF0000"/>
      <name val="Calibri"/>
      <family val="2"/>
      <scheme val="minor"/>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b/>
      <sz val="10"/>
      <color rgb="FF000000"/>
      <name val="Verdana"/>
      <family val="2"/>
    </font>
    <font>
      <sz val="10"/>
      <color rgb="FF000000"/>
      <name val="Verdana"/>
      <family val="2"/>
    </font>
    <font>
      <u/>
      <sz val="11"/>
      <color indexed="12"/>
      <name val="CG Omega"/>
      <family val="2"/>
    </font>
    <font>
      <vertAlign val="subscript"/>
      <sz val="11"/>
      <color theme="1"/>
      <name val="Arial"/>
      <family val="2"/>
    </font>
    <font>
      <vertAlign val="subscript"/>
      <sz val="11"/>
      <color rgb="FF848484"/>
      <name val="Calibri"/>
      <family val="2"/>
    </font>
    <font>
      <b/>
      <sz val="14"/>
      <color theme="1"/>
      <name val="Verdana"/>
      <family val="2"/>
    </font>
    <font>
      <sz val="8"/>
      <color theme="1"/>
      <name val="Calibri"/>
      <family val="2"/>
      <scheme val="minor"/>
    </font>
    <font>
      <sz val="8"/>
      <color theme="1"/>
      <name val="Verdana"/>
      <family val="2"/>
    </font>
    <font>
      <b/>
      <vertAlign val="subscript"/>
      <sz val="12"/>
      <color theme="1"/>
      <name val="Arial"/>
      <family val="2"/>
    </font>
    <font>
      <b/>
      <sz val="12"/>
      <color theme="1"/>
      <name val="Arial"/>
      <family val="2"/>
    </font>
    <font>
      <i/>
      <sz val="10"/>
      <name val="Verdana"/>
      <family val="2"/>
    </font>
    <font>
      <b/>
      <sz val="9"/>
      <name val="Arial"/>
      <family val="2"/>
    </font>
    <font>
      <i/>
      <u/>
      <sz val="11"/>
      <name val="Arial"/>
      <family val="2"/>
    </font>
    <font>
      <i/>
      <u/>
      <sz val="10"/>
      <name val="Verdana"/>
      <family val="2"/>
    </font>
    <font>
      <b/>
      <u/>
      <sz val="11"/>
      <name val="Arial"/>
      <family val="2"/>
    </font>
    <font>
      <b/>
      <u/>
      <sz val="10"/>
      <name val="Verdana"/>
      <family val="2"/>
    </font>
    <font>
      <u/>
      <sz val="10"/>
      <name val="Verdana"/>
      <family val="2"/>
    </font>
    <font>
      <b/>
      <u/>
      <sz val="10"/>
      <color theme="1"/>
      <name val="Verdana"/>
      <family val="2"/>
    </font>
    <font>
      <sz val="10"/>
      <color indexed="10"/>
      <name val="Verdana"/>
      <family val="2"/>
    </font>
    <font>
      <b/>
      <sz val="12"/>
      <color indexed="8"/>
      <name val="Verdana"/>
      <family val="2"/>
    </font>
    <font>
      <b/>
      <sz val="12"/>
      <name val="Verdana"/>
      <family val="2"/>
    </font>
    <font>
      <b/>
      <sz val="11"/>
      <color indexed="8"/>
      <name val="Verdana"/>
      <family val="2"/>
    </font>
    <font>
      <i/>
      <sz val="10"/>
      <color theme="6" tint="-0.499984740745262"/>
      <name val="Verdana"/>
      <family val="2"/>
    </font>
    <font>
      <b/>
      <u/>
      <sz val="11"/>
      <name val="Verdana"/>
      <family val="2"/>
    </font>
    <font>
      <sz val="11"/>
      <name val="Times New Roman"/>
      <family val="1"/>
    </font>
    <font>
      <b/>
      <i/>
      <sz val="11"/>
      <name val="Times New Roman"/>
      <family val="1"/>
    </font>
    <font>
      <sz val="11"/>
      <color indexed="10"/>
      <name val="Times New Roman"/>
      <family val="1"/>
    </font>
    <font>
      <b/>
      <sz val="11"/>
      <name val="Times New Roman"/>
      <family val="1"/>
    </font>
    <font>
      <sz val="11"/>
      <color rgb="FF252423"/>
      <name val="-Apple-System"/>
      <charset val="1"/>
    </font>
    <font>
      <vertAlign val="subscript"/>
      <sz val="10"/>
      <color rgb="FF000000"/>
      <name val="Verdan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sz val="10"/>
      <color rgb="FF666666"/>
      <name val="Verdana"/>
      <family val="2"/>
    </font>
    <font>
      <b/>
      <sz val="12"/>
      <color theme="1"/>
      <name val="Verdana"/>
      <family val="2"/>
    </font>
    <font>
      <sz val="10"/>
      <color rgb="FFC00000"/>
      <name val="Verdana"/>
      <family val="2"/>
    </font>
    <font>
      <sz val="11"/>
      <color rgb="FFC00000"/>
      <name val="Times New Roman"/>
      <family val="1"/>
    </font>
    <font>
      <b/>
      <sz val="11"/>
      <color rgb="FF000000"/>
      <name val="Calibri"/>
      <family val="2"/>
    </font>
    <font>
      <b/>
      <sz val="10"/>
      <color rgb="FFC00000"/>
      <name val="Verdana"/>
      <family val="2"/>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theme="9" tint="0.59999389629810485"/>
        <bgColor rgb="FF000000"/>
      </patternFill>
    </fill>
    <fill>
      <patternFill patternType="solid">
        <fgColor theme="6" tint="0.39997558519241921"/>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0"/>
        <bgColor rgb="FF000000"/>
      </patternFill>
    </fill>
    <fill>
      <patternFill patternType="solid">
        <fgColor rgb="FFC0C0C0"/>
        <bgColor indexed="64"/>
      </patternFill>
    </fill>
    <fill>
      <patternFill patternType="solid">
        <fgColor theme="7" tint="0.59999389629810485"/>
        <bgColor theme="6"/>
      </patternFill>
    </fill>
    <fill>
      <patternFill patternType="solid">
        <fgColor theme="8" tint="0.59999389629810485"/>
        <bgColor theme="6"/>
      </patternFill>
    </fill>
    <fill>
      <patternFill patternType="solid">
        <fgColor theme="9" tint="0.59999389629810485"/>
        <bgColor theme="6"/>
      </patternFill>
    </fill>
    <fill>
      <patternFill patternType="solid">
        <fgColor theme="6" tint="0.39997558519241921"/>
        <bgColor theme="6"/>
      </patternFill>
    </fill>
    <fill>
      <patternFill patternType="solid">
        <fgColor theme="8" tint="0.39997558519241921"/>
        <bgColor indexed="64"/>
      </patternFill>
    </fill>
    <fill>
      <patternFill patternType="solid">
        <fgColor rgb="FFCCFFCC"/>
        <bgColor indexed="64"/>
      </patternFill>
    </fill>
    <fill>
      <patternFill patternType="solid">
        <fgColor rgb="FFF4B084"/>
        <bgColor indexed="64"/>
      </patternFill>
    </fill>
    <fill>
      <patternFill patternType="solid">
        <fgColor rgb="FFFFE699"/>
        <bgColor rgb="FF000000"/>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6A8ED0"/>
        <bgColor indexed="64"/>
      </patternFill>
    </fill>
    <fill>
      <patternFill patternType="solid">
        <fgColor rgb="FFFF2525"/>
        <bgColor indexed="64"/>
      </patternFill>
    </fill>
    <fill>
      <patternFill patternType="solid">
        <fgColor rgb="FFA162D0"/>
        <bgColor indexed="64"/>
      </patternFill>
    </fill>
  </fills>
  <borders count="1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7630">
    <xf numFmtId="0" fontId="0" fillId="0" borderId="0"/>
    <xf numFmtId="0" fontId="9" fillId="0" borderId="0"/>
    <xf numFmtId="0" fontId="9" fillId="0" borderId="0"/>
    <xf numFmtId="0" fontId="9" fillId="0" borderId="0"/>
    <xf numFmtId="0" fontId="9" fillId="0" borderId="0"/>
    <xf numFmtId="0" fontId="6" fillId="35" borderId="0" applyNumberFormat="0" applyBorder="0" applyAlignment="0" applyProtection="0"/>
    <xf numFmtId="0" fontId="15" fillId="36" borderId="0" applyNumberFormat="0" applyBorder="0" applyAlignment="0" applyProtection="0"/>
    <xf numFmtId="0" fontId="6" fillId="0" borderId="0"/>
    <xf numFmtId="0" fontId="6" fillId="37" borderId="0" applyNumberFormat="0" applyFont="0" applyBorder="0" applyAlignment="0" applyProtection="0"/>
    <xf numFmtId="4" fontId="6" fillId="38" borderId="0" applyBorder="0" applyAlignment="0" applyProtection="0"/>
    <xf numFmtId="4" fontId="6" fillId="39" borderId="0"/>
    <xf numFmtId="4" fontId="6" fillId="40" borderId="0"/>
    <xf numFmtId="0" fontId="16" fillId="0" borderId="19" applyFill="0"/>
    <xf numFmtId="0" fontId="18" fillId="0" borderId="0"/>
    <xf numFmtId="0" fontId="22" fillId="0" borderId="0" applyNumberFormat="0" applyFill="0" applyBorder="0" applyAlignment="0" applyProtection="0">
      <alignment vertical="top"/>
      <protection locked="0"/>
    </xf>
    <xf numFmtId="0" fontId="17" fillId="0" borderId="0"/>
    <xf numFmtId="0" fontId="6" fillId="0" borderId="0"/>
    <xf numFmtId="0" fontId="17" fillId="0" borderId="0"/>
    <xf numFmtId="0" fontId="6" fillId="0" borderId="0"/>
    <xf numFmtId="0" fontId="17" fillId="0" borderId="0"/>
    <xf numFmtId="0" fontId="18" fillId="0" borderId="0"/>
    <xf numFmtId="0" fontId="17" fillId="0" borderId="0"/>
    <xf numFmtId="170" fontId="17" fillId="0" borderId="0" applyFont="0" applyFill="0" applyBorder="0" applyAlignment="0" applyProtection="0"/>
    <xf numFmtId="4" fontId="33" fillId="67" borderId="84" applyNumberFormat="0" applyProtection="0">
      <alignment horizontal="right" vertical="center"/>
    </xf>
    <xf numFmtId="0" fontId="18" fillId="0" borderId="0"/>
    <xf numFmtId="0" fontId="18" fillId="0" borderId="0"/>
    <xf numFmtId="0" fontId="18" fillId="0" borderId="0"/>
    <xf numFmtId="0" fontId="28" fillId="48" borderId="0" applyNumberFormat="0" applyBorder="0" applyAlignment="0" applyProtection="0"/>
    <xf numFmtId="0" fontId="28" fillId="49" borderId="0" applyNumberFormat="0" applyBorder="0" applyAlignment="0" applyProtection="0"/>
    <xf numFmtId="0" fontId="29"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9" fillId="56"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9" fillId="49" borderId="0" applyNumberFormat="0" applyBorder="0" applyAlignment="0" applyProtection="0"/>
    <xf numFmtId="0" fontId="28" fillId="57"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9" fontId="16" fillId="0" borderId="0" applyFont="0" applyFill="0" applyBorder="0" applyAlignment="0" applyProtection="0"/>
    <xf numFmtId="4" fontId="31" fillId="62"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0" fontId="31" fillId="62" borderId="30" applyNumberFormat="0" applyProtection="0">
      <alignment horizontal="left" vertical="top" indent="1"/>
    </xf>
    <xf numFmtId="4" fontId="31" fillId="63" borderId="0" applyNumberFormat="0" applyProtection="0">
      <alignment horizontal="left" vertical="center" indent="1"/>
    </xf>
    <xf numFmtId="4" fontId="33" fillId="64" borderId="30" applyNumberFormat="0" applyProtection="0">
      <alignment horizontal="right" vertical="center"/>
    </xf>
    <xf numFmtId="4" fontId="33" fillId="65" borderId="30" applyNumberFormat="0" applyProtection="0">
      <alignment horizontal="right" vertical="center"/>
    </xf>
    <xf numFmtId="4" fontId="33" fillId="66" borderId="30" applyNumberFormat="0" applyProtection="0">
      <alignment horizontal="right" vertical="center"/>
    </xf>
    <xf numFmtId="4" fontId="33" fillId="67" borderId="30" applyNumberFormat="0" applyProtection="0">
      <alignment horizontal="right" vertical="center"/>
    </xf>
    <xf numFmtId="4" fontId="33" fillId="68" borderId="30" applyNumberFormat="0" applyProtection="0">
      <alignment horizontal="right" vertical="center"/>
    </xf>
    <xf numFmtId="4" fontId="33" fillId="69" borderId="30" applyNumberFormat="0" applyProtection="0">
      <alignment horizontal="right" vertical="center"/>
    </xf>
    <xf numFmtId="4" fontId="33" fillId="70" borderId="30" applyNumberFormat="0" applyProtection="0">
      <alignment horizontal="right" vertical="center"/>
    </xf>
    <xf numFmtId="4" fontId="33" fillId="71" borderId="30" applyNumberFormat="0" applyProtection="0">
      <alignment horizontal="right" vertical="center"/>
    </xf>
    <xf numFmtId="4" fontId="33" fillId="72" borderId="30" applyNumberFormat="0" applyProtection="0">
      <alignment horizontal="right" vertical="center"/>
    </xf>
    <xf numFmtId="4" fontId="31" fillId="73" borderId="31" applyNumberFormat="0" applyProtection="0">
      <alignment horizontal="left" vertical="center" indent="1"/>
    </xf>
    <xf numFmtId="4" fontId="33" fillId="74" borderId="0" applyNumberFormat="0" applyProtection="0">
      <alignment horizontal="left" vertical="center" indent="1"/>
    </xf>
    <xf numFmtId="4" fontId="34" fillId="75" borderId="0" applyNumberFormat="0" applyProtection="0">
      <alignment horizontal="left" vertical="center" indent="1"/>
    </xf>
    <xf numFmtId="4" fontId="33" fillId="63" borderId="30" applyNumberFormat="0" applyProtection="0">
      <alignment horizontal="right" vertical="center"/>
    </xf>
    <xf numFmtId="4" fontId="33" fillId="74" borderId="0" applyNumberFormat="0" applyProtection="0">
      <alignment horizontal="left" vertical="center" indent="1"/>
    </xf>
    <xf numFmtId="4" fontId="33" fillId="63" borderId="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top" indent="1"/>
    </xf>
    <xf numFmtId="0" fontId="17" fillId="77" borderId="19" applyNumberFormat="0">
      <protection locked="0"/>
    </xf>
    <xf numFmtId="4" fontId="33" fillId="78"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35" fillId="74" borderId="30" applyNumberFormat="0" applyProtection="0">
      <alignment horizontal="right" vertical="center"/>
    </xf>
    <xf numFmtId="4" fontId="33" fillId="63" borderId="30" applyNumberFormat="0" applyProtection="0">
      <alignment horizontal="left" vertical="center" indent="1"/>
    </xf>
    <xf numFmtId="0" fontId="33" fillId="63" borderId="30" applyNumberFormat="0" applyProtection="0">
      <alignment horizontal="left" vertical="top" indent="1"/>
    </xf>
    <xf numFmtId="4" fontId="36" fillId="79" borderId="0" applyNumberFormat="0" applyProtection="0">
      <alignment horizontal="left" vertical="center" indent="1"/>
    </xf>
    <xf numFmtId="4" fontId="37" fillId="74" borderId="30" applyNumberFormat="0" applyProtection="0">
      <alignment horizontal="right" vertical="center"/>
    </xf>
    <xf numFmtId="0" fontId="38" fillId="0" borderId="0" applyNumberFormat="0" applyFill="0" applyBorder="0" applyAlignment="0" applyProtection="0"/>
    <xf numFmtId="0" fontId="17" fillId="0" borderId="0"/>
    <xf numFmtId="9" fontId="39" fillId="0" borderId="0" applyFont="0" applyFill="0" applyBorder="0" applyAlignment="0" applyProtection="0"/>
    <xf numFmtId="0" fontId="17" fillId="0" borderId="0"/>
    <xf numFmtId="0" fontId="18" fillId="0" borderId="0"/>
    <xf numFmtId="0" fontId="18" fillId="0" borderId="0"/>
    <xf numFmtId="165" fontId="18" fillId="0" borderId="0" applyFont="0" applyFill="0" applyBorder="0" applyAlignment="0" applyProtection="0"/>
    <xf numFmtId="0" fontId="17" fillId="0" borderId="0"/>
    <xf numFmtId="0" fontId="33" fillId="63" borderId="0" applyNumberFormat="0" applyBorder="0" applyAlignment="0" applyProtection="0"/>
    <xf numFmtId="0" fontId="33" fillId="65" borderId="0" applyNumberFormat="0" applyBorder="0" applyAlignment="0" applyProtection="0"/>
    <xf numFmtId="0" fontId="33" fillId="78" borderId="0" applyNumberFormat="0" applyBorder="0" applyAlignment="0" applyProtection="0"/>
    <xf numFmtId="0" fontId="33" fillId="77" borderId="0" applyNumberFormat="0" applyBorder="0" applyAlignment="0" applyProtection="0"/>
    <xf numFmtId="0" fontId="33" fillId="76" borderId="0" applyNumberFormat="0" applyBorder="0" applyAlignment="0" applyProtection="0"/>
    <xf numFmtId="0" fontId="33" fillId="64"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3" fillId="70" borderId="0" applyNumberFormat="0" applyBorder="0" applyAlignment="0" applyProtection="0"/>
    <xf numFmtId="0" fontId="33" fillId="84" borderId="0" applyNumberFormat="0" applyBorder="0" applyAlignment="0" applyProtection="0"/>
    <xf numFmtId="0" fontId="33" fillId="75" borderId="0" applyNumberFormat="0" applyBorder="0" applyAlignment="0" applyProtection="0"/>
    <xf numFmtId="0" fontId="33" fillId="85" borderId="0" applyNumberFormat="0" applyBorder="0" applyAlignment="0" applyProtection="0"/>
    <xf numFmtId="0" fontId="56" fillId="75" borderId="0" applyNumberFormat="0" applyBorder="0" applyAlignment="0" applyProtection="0"/>
    <xf numFmtId="0" fontId="56" fillId="65" borderId="0" applyNumberFormat="0" applyBorder="0" applyAlignment="0" applyProtection="0"/>
    <xf numFmtId="0" fontId="56" fillId="70" borderId="0" applyNumberFormat="0" applyBorder="0" applyAlignment="0" applyProtection="0"/>
    <xf numFmtId="0" fontId="56" fillId="84" borderId="0" applyNumberFormat="0" applyBorder="0" applyAlignment="0" applyProtection="0"/>
    <xf numFmtId="0" fontId="56" fillId="75" borderId="0" applyNumberFormat="0" applyBorder="0" applyAlignment="0" applyProtection="0"/>
    <xf numFmtId="0" fontId="56" fillId="85" borderId="0" applyNumberFormat="0" applyBorder="0" applyAlignment="0" applyProtection="0"/>
    <xf numFmtId="0" fontId="29" fillId="86" borderId="0" applyNumberFormat="0" applyBorder="0" applyAlignment="0" applyProtection="0"/>
    <xf numFmtId="0" fontId="29" fillId="87" borderId="0" applyNumberFormat="0" applyBorder="0" applyAlignment="0" applyProtection="0"/>
    <xf numFmtId="0" fontId="29" fillId="53" borderId="0" applyNumberFormat="0" applyBorder="0" applyAlignment="0" applyProtection="0"/>
    <xf numFmtId="0" fontId="29" fillId="88" borderId="0" applyNumberFormat="0" applyBorder="0" applyAlignment="0" applyProtection="0"/>
    <xf numFmtId="0" fontId="29" fillId="89" borderId="0" applyNumberFormat="0" applyBorder="0" applyAlignment="0" applyProtection="0"/>
    <xf numFmtId="0" fontId="29" fillId="90" borderId="0" applyNumberFormat="0" applyBorder="0" applyAlignment="0" applyProtection="0"/>
    <xf numFmtId="0" fontId="57" fillId="52" borderId="0" applyNumberFormat="0" applyBorder="0" applyAlignment="0" applyProtection="0"/>
    <xf numFmtId="0" fontId="58" fillId="91" borderId="33" applyNumberFormat="0" applyAlignment="0" applyProtection="0"/>
    <xf numFmtId="0" fontId="59" fillId="53" borderId="34" applyNumberFormat="0" applyAlignment="0" applyProtection="0"/>
    <xf numFmtId="0" fontId="60" fillId="0" borderId="0" applyNumberFormat="0" applyFill="0" applyBorder="0" applyAlignment="0" applyProtection="0"/>
    <xf numFmtId="0" fontId="61" fillId="92" borderId="0" applyNumberFormat="0" applyBorder="0" applyAlignment="0" applyProtection="0"/>
    <xf numFmtId="0" fontId="62" fillId="0" borderId="35" applyNumberFormat="0" applyFill="0" applyAlignment="0" applyProtection="0"/>
    <xf numFmtId="0" fontId="63" fillId="0" borderId="36" applyNumberFormat="0" applyFill="0" applyAlignment="0" applyProtection="0"/>
    <xf numFmtId="0" fontId="64" fillId="0" borderId="37" applyNumberFormat="0" applyFill="0" applyAlignment="0" applyProtection="0"/>
    <xf numFmtId="0" fontId="64" fillId="0" borderId="0" applyNumberFormat="0" applyFill="0" applyBorder="0" applyAlignment="0" applyProtection="0"/>
    <xf numFmtId="0" fontId="65" fillId="58" borderId="33" applyNumberFormat="0" applyAlignment="0" applyProtection="0"/>
    <xf numFmtId="0" fontId="66" fillId="0" borderId="38" applyNumberFormat="0" applyFill="0" applyAlignment="0" applyProtection="0"/>
    <xf numFmtId="0" fontId="67" fillId="58" borderId="0" applyNumberFormat="0" applyBorder="0" applyAlignment="0" applyProtection="0"/>
    <xf numFmtId="0" fontId="17" fillId="57" borderId="39" applyNumberFormat="0" applyFont="0" applyAlignment="0" applyProtection="0"/>
    <xf numFmtId="0" fontId="68" fillId="91" borderId="40" applyNumberFormat="0" applyAlignment="0" applyProtection="0"/>
    <xf numFmtId="0" fontId="29" fillId="90" borderId="0" applyNumberFormat="0" applyBorder="0" applyAlignment="0" applyProtection="0"/>
    <xf numFmtId="0" fontId="29" fillId="89" borderId="0" applyNumberFormat="0" applyBorder="0" applyAlignment="0" applyProtection="0"/>
    <xf numFmtId="0" fontId="29" fillId="88" borderId="0" applyNumberFormat="0" applyBorder="0" applyAlignment="0" applyProtection="0"/>
    <xf numFmtId="0" fontId="29" fillId="53" borderId="0" applyNumberFormat="0" applyBorder="0" applyAlignment="0" applyProtection="0"/>
    <xf numFmtId="0" fontId="29" fillId="87" borderId="0" applyNumberFormat="0" applyBorder="0" applyAlignment="0" applyProtection="0"/>
    <xf numFmtId="0" fontId="29" fillId="86" borderId="0" applyNumberFormat="0" applyBorder="0" applyAlignment="0" applyProtection="0"/>
    <xf numFmtId="0" fontId="38" fillId="0" borderId="0" applyNumberFormat="0" applyFill="0" applyBorder="0" applyAlignment="0" applyProtection="0"/>
    <xf numFmtId="0" fontId="30" fillId="0" borderId="41" applyNumberFormat="0" applyFill="0" applyAlignment="0" applyProtection="0"/>
    <xf numFmtId="0" fontId="69" fillId="0" borderId="0" applyNumberFormat="0" applyFill="0" applyBorder="0" applyAlignment="0" applyProtection="0"/>
    <xf numFmtId="0" fontId="26" fillId="0" borderId="0"/>
    <xf numFmtId="4" fontId="33" fillId="74" borderId="0" applyNumberFormat="0" applyProtection="0">
      <alignment horizontal="left" vertical="center" indent="1"/>
    </xf>
    <xf numFmtId="4" fontId="33" fillId="63" borderId="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4" fontId="70" fillId="96" borderId="42" applyNumberFormat="0" applyProtection="0">
      <alignment horizontal="left" vertical="center" indent="1"/>
    </xf>
    <xf numFmtId="4" fontId="70" fillId="96" borderId="42" applyNumberFormat="0" applyProtection="0">
      <alignment horizontal="left" vertical="center" indent="1"/>
    </xf>
    <xf numFmtId="0" fontId="70" fillId="75" borderId="30" applyNumberFormat="0" applyProtection="0">
      <alignment horizontal="left" vertical="top" indent="1"/>
    </xf>
    <xf numFmtId="0" fontId="70" fillId="63" borderId="30" applyNumberFormat="0" applyProtection="0">
      <alignment horizontal="left" vertical="top" indent="1"/>
    </xf>
    <xf numFmtId="0" fontId="70" fillId="76" borderId="30" applyNumberFormat="0" applyProtection="0">
      <alignment horizontal="left" vertical="top" indent="1"/>
    </xf>
    <xf numFmtId="0" fontId="70" fillId="74" borderId="30" applyNumberFormat="0" applyProtection="0">
      <alignment horizontal="left" vertical="top" indent="1"/>
    </xf>
    <xf numFmtId="4" fontId="70" fillId="0" borderId="42" applyNumberFormat="0" applyProtection="0">
      <alignment horizontal="right" vertical="center"/>
    </xf>
    <xf numFmtId="0" fontId="17" fillId="0" borderId="0"/>
    <xf numFmtId="0" fontId="17" fillId="0" borderId="0"/>
    <xf numFmtId="0" fontId="70" fillId="97" borderId="0"/>
    <xf numFmtId="0" fontId="29" fillId="86" borderId="0" applyNumberFormat="0" applyBorder="0" applyAlignment="0" applyProtection="0"/>
    <xf numFmtId="0" fontId="28" fillId="98" borderId="0" applyNumberFormat="0" applyBorder="0" applyAlignment="0" applyProtection="0"/>
    <xf numFmtId="0" fontId="28" fillId="56" borderId="0" applyNumberFormat="0" applyBorder="0" applyAlignment="0" applyProtection="0"/>
    <xf numFmtId="0" fontId="29" fillId="99" borderId="0" applyNumberFormat="0" applyBorder="0" applyAlignment="0" applyProtection="0"/>
    <xf numFmtId="0" fontId="29" fillId="87" borderId="0" applyNumberFormat="0" applyBorder="0" applyAlignment="0" applyProtection="0"/>
    <xf numFmtId="0" fontId="28" fillId="100" borderId="0" applyNumberFormat="0" applyBorder="0" applyAlignment="0" applyProtection="0"/>
    <xf numFmtId="0" fontId="28" fillId="55" borderId="0" applyNumberFormat="0" applyBorder="0" applyAlignment="0" applyProtection="0"/>
    <xf numFmtId="0" fontId="29" fillId="52" borderId="0" applyNumberFormat="0" applyBorder="0" applyAlignment="0" applyProtection="0"/>
    <xf numFmtId="0" fontId="29" fillId="101" borderId="0" applyNumberFormat="0" applyBorder="0" applyAlignment="0" applyProtection="0"/>
    <xf numFmtId="0" fontId="28" fillId="102" borderId="0" applyNumberFormat="0" applyBorder="0" applyAlignment="0" applyProtection="0"/>
    <xf numFmtId="0" fontId="28" fillId="103" borderId="0" applyNumberFormat="0" applyBorder="0" applyAlignment="0" applyProtection="0"/>
    <xf numFmtId="0" fontId="29" fillId="104" borderId="0" applyNumberFormat="0" applyBorder="0" applyAlignment="0" applyProtection="0"/>
    <xf numFmtId="0" fontId="29" fillId="105" borderId="0" applyNumberFormat="0" applyBorder="0" applyAlignment="0" applyProtection="0"/>
    <xf numFmtId="0" fontId="28" fillId="100" borderId="0" applyNumberFormat="0" applyBorder="0" applyAlignment="0" applyProtection="0"/>
    <xf numFmtId="0" fontId="28" fillId="53" borderId="0" applyNumberFormat="0" applyBorder="0" applyAlignment="0" applyProtection="0"/>
    <xf numFmtId="0" fontId="29" fillId="55" borderId="0" applyNumberFormat="0" applyBorder="0" applyAlignment="0" applyProtection="0"/>
    <xf numFmtId="0" fontId="29" fillId="99" borderId="0" applyNumberFormat="0" applyBorder="0" applyAlignment="0" applyProtection="0"/>
    <xf numFmtId="0" fontId="28" fillId="54" borderId="0" applyNumberFormat="0" applyBorder="0" applyAlignment="0" applyProtection="0"/>
    <xf numFmtId="0" fontId="29" fillId="99" borderId="0" applyNumberFormat="0" applyBorder="0" applyAlignment="0" applyProtection="0"/>
    <xf numFmtId="0" fontId="29" fillId="106" borderId="0" applyNumberFormat="0" applyBorder="0" applyAlignment="0" applyProtection="0"/>
    <xf numFmtId="0" fontId="28" fillId="58" borderId="0" applyNumberFormat="0" applyBorder="0" applyAlignment="0" applyProtection="0"/>
    <xf numFmtId="0" fontId="29" fillId="107" borderId="0" applyNumberFormat="0" applyBorder="0" applyAlignment="0" applyProtection="0"/>
    <xf numFmtId="0" fontId="77" fillId="57" borderId="0" applyNumberFormat="0" applyBorder="0" applyAlignment="0" applyProtection="0"/>
    <xf numFmtId="0" fontId="78" fillId="108" borderId="42" applyNumberFormat="0" applyAlignment="0" applyProtection="0"/>
    <xf numFmtId="0" fontId="59" fillId="105" borderId="34" applyNumberFormat="0" applyAlignment="0" applyProtection="0"/>
    <xf numFmtId="0" fontId="30" fillId="109" borderId="0" applyNumberFormat="0" applyBorder="0" applyAlignment="0" applyProtection="0"/>
    <xf numFmtId="0" fontId="30" fillId="110" borderId="0" applyNumberFormat="0" applyBorder="0" applyAlignment="0" applyProtection="0"/>
    <xf numFmtId="0" fontId="28" fillId="103" borderId="0" applyNumberFormat="0" applyBorder="0" applyAlignment="0" applyProtection="0"/>
    <xf numFmtId="0" fontId="62" fillId="0" borderId="35" applyNumberFormat="0" applyFill="0" applyAlignment="0" applyProtection="0"/>
    <xf numFmtId="0" fontId="63" fillId="0" borderId="43" applyNumberFormat="0" applyFill="0" applyAlignment="0" applyProtection="0"/>
    <xf numFmtId="0" fontId="64" fillId="0" borderId="44" applyNumberFormat="0" applyFill="0" applyAlignment="0" applyProtection="0"/>
    <xf numFmtId="0" fontId="64" fillId="0" borderId="0" applyNumberFormat="0" applyFill="0" applyBorder="0" applyAlignment="0" applyProtection="0"/>
    <xf numFmtId="0" fontId="65" fillId="58" borderId="42" applyNumberFormat="0" applyAlignment="0" applyProtection="0"/>
    <xf numFmtId="0" fontId="61" fillId="0" borderId="45" applyNumberFormat="0" applyFill="0" applyAlignment="0" applyProtection="0"/>
    <xf numFmtId="0" fontId="61" fillId="58" borderId="0" applyNumberFormat="0" applyBorder="0" applyAlignment="0" applyProtection="0"/>
    <xf numFmtId="0" fontId="70" fillId="57" borderId="42" applyNumberFormat="0" applyFont="0" applyAlignment="0" applyProtection="0"/>
    <xf numFmtId="0" fontId="68" fillId="108" borderId="40" applyNumberFormat="0" applyAlignment="0" applyProtection="0"/>
    <xf numFmtId="4" fontId="70" fillId="62" borderId="42" applyNumberFormat="0" applyProtection="0">
      <alignment vertical="center"/>
    </xf>
    <xf numFmtId="4" fontId="80" fillId="111" borderId="42" applyNumberFormat="0" applyProtection="0">
      <alignment vertical="center"/>
    </xf>
    <xf numFmtId="4" fontId="70" fillId="111" borderId="42" applyNumberFormat="0" applyProtection="0">
      <alignment horizontal="left" vertical="center" indent="1"/>
    </xf>
    <xf numFmtId="0" fontId="74" fillId="62" borderId="30" applyNumberFormat="0" applyProtection="0">
      <alignment horizontal="left" vertical="top"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17" fillId="75" borderId="46" applyNumberFormat="0" applyProtection="0">
      <alignment horizontal="left" vertical="center" indent="1"/>
    </xf>
    <xf numFmtId="4" fontId="17" fillId="75"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0" fontId="70" fillId="77" borderId="47" applyNumberFormat="0">
      <protection locked="0"/>
    </xf>
    <xf numFmtId="0" fontId="72" fillId="75" borderId="48" applyBorder="0"/>
    <xf numFmtId="4" fontId="73" fillId="78" borderId="30" applyNumberFormat="0" applyProtection="0">
      <alignment vertical="center"/>
    </xf>
    <xf numFmtId="4" fontId="80" fillId="82" borderId="19" applyNumberFormat="0" applyProtection="0">
      <alignment vertical="center"/>
    </xf>
    <xf numFmtId="4" fontId="73" fillId="84" borderId="30" applyNumberFormat="0" applyProtection="0">
      <alignment horizontal="left" vertical="center" indent="1"/>
    </xf>
    <xf numFmtId="0" fontId="73" fillId="78" borderId="30" applyNumberFormat="0" applyProtection="0">
      <alignment horizontal="left" vertical="top" indent="1"/>
    </xf>
    <xf numFmtId="4" fontId="80" fillId="81" borderId="42" applyNumberFormat="0" applyProtection="0">
      <alignment horizontal="right" vertical="center"/>
    </xf>
    <xf numFmtId="0" fontId="73" fillId="63" borderId="30" applyNumberFormat="0" applyProtection="0">
      <alignment horizontal="left" vertical="top" indent="1"/>
    </xf>
    <xf numFmtId="4" fontId="75" fillId="79" borderId="46" applyNumberFormat="0" applyProtection="0">
      <alignment horizontal="left" vertical="center" indent="1"/>
    </xf>
    <xf numFmtId="0" fontId="70" fillId="114" borderId="19"/>
    <xf numFmtId="4" fontId="76" fillId="77" borderId="42" applyNumberFormat="0" applyProtection="0">
      <alignment horizontal="right" vertical="center"/>
    </xf>
    <xf numFmtId="0" fontId="30" fillId="0" borderId="41" applyNumberFormat="0" applyFill="0" applyAlignment="0" applyProtection="0"/>
    <xf numFmtId="0" fontId="79" fillId="0" borderId="0" applyNumberFormat="0" applyFill="0" applyBorder="0" applyAlignment="0" applyProtection="0"/>
    <xf numFmtId="0" fontId="29" fillId="86" borderId="0" applyNumberFormat="0" applyBorder="0" applyAlignment="0" applyProtection="0"/>
    <xf numFmtId="0" fontId="29" fillId="87" borderId="0" applyNumberFormat="0" applyBorder="0" applyAlignment="0" applyProtection="0"/>
    <xf numFmtId="0" fontId="29" fillId="101" borderId="0" applyNumberFormat="0" applyBorder="0" applyAlignment="0" applyProtection="0"/>
    <xf numFmtId="0" fontId="29" fillId="105" borderId="0" applyNumberFormat="0" applyBorder="0" applyAlignment="0" applyProtection="0"/>
    <xf numFmtId="0" fontId="29" fillId="99"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99" borderId="0" applyNumberFormat="0" applyBorder="0" applyAlignment="0" applyProtection="0"/>
    <xf numFmtId="0" fontId="29" fillId="105" borderId="0" applyNumberFormat="0" applyBorder="0" applyAlignment="0" applyProtection="0"/>
    <xf numFmtId="0" fontId="29" fillId="101" borderId="0" applyNumberFormat="0" applyBorder="0" applyAlignment="0" applyProtection="0"/>
    <xf numFmtId="0" fontId="29" fillId="87" borderId="0" applyNumberFormat="0" applyBorder="0" applyAlignment="0" applyProtection="0"/>
    <xf numFmtId="0" fontId="29" fillId="86" borderId="0" applyNumberFormat="0" applyBorder="0" applyAlignment="0" applyProtection="0"/>
    <xf numFmtId="9" fontId="17" fillId="0" borderId="0" applyFont="0" applyFill="0" applyBorder="0" applyAlignment="0" applyProtection="0"/>
    <xf numFmtId="0" fontId="70" fillId="97" borderId="0"/>
    <xf numFmtId="0" fontId="29" fillId="86" borderId="0" applyNumberFormat="0" applyBorder="0" applyAlignment="0" applyProtection="0"/>
    <xf numFmtId="0" fontId="29" fillId="87" borderId="0" applyNumberFormat="0" applyBorder="0" applyAlignment="0" applyProtection="0"/>
    <xf numFmtId="0" fontId="29" fillId="101" borderId="0" applyNumberFormat="0" applyBorder="0" applyAlignment="0" applyProtection="0"/>
    <xf numFmtId="0" fontId="29" fillId="105" borderId="0" applyNumberFormat="0" applyBorder="0" applyAlignment="0" applyProtection="0"/>
    <xf numFmtId="0" fontId="29" fillId="99" borderId="0" applyNumberFormat="0" applyBorder="0" applyAlignment="0" applyProtection="0"/>
    <xf numFmtId="0" fontId="29" fillId="106" borderId="0" applyNumberFormat="0" applyBorder="0" applyAlignment="0" applyProtection="0"/>
    <xf numFmtId="0" fontId="17" fillId="0" borderId="0"/>
    <xf numFmtId="0" fontId="26" fillId="0" borderId="0"/>
    <xf numFmtId="0" fontId="17" fillId="0" borderId="0"/>
    <xf numFmtId="9" fontId="17" fillId="0" borderId="0" applyFont="0" applyFill="0" applyBorder="0" applyAlignment="0" applyProtection="0"/>
    <xf numFmtId="9" fontId="26" fillId="0" borderId="0" applyFont="0" applyFill="0" applyBorder="0" applyAlignment="0" applyProtection="0"/>
    <xf numFmtId="0" fontId="17" fillId="0" borderId="0"/>
    <xf numFmtId="0" fontId="71" fillId="0" borderId="0" applyNumberFormat="0" applyFill="0" applyBorder="0" applyAlignment="0" applyProtection="0"/>
    <xf numFmtId="9" fontId="17" fillId="0" borderId="0" applyFont="0" applyFill="0" applyBorder="0" applyAlignment="0" applyProtection="0"/>
    <xf numFmtId="0" fontId="70" fillId="97" borderId="0"/>
    <xf numFmtId="0" fontId="17" fillId="0" borderId="0"/>
    <xf numFmtId="9" fontId="17" fillId="0" borderId="0" applyFont="0" applyFill="0" applyBorder="0" applyAlignment="0" applyProtection="0"/>
    <xf numFmtId="0" fontId="28" fillId="119" borderId="0" applyNumberFormat="0" applyBorder="0" applyAlignment="0" applyProtection="0"/>
    <xf numFmtId="0" fontId="33" fillId="63" borderId="0" applyNumberFormat="0" applyBorder="0" applyAlignment="0" applyProtection="0"/>
    <xf numFmtId="0" fontId="28" fillId="116" borderId="0" applyNumberFormat="0" applyBorder="0" applyAlignment="0" applyProtection="0"/>
    <xf numFmtId="0" fontId="84" fillId="0" borderId="0"/>
    <xf numFmtId="0" fontId="17" fillId="0" borderId="0"/>
    <xf numFmtId="9" fontId="17" fillId="0" borderId="0" applyFont="0" applyFill="0" applyBorder="0" applyAlignment="0" applyProtection="0"/>
    <xf numFmtId="0" fontId="33" fillId="75" borderId="0" applyNumberFormat="0" applyBorder="0" applyAlignment="0" applyProtection="0"/>
    <xf numFmtId="0" fontId="28" fillId="84" borderId="0" applyNumberFormat="0" applyBorder="0" applyAlignment="0" applyProtection="0"/>
    <xf numFmtId="0" fontId="33" fillId="84" borderId="0" applyNumberFormat="0" applyBorder="0" applyAlignment="0" applyProtection="0"/>
    <xf numFmtId="0" fontId="29" fillId="124" borderId="0" applyNumberFormat="0" applyBorder="0" applyAlignment="0" applyProtection="0"/>
    <xf numFmtId="0" fontId="28" fillId="51" borderId="0" applyNumberFormat="0" applyBorder="0" applyAlignment="0" applyProtection="0"/>
    <xf numFmtId="0" fontId="29" fillId="87"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56" fillId="75"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56" fillId="67" borderId="0" applyNumberFormat="0" applyBorder="0" applyAlignment="0" applyProtection="0"/>
    <xf numFmtId="0" fontId="29" fillId="123" borderId="0" applyNumberFormat="0" applyBorder="0" applyAlignment="0" applyProtection="0"/>
    <xf numFmtId="0" fontId="56" fillId="121" borderId="0" applyNumberFormat="0" applyBorder="0" applyAlignment="0" applyProtection="0"/>
    <xf numFmtId="0" fontId="56" fillId="84" borderId="0" applyNumberFormat="0" applyBorder="0" applyAlignment="0" applyProtection="0"/>
    <xf numFmtId="0" fontId="56" fillId="84" borderId="0" applyNumberFormat="0" applyBorder="0" applyAlignment="0" applyProtection="0"/>
    <xf numFmtId="0" fontId="56" fillId="65" borderId="0" applyNumberFormat="0" applyBorder="0" applyAlignment="0" applyProtection="0"/>
    <xf numFmtId="0" fontId="29" fillId="72" borderId="0" applyNumberFormat="0" applyBorder="0" applyAlignment="0" applyProtection="0"/>
    <xf numFmtId="0" fontId="56" fillId="70" borderId="0" applyNumberFormat="0" applyBorder="0" applyAlignment="0" applyProtection="0"/>
    <xf numFmtId="0" fontId="56" fillId="65" borderId="0" applyNumberFormat="0" applyBorder="0" applyAlignment="0" applyProtection="0"/>
    <xf numFmtId="0" fontId="29" fillId="122"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29" fillId="122" borderId="0" applyNumberFormat="0" applyBorder="0" applyAlignment="0" applyProtection="0"/>
    <xf numFmtId="0" fontId="33" fillId="85"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33" fillId="75" borderId="0" applyNumberFormat="0" applyBorder="0" applyAlignment="0" applyProtection="0"/>
    <xf numFmtId="0" fontId="33" fillId="84" borderId="0" applyNumberFormat="0" applyBorder="0" applyAlignment="0" applyProtection="0"/>
    <xf numFmtId="0" fontId="33" fillId="84" borderId="0" applyNumberFormat="0" applyBorder="0" applyAlignment="0" applyProtection="0"/>
    <xf numFmtId="0" fontId="28" fillId="118" borderId="0" applyNumberFormat="0" applyBorder="0" applyAlignment="0" applyProtection="0"/>
    <xf numFmtId="0" fontId="28" fillId="118" borderId="0" applyNumberFormat="0" applyBorder="0" applyAlignment="0" applyProtection="0"/>
    <xf numFmtId="0" fontId="33" fillId="120"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33" fillId="65"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33" fillId="76" borderId="0" applyNumberFormat="0" applyBorder="0" applyAlignment="0" applyProtection="0"/>
    <xf numFmtId="0" fontId="33" fillId="76" borderId="0" applyNumberFormat="0" applyBorder="0" applyAlignment="0" applyProtection="0"/>
    <xf numFmtId="0" fontId="28" fillId="118" borderId="0" applyNumberFormat="0" applyBorder="0" applyAlignment="0" applyProtection="0"/>
    <xf numFmtId="0" fontId="33" fillId="117" borderId="0" applyNumberFormat="0" applyBorder="0" applyAlignment="0" applyProtection="0"/>
    <xf numFmtId="0" fontId="33" fillId="78" borderId="0" applyNumberFormat="0" applyBorder="0" applyAlignment="0" applyProtection="0"/>
    <xf numFmtId="0" fontId="33" fillId="78" borderId="0" applyNumberFormat="0" applyBorder="0" applyAlignment="0" applyProtection="0"/>
    <xf numFmtId="0" fontId="28" fillId="116" borderId="0" applyNumberFormat="0" applyBorder="0" applyAlignment="0" applyProtection="0"/>
    <xf numFmtId="0" fontId="33" fillId="71"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28" fillId="115" borderId="0" applyNumberFormat="0" applyBorder="0" applyAlignment="0" applyProtection="0"/>
    <xf numFmtId="0" fontId="28" fillId="115" borderId="0" applyNumberFormat="0" applyBorder="0" applyAlignment="0" applyProtection="0"/>
    <xf numFmtId="0" fontId="33" fillId="74"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84" fillId="0" borderId="0"/>
    <xf numFmtId="0" fontId="84" fillId="0" borderId="0"/>
    <xf numFmtId="0" fontId="17" fillId="0" borderId="0"/>
    <xf numFmtId="0" fontId="17" fillId="0" borderId="0"/>
    <xf numFmtId="0" fontId="17" fillId="0" borderId="0"/>
    <xf numFmtId="0" fontId="99" fillId="0" borderId="0"/>
    <xf numFmtId="0" fontId="17" fillId="0" borderId="0"/>
    <xf numFmtId="0" fontId="84" fillId="0" borderId="0"/>
    <xf numFmtId="0" fontId="84" fillId="0" borderId="0"/>
    <xf numFmtId="0" fontId="84" fillId="0" borderId="0"/>
    <xf numFmtId="0" fontId="17" fillId="0" borderId="0" applyFont="0" applyFill="0" applyBorder="0" applyAlignment="0" applyProtection="0"/>
    <xf numFmtId="0" fontId="17" fillId="0" borderId="0"/>
    <xf numFmtId="0" fontId="29" fillId="124" borderId="0" applyNumberFormat="0" applyBorder="0" applyAlignment="0" applyProtection="0"/>
    <xf numFmtId="0" fontId="29" fillId="86" borderId="0" applyNumberFormat="0" applyBorder="0" applyAlignment="0" applyProtection="0"/>
    <xf numFmtId="0" fontId="56" fillId="75" borderId="0" applyNumberFormat="0" applyBorder="0" applyAlignment="0" applyProtection="0"/>
    <xf numFmtId="0" fontId="29" fillId="123" borderId="0" applyNumberFormat="0" applyBorder="0" applyAlignment="0" applyProtection="0"/>
    <xf numFmtId="0" fontId="29" fillId="65" borderId="0" applyNumberFormat="0" applyBorder="0" applyAlignment="0" applyProtection="0"/>
    <xf numFmtId="0" fontId="56" fillId="121" borderId="0" applyNumberFormat="0" applyBorder="0" applyAlignment="0" applyProtection="0"/>
    <xf numFmtId="0" fontId="28" fillId="67" borderId="0" applyNumberFormat="0" applyBorder="0" applyAlignment="0" applyProtection="0"/>
    <xf numFmtId="0" fontId="29" fillId="65" borderId="0" applyNumberFormat="0" applyBorder="0" applyAlignment="0" applyProtection="0"/>
    <xf numFmtId="0" fontId="56" fillId="120" borderId="0" applyNumberFormat="0" applyBorder="0" applyAlignment="0" applyProtection="0"/>
    <xf numFmtId="0" fontId="29" fillId="96" borderId="0" applyNumberFormat="0" applyBorder="0" applyAlignment="0" applyProtection="0"/>
    <xf numFmtId="0" fontId="56" fillId="85" borderId="0" applyNumberFormat="0" applyBorder="0" applyAlignment="0" applyProtection="0"/>
    <xf numFmtId="0" fontId="29" fillId="50" borderId="0" applyNumberFormat="0" applyBorder="0" applyAlignment="0" applyProtection="0"/>
    <xf numFmtId="0" fontId="33" fillId="70" borderId="0" applyNumberFormat="0" applyBorder="0" applyAlignment="0" applyProtection="0"/>
    <xf numFmtId="0" fontId="28" fillId="119" borderId="0" applyNumberFormat="0" applyBorder="0" applyAlignment="0" applyProtection="0"/>
    <xf numFmtId="0" fontId="33" fillId="64" borderId="0" applyNumberFormat="0" applyBorder="0" applyAlignment="0" applyProtection="0"/>
    <xf numFmtId="0" fontId="56" fillId="85" borderId="0" applyNumberFormat="0" applyBorder="0" applyAlignment="0" applyProtection="0"/>
    <xf numFmtId="0" fontId="29" fillId="96" borderId="0" applyNumberFormat="0" applyBorder="0" applyAlignment="0" applyProtection="0"/>
    <xf numFmtId="0" fontId="29" fillId="72" borderId="0" applyNumberFormat="0" applyBorder="0" applyAlignment="0" applyProtection="0"/>
    <xf numFmtId="0" fontId="56" fillId="63" borderId="0" applyNumberFormat="0" applyBorder="0" applyAlignment="0" applyProtection="0"/>
    <xf numFmtId="0" fontId="28" fillId="67" borderId="0" applyNumberFormat="0" applyBorder="0" applyAlignment="0" applyProtection="0"/>
    <xf numFmtId="0" fontId="28" fillId="84"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8" fillId="118" borderId="0" applyNumberFormat="0" applyBorder="0" applyAlignment="0" applyProtection="0"/>
    <xf numFmtId="0" fontId="33" fillId="77"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3" fillId="74" borderId="0" applyNumberFormat="0" applyBorder="0" applyAlignment="0" applyProtection="0"/>
    <xf numFmtId="0" fontId="33" fillId="64" borderId="0" applyNumberFormat="0" applyBorder="0" applyAlignment="0" applyProtection="0"/>
    <xf numFmtId="0" fontId="33" fillId="85" borderId="0" applyNumberFormat="0" applyBorder="0" applyAlignment="0" applyProtection="0"/>
    <xf numFmtId="0" fontId="33" fillId="77"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10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105"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9" fillId="56"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123" borderId="0" applyNumberFormat="0" applyBorder="0" applyAlignment="0" applyProtection="0"/>
    <xf numFmtId="0" fontId="29" fillId="123"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99" borderId="0" applyNumberFormat="0" applyBorder="0" applyAlignment="0" applyProtection="0"/>
    <xf numFmtId="0" fontId="28" fillId="48" borderId="0" applyNumberFormat="0" applyBorder="0" applyAlignment="0" applyProtection="0"/>
    <xf numFmtId="0" fontId="29" fillId="4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106"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86" fillId="84" borderId="33" applyNumberFormat="0" applyAlignment="0" applyProtection="0"/>
    <xf numFmtId="0" fontId="86" fillId="84" borderId="33" applyNumberFormat="0" applyAlignment="0" applyProtection="0"/>
    <xf numFmtId="0" fontId="58" fillId="91" borderId="33" applyNumberFormat="0" applyAlignment="0" applyProtection="0"/>
    <xf numFmtId="0" fontId="58" fillId="91" borderId="33" applyNumberFormat="0" applyAlignment="0" applyProtection="0"/>
    <xf numFmtId="0" fontId="59" fillId="125" borderId="34" applyNumberFormat="0" applyAlignment="0" applyProtection="0"/>
    <xf numFmtId="0" fontId="59" fillId="125" borderId="34" applyNumberFormat="0" applyAlignment="0" applyProtection="0"/>
    <xf numFmtId="0" fontId="59" fillId="53" borderId="34" applyNumberFormat="0" applyAlignment="0" applyProtection="0"/>
    <xf numFmtId="0" fontId="59" fillId="53" borderId="34" applyNumberFormat="0" applyAlignment="0" applyProtection="0"/>
    <xf numFmtId="37" fontId="40" fillId="0" borderId="28">
      <alignment horizontal="center"/>
    </xf>
    <xf numFmtId="37" fontId="40" fillId="0" borderId="0">
      <alignment horizontal="center" vertical="center" wrapText="1"/>
    </xf>
    <xf numFmtId="165" fontId="17" fillId="0" borderId="0" applyFont="0" applyFill="0" applyBorder="0" applyAlignment="0" applyProtection="0"/>
    <xf numFmtId="0" fontId="17" fillId="0" borderId="0" applyNumberFormat="0" applyFont="0" applyBorder="0" applyAlignment="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7" fontId="26" fillId="0" borderId="0" applyFont="0" applyFill="0" applyBorder="0" applyAlignment="0" applyProtection="0"/>
    <xf numFmtId="174" fontId="17" fillId="0" borderId="0" applyFill="0" applyBorder="0"/>
    <xf numFmtId="174" fontId="17" fillId="0" borderId="0" applyFill="0" applyBorder="0"/>
    <xf numFmtId="174" fontId="17" fillId="0" borderId="0" applyFill="0" applyBorder="0"/>
    <xf numFmtId="164" fontId="17" fillId="0" borderId="0" applyFont="0" applyFill="0" applyBorder="0" applyAlignment="0" applyProtection="0"/>
    <xf numFmtId="165" fontId="17" fillId="0" borderId="0" applyFont="0" applyFill="0" applyBorder="0" applyAlignment="0" applyProtection="0"/>
    <xf numFmtId="173" fontId="82" fillId="0" borderId="27"/>
    <xf numFmtId="0" fontId="30" fillId="59" borderId="0" applyNumberFormat="0" applyBorder="0" applyAlignment="0" applyProtection="0"/>
    <xf numFmtId="0" fontId="30" fillId="60" borderId="0" applyNumberFormat="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8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116" borderId="0" applyNumberFormat="0" applyBorder="0" applyAlignment="0" applyProtection="0"/>
    <xf numFmtId="0" fontId="61" fillId="116"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17" fillId="84" borderId="0" applyNumberFormat="0" applyFont="0" applyBorder="0" applyAlignment="0" applyProtection="0"/>
    <xf numFmtId="0" fontId="88" fillId="0" borderId="49" applyNumberFormat="0" applyFill="0" applyAlignment="0" applyProtection="0"/>
    <xf numFmtId="0" fontId="88" fillId="0" borderId="49" applyNumberFormat="0" applyFill="0" applyAlignment="0" applyProtection="0"/>
    <xf numFmtId="0" fontId="89" fillId="0" borderId="36" applyNumberFormat="0" applyFill="0" applyAlignment="0" applyProtection="0"/>
    <xf numFmtId="0" fontId="89"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90" fillId="0" borderId="50" applyNumberFormat="0" applyFill="0" applyAlignment="0" applyProtection="0"/>
    <xf numFmtId="0" fontId="90" fillId="0" borderId="50" applyNumberFormat="0" applyFill="0" applyAlignment="0" applyProtection="0"/>
    <xf numFmtId="0" fontId="64" fillId="0" borderId="37" applyNumberFormat="0" applyFill="0" applyAlignment="0" applyProtection="0"/>
    <xf numFmtId="0" fontId="64" fillId="0" borderId="37"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84" borderId="33" applyNumberFormat="0" applyAlignment="0" applyProtection="0"/>
    <xf numFmtId="0" fontId="92" fillId="84" borderId="33" applyNumberFormat="0" applyAlignment="0" applyProtection="0"/>
    <xf numFmtId="0" fontId="65" fillId="58" borderId="33" applyNumberFormat="0" applyAlignment="0" applyProtection="0"/>
    <xf numFmtId="0" fontId="65" fillId="58" borderId="33" applyNumberFormat="0" applyAlignment="0" applyProtection="0"/>
    <xf numFmtId="0" fontId="93" fillId="0" borderId="51" applyNumberFormat="0" applyFill="0" applyAlignment="0" applyProtection="0"/>
    <xf numFmtId="0" fontId="93" fillId="0" borderId="51" applyNumberFormat="0" applyFill="0" applyAlignment="0" applyProtection="0"/>
    <xf numFmtId="0" fontId="66" fillId="0" borderId="38" applyNumberFormat="0" applyFill="0" applyAlignment="0" applyProtection="0"/>
    <xf numFmtId="0" fontId="66" fillId="0" borderId="38" applyNumberFormat="0" applyFill="0" applyAlignment="0" applyProtection="0"/>
    <xf numFmtId="37" fontId="24" fillId="0" borderId="0"/>
    <xf numFmtId="0" fontId="67" fillId="62" borderId="0" applyNumberFormat="0" applyBorder="0" applyAlignment="0" applyProtection="0"/>
    <xf numFmtId="0" fontId="67" fillId="62"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17" fillId="0" borderId="0"/>
    <xf numFmtId="0" fontId="17" fillId="0" borderId="0"/>
    <xf numFmtId="0" fontId="17" fillId="0" borderId="0"/>
    <xf numFmtId="0" fontId="26"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applyFill="0" applyBorder="0">
      <protection locked="0"/>
    </xf>
    <xf numFmtId="0" fontId="17" fillId="78" borderId="39" applyNumberFormat="0" applyFont="0" applyAlignment="0" applyProtection="0"/>
    <xf numFmtId="0" fontId="17" fillId="78" borderId="39" applyNumberFormat="0" applyFont="0" applyAlignment="0" applyProtection="0"/>
    <xf numFmtId="0" fontId="70" fillId="57" borderId="42" applyNumberFormat="0" applyFont="0" applyAlignment="0" applyProtection="0"/>
    <xf numFmtId="0" fontId="17" fillId="57" borderId="39" applyNumberFormat="0" applyFont="0" applyAlignment="0" applyProtection="0"/>
    <xf numFmtId="0" fontId="17" fillId="57" borderId="39" applyNumberFormat="0" applyFont="0" applyAlignment="0" applyProtection="0"/>
    <xf numFmtId="0" fontId="68" fillId="84" borderId="40" applyNumberFormat="0" applyAlignment="0" applyProtection="0"/>
    <xf numFmtId="0" fontId="68" fillId="84" borderId="40" applyNumberFormat="0" applyAlignment="0" applyProtection="0"/>
    <xf numFmtId="0" fontId="68" fillId="91" borderId="40" applyNumberFormat="0" applyAlignment="0" applyProtection="0"/>
    <xf numFmtId="0" fontId="68" fillId="91" borderId="4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4" fontId="31" fillId="62" borderId="30" applyNumberFormat="0" applyProtection="0">
      <alignment vertical="center"/>
    </xf>
    <xf numFmtId="4" fontId="34" fillId="111" borderId="30" applyNumberFormat="0" applyProtection="0">
      <alignment vertical="center"/>
    </xf>
    <xf numFmtId="4" fontId="34" fillId="111" borderId="30" applyNumberFormat="0" applyProtection="0">
      <alignment vertical="center"/>
    </xf>
    <xf numFmtId="4" fontId="31" fillId="62" borderId="30" applyNumberFormat="0" applyProtection="0">
      <alignment vertical="center"/>
    </xf>
    <xf numFmtId="4" fontId="31" fillId="62" borderId="30" applyNumberFormat="0" applyProtection="0">
      <alignment vertical="center"/>
    </xf>
    <xf numFmtId="4" fontId="70" fillId="62" borderId="42" applyNumberFormat="0" applyProtection="0">
      <alignment vertical="center"/>
    </xf>
    <xf numFmtId="4" fontId="32" fillId="62" borderId="30" applyNumberFormat="0" applyProtection="0">
      <alignment vertical="center"/>
    </xf>
    <xf numFmtId="4" fontId="95" fillId="111" borderId="30" applyNumberFormat="0" applyProtection="0">
      <alignment vertical="center"/>
    </xf>
    <xf numFmtId="4" fontId="95" fillId="111"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4" fontId="96" fillId="111" borderId="30" applyNumberFormat="0" applyProtection="0">
      <alignment horizontal="left" vertical="center" indent="1"/>
    </xf>
    <xf numFmtId="4" fontId="96" fillId="111" borderId="30" applyNumberFormat="0" applyProtection="0">
      <alignment horizontal="left" vertical="center" indent="1"/>
    </xf>
    <xf numFmtId="4" fontId="31" fillId="62" borderId="30" applyNumberFormat="0" applyProtection="0">
      <alignment horizontal="left" vertical="center" indent="1"/>
    </xf>
    <xf numFmtId="4" fontId="31" fillId="62" borderId="30" applyNumberFormat="0" applyProtection="0">
      <alignment horizontal="left" vertical="center" indent="1"/>
    </xf>
    <xf numFmtId="4" fontId="70" fillId="111" borderId="42" applyNumberFormat="0" applyProtection="0">
      <alignment horizontal="left" vertical="center" indent="1"/>
    </xf>
    <xf numFmtId="0" fontId="31" fillId="62" borderId="30" applyNumberFormat="0" applyProtection="0">
      <alignment horizontal="left" vertical="top" indent="1"/>
    </xf>
    <xf numFmtId="4" fontId="31" fillId="63" borderId="0" applyNumberFormat="0" applyProtection="0">
      <alignment horizontal="left" vertical="center" indent="1"/>
    </xf>
    <xf numFmtId="4" fontId="96" fillId="126" borderId="0" applyNumberFormat="0" applyProtection="0">
      <alignment horizontal="left" vertical="center" indent="1"/>
    </xf>
    <xf numFmtId="4" fontId="96" fillId="126" borderId="0" applyNumberFormat="0" applyProtection="0">
      <alignment horizontal="left" vertical="center" indent="1"/>
    </xf>
    <xf numFmtId="4" fontId="31" fillId="63" borderId="0" applyNumberFormat="0" applyProtection="0">
      <alignment horizontal="left" vertical="center" indent="1"/>
    </xf>
    <xf numFmtId="4" fontId="31" fillId="63" borderId="0" applyNumberFormat="0" applyProtection="0">
      <alignment horizontal="left" vertical="center" indent="1"/>
    </xf>
    <xf numFmtId="4" fontId="70" fillId="96" borderId="42" applyNumberFormat="0" applyProtection="0">
      <alignment horizontal="left" vertical="center" indent="1"/>
    </xf>
    <xf numFmtId="4" fontId="33" fillId="64" borderId="30" applyNumberFormat="0" applyProtection="0">
      <alignment horizontal="right" vertical="center"/>
    </xf>
    <xf numFmtId="4" fontId="96" fillId="127" borderId="30" applyNumberFormat="0" applyProtection="0">
      <alignment horizontal="right" vertical="center"/>
    </xf>
    <xf numFmtId="4" fontId="96" fillId="127" borderId="30" applyNumberFormat="0" applyProtection="0">
      <alignment horizontal="right" vertical="center"/>
    </xf>
    <xf numFmtId="4" fontId="33" fillId="64" borderId="30" applyNumberFormat="0" applyProtection="0">
      <alignment horizontal="right" vertical="center"/>
    </xf>
    <xf numFmtId="4" fontId="33" fillId="64" borderId="30" applyNumberFormat="0" applyProtection="0">
      <alignment horizontal="right" vertical="center"/>
    </xf>
    <xf numFmtId="4" fontId="70" fillId="64" borderId="42" applyNumberFormat="0" applyProtection="0">
      <alignment horizontal="right" vertical="center"/>
    </xf>
    <xf numFmtId="4" fontId="33" fillId="65" borderId="30" applyNumberFormat="0" applyProtection="0">
      <alignment horizontal="right" vertical="center"/>
    </xf>
    <xf numFmtId="4" fontId="96" fillId="95" borderId="30" applyNumberFormat="0" applyProtection="0">
      <alignment horizontal="right" vertical="center"/>
    </xf>
    <xf numFmtId="4" fontId="96" fillId="95" borderId="30" applyNumberFormat="0" applyProtection="0">
      <alignment horizontal="right" vertical="center"/>
    </xf>
    <xf numFmtId="4" fontId="33" fillId="65" borderId="30" applyNumberFormat="0" applyProtection="0">
      <alignment horizontal="right" vertical="center"/>
    </xf>
    <xf numFmtId="4" fontId="33" fillId="65" borderId="30" applyNumberFormat="0" applyProtection="0">
      <alignment horizontal="right" vertical="center"/>
    </xf>
    <xf numFmtId="4" fontId="70" fillId="112" borderId="42" applyNumberFormat="0" applyProtection="0">
      <alignment horizontal="right" vertical="center"/>
    </xf>
    <xf numFmtId="4" fontId="33" fillId="66" borderId="30" applyNumberFormat="0" applyProtection="0">
      <alignment horizontal="right" vertical="center"/>
    </xf>
    <xf numFmtId="4" fontId="96" fillId="128" borderId="30" applyNumberFormat="0" applyProtection="0">
      <alignment horizontal="right" vertical="center"/>
    </xf>
    <xf numFmtId="4" fontId="96" fillId="128" borderId="30" applyNumberFormat="0" applyProtection="0">
      <alignment horizontal="right" vertical="center"/>
    </xf>
    <xf numFmtId="4" fontId="33" fillId="66" borderId="30" applyNumberFormat="0" applyProtection="0">
      <alignment horizontal="right" vertical="center"/>
    </xf>
    <xf numFmtId="4" fontId="33" fillId="66" borderId="30" applyNumberFormat="0" applyProtection="0">
      <alignment horizontal="right" vertical="center"/>
    </xf>
    <xf numFmtId="4" fontId="70" fillId="66" borderId="46" applyNumberFormat="0" applyProtection="0">
      <alignment horizontal="right" vertical="center"/>
    </xf>
    <xf numFmtId="4" fontId="33" fillId="67" borderId="30" applyNumberFormat="0" applyProtection="0">
      <alignment horizontal="right" vertical="center"/>
    </xf>
    <xf numFmtId="4" fontId="96" fillId="80" borderId="30" applyNumberFormat="0" applyProtection="0">
      <alignment horizontal="right" vertical="center"/>
    </xf>
    <xf numFmtId="4" fontId="96" fillId="80" borderId="30" applyNumberFormat="0" applyProtection="0">
      <alignment horizontal="right" vertical="center"/>
    </xf>
    <xf numFmtId="4" fontId="33" fillId="67" borderId="30" applyNumberFormat="0" applyProtection="0">
      <alignment horizontal="right" vertical="center"/>
    </xf>
    <xf numFmtId="4" fontId="33" fillId="67" borderId="30" applyNumberFormat="0" applyProtection="0">
      <alignment horizontal="right" vertical="center"/>
    </xf>
    <xf numFmtId="4" fontId="70" fillId="67" borderId="42" applyNumberFormat="0" applyProtection="0">
      <alignment horizontal="right" vertical="center"/>
    </xf>
    <xf numFmtId="4" fontId="33" fillId="68" borderId="30" applyNumberFormat="0" applyProtection="0">
      <alignment horizontal="right" vertical="center"/>
    </xf>
    <xf numFmtId="4" fontId="96" fillId="129" borderId="30" applyNumberFormat="0" applyProtection="0">
      <alignment horizontal="right" vertical="center"/>
    </xf>
    <xf numFmtId="4" fontId="96" fillId="129" borderId="30" applyNumberFormat="0" applyProtection="0">
      <alignment horizontal="right" vertical="center"/>
    </xf>
    <xf numFmtId="4" fontId="33" fillId="68" borderId="30" applyNumberFormat="0" applyProtection="0">
      <alignment horizontal="right" vertical="center"/>
    </xf>
    <xf numFmtId="4" fontId="33" fillId="68" borderId="30" applyNumberFormat="0" applyProtection="0">
      <alignment horizontal="right" vertical="center"/>
    </xf>
    <xf numFmtId="4" fontId="70" fillId="68" borderId="42" applyNumberFormat="0" applyProtection="0">
      <alignment horizontal="right" vertical="center"/>
    </xf>
    <xf numFmtId="4" fontId="33" fillId="69" borderId="30" applyNumberFormat="0" applyProtection="0">
      <alignment horizontal="right" vertical="center"/>
    </xf>
    <xf numFmtId="4" fontId="96" fillId="83" borderId="30" applyNumberFormat="0" applyProtection="0">
      <alignment horizontal="right" vertical="center"/>
    </xf>
    <xf numFmtId="4" fontId="96" fillId="83" borderId="30" applyNumberFormat="0" applyProtection="0">
      <alignment horizontal="right" vertical="center"/>
    </xf>
    <xf numFmtId="4" fontId="33" fillId="69" borderId="30" applyNumberFormat="0" applyProtection="0">
      <alignment horizontal="right" vertical="center"/>
    </xf>
    <xf numFmtId="4" fontId="33" fillId="69" borderId="30" applyNumberFormat="0" applyProtection="0">
      <alignment horizontal="right" vertical="center"/>
    </xf>
    <xf numFmtId="4" fontId="70" fillId="69" borderId="42" applyNumberFormat="0" applyProtection="0">
      <alignment horizontal="right" vertical="center"/>
    </xf>
    <xf numFmtId="4" fontId="33" fillId="70" borderId="30" applyNumberFormat="0" applyProtection="0">
      <alignment horizontal="right" vertical="center"/>
    </xf>
    <xf numFmtId="4" fontId="96" fillId="130" borderId="30" applyNumberFormat="0" applyProtection="0">
      <alignment horizontal="right" vertical="center"/>
    </xf>
    <xf numFmtId="4" fontId="96" fillId="130" borderId="30" applyNumberFormat="0" applyProtection="0">
      <alignment horizontal="right" vertical="center"/>
    </xf>
    <xf numFmtId="4" fontId="33" fillId="70" borderId="30" applyNumberFormat="0" applyProtection="0">
      <alignment horizontal="right" vertical="center"/>
    </xf>
    <xf numFmtId="4" fontId="33" fillId="70" borderId="30" applyNumberFormat="0" applyProtection="0">
      <alignment horizontal="right" vertical="center"/>
    </xf>
    <xf numFmtId="4" fontId="70" fillId="70" borderId="42" applyNumberFormat="0" applyProtection="0">
      <alignment horizontal="right" vertical="center"/>
    </xf>
    <xf numFmtId="4" fontId="33" fillId="71" borderId="30" applyNumberFormat="0" applyProtection="0">
      <alignment horizontal="right" vertical="center"/>
    </xf>
    <xf numFmtId="4" fontId="96" fillId="131" borderId="30" applyNumberFormat="0" applyProtection="0">
      <alignment horizontal="right" vertical="center"/>
    </xf>
    <xf numFmtId="4" fontId="96" fillId="131" borderId="30" applyNumberFormat="0" applyProtection="0">
      <alignment horizontal="right" vertical="center"/>
    </xf>
    <xf numFmtId="4" fontId="33" fillId="71" borderId="30" applyNumberFormat="0" applyProtection="0">
      <alignment horizontal="right" vertical="center"/>
    </xf>
    <xf numFmtId="4" fontId="33" fillId="71" borderId="30" applyNumberFormat="0" applyProtection="0">
      <alignment horizontal="right" vertical="center"/>
    </xf>
    <xf numFmtId="4" fontId="70" fillId="71" borderId="42" applyNumberFormat="0" applyProtection="0">
      <alignment horizontal="right" vertical="center"/>
    </xf>
    <xf numFmtId="4" fontId="33" fillId="72" borderId="30" applyNumberFormat="0" applyProtection="0">
      <alignment horizontal="right" vertical="center"/>
    </xf>
    <xf numFmtId="4" fontId="96" fillId="132" borderId="30" applyNumberFormat="0" applyProtection="0">
      <alignment horizontal="right" vertical="center"/>
    </xf>
    <xf numFmtId="4" fontId="96" fillId="132" borderId="30" applyNumberFormat="0" applyProtection="0">
      <alignment horizontal="right" vertical="center"/>
    </xf>
    <xf numFmtId="4" fontId="33" fillId="72" borderId="30" applyNumberFormat="0" applyProtection="0">
      <alignment horizontal="right" vertical="center"/>
    </xf>
    <xf numFmtId="4" fontId="33" fillId="72" borderId="30" applyNumberFormat="0" applyProtection="0">
      <alignment horizontal="right" vertical="center"/>
    </xf>
    <xf numFmtId="4" fontId="70" fillId="72" borderId="42" applyNumberFormat="0" applyProtection="0">
      <alignment horizontal="right" vertical="center"/>
    </xf>
    <xf numFmtId="4" fontId="31" fillId="73" borderId="31" applyNumberFormat="0" applyProtection="0">
      <alignment horizontal="left" vertical="center" indent="1"/>
    </xf>
    <xf numFmtId="4" fontId="34" fillId="133" borderId="31" applyNumberFormat="0" applyProtection="0">
      <alignment horizontal="left" vertical="center" indent="1"/>
    </xf>
    <xf numFmtId="4" fontId="34" fillId="133" borderId="31" applyNumberFormat="0" applyProtection="0">
      <alignment horizontal="left" vertical="center" indent="1"/>
    </xf>
    <xf numFmtId="4" fontId="31" fillId="73" borderId="31" applyNumberFormat="0" applyProtection="0">
      <alignment horizontal="left" vertical="center" indent="1"/>
    </xf>
    <xf numFmtId="4" fontId="31" fillId="73" borderId="31" applyNumberFormat="0" applyProtection="0">
      <alignment horizontal="left" vertical="center" indent="1"/>
    </xf>
    <xf numFmtId="4" fontId="70" fillId="73" borderId="46" applyNumberFormat="0" applyProtection="0">
      <alignment horizontal="left" vertical="center" indent="1"/>
    </xf>
    <xf numFmtId="4" fontId="33" fillId="74" borderId="0" applyNumberFormat="0" applyProtection="0">
      <alignment horizontal="left" vertical="center" indent="1"/>
    </xf>
    <xf numFmtId="4" fontId="34" fillId="93" borderId="0" applyNumberFormat="0" applyProtection="0">
      <alignment horizontal="left" vertical="center" indent="1"/>
    </xf>
    <xf numFmtId="4" fontId="34" fillId="93" borderId="0" applyNumberFormat="0" applyProtection="0">
      <alignment horizontal="left" vertical="center" indent="1"/>
    </xf>
    <xf numFmtId="4" fontId="33" fillId="74" borderId="0" applyNumberFormat="0" applyProtection="0">
      <alignment horizontal="left" vertical="center" indent="1"/>
    </xf>
    <xf numFmtId="4" fontId="34" fillId="75" borderId="0" applyNumberFormat="0" applyProtection="0">
      <alignment horizontal="left" vertical="center" indent="1"/>
    </xf>
    <xf numFmtId="4" fontId="34" fillId="126" borderId="0" applyNumberFormat="0" applyProtection="0">
      <alignment horizontal="left" vertical="center" indent="1"/>
    </xf>
    <xf numFmtId="4" fontId="34" fillId="126" borderId="0" applyNumberFormat="0" applyProtection="0">
      <alignment horizontal="left" vertical="center" indent="1"/>
    </xf>
    <xf numFmtId="4" fontId="34" fillId="75" borderId="0" applyNumberFormat="0" applyProtection="0">
      <alignment horizontal="left" vertical="center" indent="1"/>
    </xf>
    <xf numFmtId="4" fontId="33" fillId="63" borderId="30" applyNumberFormat="0" applyProtection="0">
      <alignment horizontal="right" vertical="center"/>
    </xf>
    <xf numFmtId="4" fontId="96" fillId="93" borderId="30" applyNumberFormat="0" applyProtection="0">
      <alignment horizontal="right" vertical="center"/>
    </xf>
    <xf numFmtId="4" fontId="96" fillId="93" borderId="30" applyNumberFormat="0" applyProtection="0">
      <alignment horizontal="right" vertical="center"/>
    </xf>
    <xf numFmtId="4" fontId="33" fillId="63" borderId="30" applyNumberFormat="0" applyProtection="0">
      <alignment horizontal="right" vertical="center"/>
    </xf>
    <xf numFmtId="4" fontId="33" fillId="63" borderId="30" applyNumberFormat="0" applyProtection="0">
      <alignment horizontal="right" vertical="center"/>
    </xf>
    <xf numFmtId="4" fontId="70" fillId="63" borderId="42" applyNumberFormat="0" applyProtection="0">
      <alignment horizontal="right" vertical="center"/>
    </xf>
    <xf numFmtId="4" fontId="33" fillId="93" borderId="0" applyNumberFormat="0" applyProtection="0">
      <alignment horizontal="left" vertical="center" indent="1"/>
    </xf>
    <xf numFmtId="4" fontId="33" fillId="93" borderId="0" applyNumberFormat="0" applyProtection="0">
      <alignment horizontal="left" vertical="center" indent="1"/>
    </xf>
    <xf numFmtId="4" fontId="33" fillId="74" borderId="0" applyNumberFormat="0" applyProtection="0">
      <alignment horizontal="left" vertical="center" indent="1"/>
    </xf>
    <xf numFmtId="4" fontId="33" fillId="74" borderId="0" applyNumberFormat="0" applyProtection="0">
      <alignment horizontal="left" vertical="center" indent="1"/>
    </xf>
    <xf numFmtId="4" fontId="33" fillId="74" borderId="0" applyNumberFormat="0" applyProtection="0">
      <alignment horizontal="left" vertical="center" indent="1"/>
    </xf>
    <xf numFmtId="4" fontId="33" fillId="126" borderId="0" applyNumberFormat="0" applyProtection="0">
      <alignment horizontal="left" vertical="center" indent="1"/>
    </xf>
    <xf numFmtId="4" fontId="33" fillId="126" borderId="0" applyNumberFormat="0" applyProtection="0">
      <alignment horizontal="left" vertical="center" indent="1"/>
    </xf>
    <xf numFmtId="4" fontId="33" fillId="63" borderId="0" applyNumberFormat="0" applyProtection="0">
      <alignment horizontal="left" vertical="center" indent="1"/>
    </xf>
    <xf numFmtId="4" fontId="33" fillId="63" borderId="0" applyNumberFormat="0" applyProtection="0">
      <alignment horizontal="left" vertical="center" indent="1"/>
    </xf>
    <xf numFmtId="4" fontId="33" fillId="63" borderId="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top" indent="1"/>
    </xf>
    <xf numFmtId="0" fontId="70" fillId="75" borderId="30" applyNumberFormat="0" applyProtection="0">
      <alignment horizontal="left" vertical="top" indent="1"/>
    </xf>
    <xf numFmtId="0" fontId="17" fillId="75" borderId="30" applyNumberFormat="0" applyProtection="0">
      <alignment horizontal="left" vertical="top"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70" fillId="63" borderId="30" applyNumberFormat="0" applyProtection="0">
      <alignment horizontal="left" vertical="top" indent="1"/>
    </xf>
    <xf numFmtId="0" fontId="17" fillId="63" borderId="30" applyNumberFormat="0" applyProtection="0">
      <alignment horizontal="left" vertical="top"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70" fillId="76" borderId="30" applyNumberFormat="0" applyProtection="0">
      <alignment horizontal="left" vertical="top" indent="1"/>
    </xf>
    <xf numFmtId="0" fontId="17" fillId="76" borderId="30" applyNumberFormat="0" applyProtection="0">
      <alignment horizontal="left" vertical="top"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top" indent="1"/>
    </xf>
    <xf numFmtId="0" fontId="70" fillId="74" borderId="30" applyNumberFormat="0" applyProtection="0">
      <alignment horizontal="left" vertical="top" indent="1"/>
    </xf>
    <xf numFmtId="0" fontId="17" fillId="74" borderId="30" applyNumberFormat="0" applyProtection="0">
      <alignment horizontal="left" vertical="top" indent="1"/>
    </xf>
    <xf numFmtId="0" fontId="17" fillId="74" borderId="30" applyNumberFormat="0" applyProtection="0">
      <alignment horizontal="left" vertical="top" indent="1"/>
    </xf>
    <xf numFmtId="0" fontId="17" fillId="77" borderId="19" applyNumberFormat="0">
      <protection locked="0"/>
    </xf>
    <xf numFmtId="0" fontId="70" fillId="77" borderId="47" applyNumberFormat="0">
      <protection locked="0"/>
    </xf>
    <xf numFmtId="0" fontId="17" fillId="77" borderId="19" applyNumberFormat="0">
      <protection locked="0"/>
    </xf>
    <xf numFmtId="0" fontId="17" fillId="77" borderId="19" applyNumberFormat="0">
      <protection locked="0"/>
    </xf>
    <xf numFmtId="4" fontId="33" fillId="78" borderId="30" applyNumberFormat="0" applyProtection="0">
      <alignment vertical="center"/>
    </xf>
    <xf numFmtId="4" fontId="96" fillId="134" borderId="30" applyNumberFormat="0" applyProtection="0">
      <alignment vertical="center"/>
    </xf>
    <xf numFmtId="4" fontId="96" fillId="134" borderId="30" applyNumberFormat="0" applyProtection="0">
      <alignment vertical="center"/>
    </xf>
    <xf numFmtId="4" fontId="33" fillId="78" borderId="30" applyNumberFormat="0" applyProtection="0">
      <alignment vertical="center"/>
    </xf>
    <xf numFmtId="4" fontId="35"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4" fontId="34" fillId="93" borderId="52" applyNumberFormat="0" applyProtection="0">
      <alignment horizontal="left" vertical="center" indent="1"/>
    </xf>
    <xf numFmtId="4" fontId="34" fillId="93" borderId="52" applyNumberFormat="0" applyProtection="0">
      <alignment horizontal="left" vertical="center" indent="1"/>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96" fillId="134" borderId="30" applyNumberFormat="0" applyProtection="0">
      <alignment horizontal="right" vertical="center"/>
    </xf>
    <xf numFmtId="4" fontId="96" fillId="134" borderId="30" applyNumberFormat="0" applyProtection="0">
      <alignment horizontal="right" vertical="center"/>
    </xf>
    <xf numFmtId="4" fontId="33" fillId="74" borderId="30" applyNumberFormat="0" applyProtection="0">
      <alignment horizontal="right" vertical="center"/>
    </xf>
    <xf numFmtId="4" fontId="33" fillId="74" borderId="30" applyNumberFormat="0" applyProtection="0">
      <alignment horizontal="right" vertical="center"/>
    </xf>
    <xf numFmtId="4" fontId="70" fillId="0" borderId="42" applyNumberFormat="0" applyProtection="0">
      <alignment horizontal="right" vertical="center"/>
    </xf>
    <xf numFmtId="4" fontId="35"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5" fillId="74" borderId="30" applyNumberFormat="0" applyProtection="0">
      <alignment horizontal="right" vertical="center"/>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4" fillId="93" borderId="30" applyNumberFormat="0" applyProtection="0">
      <alignment horizontal="left" vertical="center" indent="1"/>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3" fillId="63" borderId="30" applyNumberFormat="0" applyProtection="0">
      <alignment horizontal="left" vertical="center" indent="1"/>
    </xf>
    <xf numFmtId="4" fontId="34" fillId="93" borderId="30" applyNumberFormat="0" applyProtection="0">
      <alignment horizontal="left" vertical="center" indent="1"/>
    </xf>
    <xf numFmtId="4" fontId="33" fillId="63" borderId="30" applyNumberFormat="0" applyProtection="0">
      <alignment horizontal="left" vertical="center" indent="1"/>
    </xf>
    <xf numFmtId="0" fontId="33" fillId="63" borderId="30" applyNumberFormat="0" applyProtection="0">
      <alignment horizontal="left" vertical="top" indent="1"/>
    </xf>
    <xf numFmtId="4" fontId="36" fillId="79" borderId="0" applyNumberFormat="0" applyProtection="0">
      <alignment horizontal="left" vertical="center" indent="1"/>
    </xf>
    <xf numFmtId="4" fontId="36" fillId="94" borderId="52" applyNumberFormat="0" applyProtection="0">
      <alignment horizontal="left" vertical="center" indent="1"/>
    </xf>
    <xf numFmtId="4" fontId="36" fillId="94" borderId="52" applyNumberFormat="0" applyProtection="0">
      <alignment horizontal="left" vertical="center" indent="1"/>
    </xf>
    <xf numFmtId="4" fontId="36" fillId="79" borderId="0" applyNumberFormat="0" applyProtection="0">
      <alignment horizontal="left" vertical="center" indent="1"/>
    </xf>
    <xf numFmtId="0" fontId="70" fillId="114" borderId="19"/>
    <xf numFmtId="0" fontId="70" fillId="114" borderId="19"/>
    <xf numFmtId="4" fontId="37"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7" fillId="74" borderId="30" applyNumberFormat="0" applyProtection="0">
      <alignment horizontal="right" vertical="center"/>
    </xf>
    <xf numFmtId="0" fontId="17" fillId="135"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37" fontId="40" fillId="0" borderId="27" applyNumberFormat="0"/>
    <xf numFmtId="0" fontId="101" fillId="0" borderId="53" applyNumberFormat="0" applyAlignment="0" applyProtection="0"/>
    <xf numFmtId="0" fontId="3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3" fontId="40" fillId="0" borderId="29" applyFill="0"/>
    <xf numFmtId="0" fontId="30" fillId="0" borderId="54" applyNumberFormat="0" applyFill="0" applyAlignment="0" applyProtection="0"/>
    <xf numFmtId="0" fontId="30" fillId="0" borderId="54" applyNumberFormat="0" applyFill="0" applyAlignment="0" applyProtection="0"/>
    <xf numFmtId="37" fontId="40" fillId="0" borderId="32" applyNumberFormat="0" applyFill="0"/>
    <xf numFmtId="166" fontId="17" fillId="0" borderId="0" applyFont="0" applyFill="0" applyBorder="0" applyAlignment="0" applyProtection="0"/>
    <xf numFmtId="167" fontId="17"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78" borderId="0" applyNumberFormat="0" applyFont="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0" fontId="70" fillId="97" borderId="0"/>
    <xf numFmtId="4" fontId="70" fillId="62" borderId="42" applyNumberFormat="0" applyProtection="0">
      <alignment vertical="center"/>
    </xf>
    <xf numFmtId="4" fontId="70" fillId="111" borderId="42" applyNumberFormat="0" applyProtection="0">
      <alignment horizontal="left" vertical="center" indent="1"/>
    </xf>
    <xf numFmtId="4" fontId="70" fillId="96" borderId="42" applyNumberFormat="0" applyProtection="0">
      <alignment horizontal="left" vertical="center"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4" fontId="70" fillId="0" borderId="42" applyNumberFormat="0" applyProtection="0">
      <alignment horizontal="right" vertical="center"/>
    </xf>
    <xf numFmtId="0" fontId="70" fillId="114" borderId="19"/>
    <xf numFmtId="0" fontId="70" fillId="97"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3" fillId="63" borderId="30" applyNumberFormat="0" applyProtection="0">
      <alignment horizontal="left" vertical="center" indent="1"/>
    </xf>
    <xf numFmtId="0" fontId="17" fillId="0" borderId="0"/>
    <xf numFmtId="0" fontId="17" fillId="0" borderId="0"/>
    <xf numFmtId="0" fontId="17" fillId="0" borderId="0"/>
    <xf numFmtId="0" fontId="26" fillId="8" borderId="8" applyNumberFormat="0" applyFont="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62" borderId="30" applyNumberFormat="0" applyProtection="0">
      <alignment horizontal="left" vertical="top" indent="1"/>
    </xf>
    <xf numFmtId="4" fontId="70" fillId="96" borderId="42" applyNumberFormat="0" applyProtection="0">
      <alignment horizontal="left" vertical="center" indent="1"/>
    </xf>
    <xf numFmtId="4" fontId="37" fillId="74" borderId="30" applyNumberFormat="0" applyProtection="0">
      <alignment horizontal="right" vertical="center"/>
    </xf>
    <xf numFmtId="0" fontId="26" fillId="0" borderId="0"/>
    <xf numFmtId="4" fontId="17" fillId="75" borderId="46" applyNumberFormat="0" applyProtection="0">
      <alignment horizontal="left" vertical="center" indent="1"/>
    </xf>
    <xf numFmtId="4" fontId="17" fillId="75" borderId="46" applyNumberFormat="0" applyProtection="0">
      <alignment horizontal="left" vertical="center" indent="1"/>
    </xf>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29" fillId="87" borderId="0" applyNumberFormat="0" applyBorder="0" applyAlignment="0" applyProtection="0"/>
    <xf numFmtId="0" fontId="29" fillId="89" borderId="0" applyNumberFormat="0" applyBorder="0" applyAlignment="0" applyProtection="0"/>
    <xf numFmtId="0" fontId="29" fillId="86" borderId="0" applyNumberFormat="0" applyBorder="0" applyAlignment="0" applyProtection="0"/>
    <xf numFmtId="0" fontId="29" fillId="53"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88" borderId="0" applyNumberFormat="0" applyBorder="0" applyAlignment="0" applyProtection="0"/>
    <xf numFmtId="0" fontId="29" fillId="53" borderId="0" applyNumberFormat="0" applyBorder="0" applyAlignment="0" applyProtection="0"/>
    <xf numFmtId="0" fontId="29" fillId="87" borderId="0" applyNumberFormat="0" applyBorder="0" applyAlignment="0" applyProtection="0"/>
    <xf numFmtId="0" fontId="29" fillId="86" borderId="0" applyNumberFormat="0" applyBorder="0" applyAlignment="0" applyProtection="0"/>
    <xf numFmtId="0" fontId="29" fillId="89" borderId="0" applyNumberFormat="0" applyBorder="0" applyAlignment="0" applyProtection="0"/>
    <xf numFmtId="0" fontId="29" fillId="88" borderId="0" applyNumberFormat="0" applyBorder="0" applyAlignment="0" applyProtection="0"/>
    <xf numFmtId="4" fontId="31" fillId="62" borderId="55" applyNumberFormat="0" applyProtection="0">
      <alignment vertical="center"/>
    </xf>
    <xf numFmtId="4" fontId="32" fillId="62" borderId="55" applyNumberFormat="0" applyProtection="0">
      <alignment vertical="center"/>
    </xf>
    <xf numFmtId="4" fontId="31" fillId="62" borderId="55" applyNumberFormat="0" applyProtection="0">
      <alignment horizontal="left" vertical="center" indent="1"/>
    </xf>
    <xf numFmtId="0" fontId="31" fillId="62" borderId="55" applyNumberFormat="0" applyProtection="0">
      <alignment horizontal="left" vertical="top" indent="1"/>
    </xf>
    <xf numFmtId="4" fontId="33" fillId="64" borderId="55" applyNumberFormat="0" applyProtection="0">
      <alignment horizontal="right" vertical="center"/>
    </xf>
    <xf numFmtId="4" fontId="33" fillId="65" borderId="55" applyNumberFormat="0" applyProtection="0">
      <alignment horizontal="right" vertical="center"/>
    </xf>
    <xf numFmtId="4" fontId="33" fillId="66" borderId="55" applyNumberFormat="0" applyProtection="0">
      <alignment horizontal="right" vertical="center"/>
    </xf>
    <xf numFmtId="4" fontId="33" fillId="67" borderId="55" applyNumberFormat="0" applyProtection="0">
      <alignment horizontal="right" vertical="center"/>
    </xf>
    <xf numFmtId="4" fontId="33" fillId="68" borderId="55" applyNumberFormat="0" applyProtection="0">
      <alignment horizontal="right" vertical="center"/>
    </xf>
    <xf numFmtId="4" fontId="33" fillId="69" borderId="55" applyNumberFormat="0" applyProtection="0">
      <alignment horizontal="right" vertical="center"/>
    </xf>
    <xf numFmtId="4" fontId="33" fillId="70" borderId="55" applyNumberFormat="0" applyProtection="0">
      <alignment horizontal="right" vertical="center"/>
    </xf>
    <xf numFmtId="4" fontId="33" fillId="71" borderId="55" applyNumberFormat="0" applyProtection="0">
      <alignment horizontal="right" vertical="center"/>
    </xf>
    <xf numFmtId="4" fontId="33" fillId="72" borderId="55" applyNumberFormat="0" applyProtection="0">
      <alignment horizontal="right" vertical="center"/>
    </xf>
    <xf numFmtId="4" fontId="33" fillId="63" borderId="55" applyNumberFormat="0" applyProtection="0">
      <alignment horizontal="right" vertical="center"/>
    </xf>
    <xf numFmtId="0" fontId="17" fillId="75" borderId="55" applyNumberFormat="0" applyProtection="0">
      <alignment horizontal="left" vertical="center" indent="1"/>
    </xf>
    <xf numFmtId="0" fontId="17" fillId="75" borderId="55" applyNumberFormat="0" applyProtection="0">
      <alignment horizontal="left" vertical="top" indent="1"/>
    </xf>
    <xf numFmtId="0" fontId="17" fillId="63" borderId="55" applyNumberFormat="0" applyProtection="0">
      <alignment horizontal="left" vertical="center" indent="1"/>
    </xf>
    <xf numFmtId="0" fontId="17" fillId="63" borderId="55" applyNumberFormat="0" applyProtection="0">
      <alignment horizontal="left" vertical="top" indent="1"/>
    </xf>
    <xf numFmtId="0" fontId="17" fillId="76" borderId="55" applyNumberFormat="0" applyProtection="0">
      <alignment horizontal="left" vertical="center" indent="1"/>
    </xf>
    <xf numFmtId="0" fontId="17" fillId="76" borderId="55" applyNumberFormat="0" applyProtection="0">
      <alignment horizontal="left" vertical="top" indent="1"/>
    </xf>
    <xf numFmtId="0" fontId="17" fillId="74" borderId="55" applyNumberFormat="0" applyProtection="0">
      <alignment horizontal="left" vertical="center" indent="1"/>
    </xf>
    <xf numFmtId="0" fontId="17" fillId="74" borderId="55" applyNumberFormat="0" applyProtection="0">
      <alignment horizontal="left" vertical="top" indent="1"/>
    </xf>
    <xf numFmtId="4" fontId="33" fillId="78" borderId="55" applyNumberFormat="0" applyProtection="0">
      <alignment vertical="center"/>
    </xf>
    <xf numFmtId="4" fontId="35" fillId="78" borderId="55" applyNumberFormat="0" applyProtection="0">
      <alignment vertical="center"/>
    </xf>
    <xf numFmtId="4" fontId="33" fillId="78" borderId="55" applyNumberFormat="0" applyProtection="0">
      <alignment horizontal="left" vertical="center" indent="1"/>
    </xf>
    <xf numFmtId="0" fontId="33" fillId="78" borderId="55" applyNumberFormat="0" applyProtection="0">
      <alignment horizontal="left" vertical="top" indent="1"/>
    </xf>
    <xf numFmtId="4" fontId="33" fillId="74" borderId="55" applyNumberFormat="0" applyProtection="0">
      <alignment horizontal="right" vertical="center"/>
    </xf>
    <xf numFmtId="4" fontId="35" fillId="74" borderId="55" applyNumberFormat="0" applyProtection="0">
      <alignment horizontal="right" vertical="center"/>
    </xf>
    <xf numFmtId="4" fontId="33" fillId="63" borderId="55" applyNumberFormat="0" applyProtection="0">
      <alignment horizontal="left" vertical="center" indent="1"/>
    </xf>
    <xf numFmtId="0" fontId="33" fillId="63" borderId="55" applyNumberFormat="0" applyProtection="0">
      <alignment horizontal="left" vertical="top" indent="1"/>
    </xf>
    <xf numFmtId="4" fontId="37" fillId="74" borderId="55" applyNumberFormat="0" applyProtection="0">
      <alignment horizontal="right" vertical="center"/>
    </xf>
    <xf numFmtId="0" fontId="18" fillId="0" borderId="0"/>
    <xf numFmtId="0" fontId="18" fillId="0" borderId="0"/>
    <xf numFmtId="0" fontId="58" fillId="91" borderId="33" applyNumberFormat="0" applyAlignment="0" applyProtection="0"/>
    <xf numFmtId="0" fontId="65" fillId="58" borderId="33" applyNumberFormat="0" applyAlignment="0" applyProtection="0"/>
    <xf numFmtId="0" fontId="17" fillId="57" borderId="39" applyNumberFormat="0" applyFont="0" applyAlignment="0" applyProtection="0"/>
    <xf numFmtId="0" fontId="30" fillId="0" borderId="41" applyNumberFormat="0" applyFill="0" applyAlignment="0" applyProtection="0"/>
    <xf numFmtId="4" fontId="70" fillId="96" borderId="42" applyNumberFormat="0" applyProtection="0">
      <alignment horizontal="left" vertical="center" indent="1"/>
    </xf>
    <xf numFmtId="4" fontId="70" fillId="96" borderId="42" applyNumberFormat="0" applyProtection="0">
      <alignment horizontal="left" vertical="center" indent="1"/>
    </xf>
    <xf numFmtId="0" fontId="70" fillId="75" borderId="55" applyNumberFormat="0" applyProtection="0">
      <alignment horizontal="left" vertical="top" indent="1"/>
    </xf>
    <xf numFmtId="0" fontId="70" fillId="63" borderId="55" applyNumberFormat="0" applyProtection="0">
      <alignment horizontal="left" vertical="top" indent="1"/>
    </xf>
    <xf numFmtId="0" fontId="70" fillId="76" borderId="55" applyNumberFormat="0" applyProtection="0">
      <alignment horizontal="left" vertical="top" indent="1"/>
    </xf>
    <xf numFmtId="0" fontId="70" fillId="74" borderId="55" applyNumberFormat="0" applyProtection="0">
      <alignment horizontal="left" vertical="top" indent="1"/>
    </xf>
    <xf numFmtId="4" fontId="70" fillId="0" borderId="42" applyNumberFormat="0" applyProtection="0">
      <alignment horizontal="right" vertical="center"/>
    </xf>
    <xf numFmtId="0" fontId="78" fillId="108" borderId="42" applyNumberFormat="0" applyAlignment="0" applyProtection="0"/>
    <xf numFmtId="0" fontId="65" fillId="58" borderId="42" applyNumberFormat="0" applyAlignment="0" applyProtection="0"/>
    <xf numFmtId="0" fontId="70" fillId="57" borderId="42" applyNumberFormat="0" applyFont="0" applyAlignment="0" applyProtection="0"/>
    <xf numFmtId="4" fontId="70" fillId="62" borderId="42" applyNumberFormat="0" applyProtection="0">
      <alignment vertical="center"/>
    </xf>
    <xf numFmtId="4" fontId="80" fillId="111" borderId="42" applyNumberFormat="0" applyProtection="0">
      <alignment vertical="center"/>
    </xf>
    <xf numFmtId="4" fontId="70" fillId="111" borderId="42" applyNumberFormat="0" applyProtection="0">
      <alignment horizontal="left" vertical="center" indent="1"/>
    </xf>
    <xf numFmtId="0" fontId="74" fillId="62" borderId="55" applyNumberFormat="0" applyProtection="0">
      <alignment horizontal="left" vertical="top"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17" fillId="75" borderId="46" applyNumberFormat="0" applyProtection="0">
      <alignment horizontal="left" vertical="center" indent="1"/>
    </xf>
    <xf numFmtId="4" fontId="17" fillId="75"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0" fontId="72" fillId="75" borderId="48" applyBorder="0"/>
    <xf numFmtId="4" fontId="73" fillId="78" borderId="55" applyNumberFormat="0" applyProtection="0">
      <alignment vertical="center"/>
    </xf>
    <xf numFmtId="4" fontId="73" fillId="84" borderId="55" applyNumberFormat="0" applyProtection="0">
      <alignment horizontal="left" vertical="center" indent="1"/>
    </xf>
    <xf numFmtId="0" fontId="73" fillId="78" borderId="55" applyNumberFormat="0" applyProtection="0">
      <alignment horizontal="left" vertical="top" indent="1"/>
    </xf>
    <xf numFmtId="4" fontId="80" fillId="81" borderId="42" applyNumberFormat="0" applyProtection="0">
      <alignment horizontal="right" vertical="center"/>
    </xf>
    <xf numFmtId="0" fontId="73" fillId="63" borderId="55" applyNumberFormat="0" applyProtection="0">
      <alignment horizontal="left" vertical="top" indent="1"/>
    </xf>
    <xf numFmtId="4" fontId="75" fillId="79" borderId="46" applyNumberFormat="0" applyProtection="0">
      <alignment horizontal="left" vertical="center" indent="1"/>
    </xf>
    <xf numFmtId="4" fontId="76" fillId="77" borderId="42" applyNumberFormat="0" applyProtection="0">
      <alignment horizontal="right" vertical="center"/>
    </xf>
    <xf numFmtId="0" fontId="30" fillId="0" borderId="41" applyNumberFormat="0" applyFill="0" applyAlignment="0" applyProtection="0"/>
    <xf numFmtId="0" fontId="86" fillId="84" borderId="33" applyNumberFormat="0" applyAlignment="0" applyProtection="0"/>
    <xf numFmtId="0" fontId="86" fillId="84" borderId="33" applyNumberFormat="0" applyAlignment="0" applyProtection="0"/>
    <xf numFmtId="0" fontId="58" fillId="91" borderId="33" applyNumberFormat="0" applyAlignment="0" applyProtection="0"/>
    <xf numFmtId="0" fontId="58" fillId="91" borderId="33" applyNumberFormat="0" applyAlignment="0" applyProtection="0"/>
    <xf numFmtId="0" fontId="92" fillId="84" borderId="33" applyNumberFormat="0" applyAlignment="0" applyProtection="0"/>
    <xf numFmtId="0" fontId="92" fillId="84" borderId="33" applyNumberFormat="0" applyAlignment="0" applyProtection="0"/>
    <xf numFmtId="0" fontId="65" fillId="58" borderId="33" applyNumberFormat="0" applyAlignment="0" applyProtection="0"/>
    <xf numFmtId="0" fontId="65" fillId="58" borderId="33" applyNumberFormat="0" applyAlignment="0" applyProtection="0"/>
    <xf numFmtId="0" fontId="17" fillId="78" borderId="39" applyNumberFormat="0" applyFont="0" applyAlignment="0" applyProtection="0"/>
    <xf numFmtId="0" fontId="17" fillId="78" borderId="39" applyNumberFormat="0" applyFont="0" applyAlignment="0" applyProtection="0"/>
    <xf numFmtId="0" fontId="70" fillId="57" borderId="42" applyNumberFormat="0" applyFont="0" applyAlignment="0" applyProtection="0"/>
    <xf numFmtId="0" fontId="17" fillId="57" borderId="39" applyNumberFormat="0" applyFont="0" applyAlignment="0" applyProtection="0"/>
    <xf numFmtId="0" fontId="17" fillId="57" borderId="39" applyNumberFormat="0" applyFont="0" applyAlignment="0" applyProtection="0"/>
    <xf numFmtId="4" fontId="31" fillId="62" borderId="55" applyNumberFormat="0" applyProtection="0">
      <alignment vertical="center"/>
    </xf>
    <xf numFmtId="4" fontId="34" fillId="111" borderId="55" applyNumberFormat="0" applyProtection="0">
      <alignment vertical="center"/>
    </xf>
    <xf numFmtId="4" fontId="34" fillId="111" borderId="55" applyNumberFormat="0" applyProtection="0">
      <alignment vertical="center"/>
    </xf>
    <xf numFmtId="4" fontId="31" fillId="62" borderId="55" applyNumberFormat="0" applyProtection="0">
      <alignment vertical="center"/>
    </xf>
    <xf numFmtId="4" fontId="31" fillId="62" borderId="55" applyNumberFormat="0" applyProtection="0">
      <alignment vertical="center"/>
    </xf>
    <xf numFmtId="4" fontId="32" fillId="62" borderId="55" applyNumberFormat="0" applyProtection="0">
      <alignment vertical="center"/>
    </xf>
    <xf numFmtId="4" fontId="95" fillId="111" borderId="55" applyNumberFormat="0" applyProtection="0">
      <alignment vertical="center"/>
    </xf>
    <xf numFmtId="4" fontId="95" fillId="111" borderId="55" applyNumberFormat="0" applyProtection="0">
      <alignment vertical="center"/>
    </xf>
    <xf numFmtId="4" fontId="32" fillId="62" borderId="55" applyNumberFormat="0" applyProtection="0">
      <alignment vertical="center"/>
    </xf>
    <xf numFmtId="4" fontId="31" fillId="62" borderId="55" applyNumberFormat="0" applyProtection="0">
      <alignment horizontal="left" vertical="center" indent="1"/>
    </xf>
    <xf numFmtId="4" fontId="96" fillId="111" borderId="55" applyNumberFormat="0" applyProtection="0">
      <alignment horizontal="left" vertical="center" indent="1"/>
    </xf>
    <xf numFmtId="4" fontId="96" fillId="111" borderId="55" applyNumberFormat="0" applyProtection="0">
      <alignment horizontal="left" vertical="center" indent="1"/>
    </xf>
    <xf numFmtId="4" fontId="31" fillId="62" borderId="55" applyNumberFormat="0" applyProtection="0">
      <alignment horizontal="left" vertical="center" indent="1"/>
    </xf>
    <xf numFmtId="4" fontId="31" fillId="62" borderId="55" applyNumberFormat="0" applyProtection="0">
      <alignment horizontal="left" vertical="center" indent="1"/>
    </xf>
    <xf numFmtId="0" fontId="31" fillId="62" borderId="55" applyNumberFormat="0" applyProtection="0">
      <alignment horizontal="left" vertical="top" indent="1"/>
    </xf>
    <xf numFmtId="4" fontId="33" fillId="64" borderId="55" applyNumberFormat="0" applyProtection="0">
      <alignment horizontal="right" vertical="center"/>
    </xf>
    <xf numFmtId="4" fontId="96" fillId="127" borderId="55" applyNumberFormat="0" applyProtection="0">
      <alignment horizontal="right" vertical="center"/>
    </xf>
    <xf numFmtId="4" fontId="96" fillId="127" borderId="55" applyNumberFormat="0" applyProtection="0">
      <alignment horizontal="right" vertical="center"/>
    </xf>
    <xf numFmtId="4" fontId="33" fillId="64" borderId="55" applyNumberFormat="0" applyProtection="0">
      <alignment horizontal="right" vertical="center"/>
    </xf>
    <xf numFmtId="4" fontId="33" fillId="64" borderId="55" applyNumberFormat="0" applyProtection="0">
      <alignment horizontal="right" vertical="center"/>
    </xf>
    <xf numFmtId="4" fontId="33" fillId="65" borderId="55" applyNumberFormat="0" applyProtection="0">
      <alignment horizontal="right" vertical="center"/>
    </xf>
    <xf numFmtId="4" fontId="96" fillId="95" borderId="55" applyNumberFormat="0" applyProtection="0">
      <alignment horizontal="right" vertical="center"/>
    </xf>
    <xf numFmtId="4" fontId="96" fillId="95" borderId="55" applyNumberFormat="0" applyProtection="0">
      <alignment horizontal="right" vertical="center"/>
    </xf>
    <xf numFmtId="4" fontId="33" fillId="65" borderId="55" applyNumberFormat="0" applyProtection="0">
      <alignment horizontal="right" vertical="center"/>
    </xf>
    <xf numFmtId="4" fontId="33" fillId="65" borderId="55" applyNumberFormat="0" applyProtection="0">
      <alignment horizontal="right" vertical="center"/>
    </xf>
    <xf numFmtId="4" fontId="33" fillId="66" borderId="55" applyNumberFormat="0" applyProtection="0">
      <alignment horizontal="right" vertical="center"/>
    </xf>
    <xf numFmtId="4" fontId="96" fillId="128" borderId="55" applyNumberFormat="0" applyProtection="0">
      <alignment horizontal="right" vertical="center"/>
    </xf>
    <xf numFmtId="4" fontId="96" fillId="128" borderId="55" applyNumberFormat="0" applyProtection="0">
      <alignment horizontal="right" vertical="center"/>
    </xf>
    <xf numFmtId="4" fontId="33" fillId="66" borderId="55" applyNumberFormat="0" applyProtection="0">
      <alignment horizontal="right" vertical="center"/>
    </xf>
    <xf numFmtId="4" fontId="33" fillId="66" borderId="55" applyNumberFormat="0" applyProtection="0">
      <alignment horizontal="right" vertical="center"/>
    </xf>
    <xf numFmtId="4" fontId="33" fillId="67" borderId="55" applyNumberFormat="0" applyProtection="0">
      <alignment horizontal="right" vertical="center"/>
    </xf>
    <xf numFmtId="4" fontId="96" fillId="80" borderId="55" applyNumberFormat="0" applyProtection="0">
      <alignment horizontal="right" vertical="center"/>
    </xf>
    <xf numFmtId="4" fontId="96" fillId="80" borderId="55" applyNumberFormat="0" applyProtection="0">
      <alignment horizontal="right" vertical="center"/>
    </xf>
    <xf numFmtId="4" fontId="33" fillId="67" borderId="55" applyNumberFormat="0" applyProtection="0">
      <alignment horizontal="right" vertical="center"/>
    </xf>
    <xf numFmtId="4" fontId="33" fillId="67" borderId="55" applyNumberFormat="0" applyProtection="0">
      <alignment horizontal="right" vertical="center"/>
    </xf>
    <xf numFmtId="4" fontId="33" fillId="68" borderId="55" applyNumberFormat="0" applyProtection="0">
      <alignment horizontal="right" vertical="center"/>
    </xf>
    <xf numFmtId="4" fontId="96" fillId="129" borderId="55" applyNumberFormat="0" applyProtection="0">
      <alignment horizontal="right" vertical="center"/>
    </xf>
    <xf numFmtId="4" fontId="96" fillId="129" borderId="55" applyNumberFormat="0" applyProtection="0">
      <alignment horizontal="right" vertical="center"/>
    </xf>
    <xf numFmtId="4" fontId="33" fillId="68" borderId="55" applyNumberFormat="0" applyProtection="0">
      <alignment horizontal="right" vertical="center"/>
    </xf>
    <xf numFmtId="4" fontId="33" fillId="68" borderId="55" applyNumberFormat="0" applyProtection="0">
      <alignment horizontal="right" vertical="center"/>
    </xf>
    <xf numFmtId="4" fontId="33" fillId="69" borderId="55" applyNumberFormat="0" applyProtection="0">
      <alignment horizontal="right" vertical="center"/>
    </xf>
    <xf numFmtId="4" fontId="96" fillId="83" borderId="55" applyNumberFormat="0" applyProtection="0">
      <alignment horizontal="right" vertical="center"/>
    </xf>
    <xf numFmtId="4" fontId="96" fillId="83" borderId="55" applyNumberFormat="0" applyProtection="0">
      <alignment horizontal="right" vertical="center"/>
    </xf>
    <xf numFmtId="4" fontId="33" fillId="69" borderId="55" applyNumberFormat="0" applyProtection="0">
      <alignment horizontal="right" vertical="center"/>
    </xf>
    <xf numFmtId="4" fontId="33" fillId="69" borderId="55" applyNumberFormat="0" applyProtection="0">
      <alignment horizontal="right" vertical="center"/>
    </xf>
    <xf numFmtId="4" fontId="33" fillId="70" borderId="55" applyNumberFormat="0" applyProtection="0">
      <alignment horizontal="right" vertical="center"/>
    </xf>
    <xf numFmtId="4" fontId="96" fillId="130" borderId="55" applyNumberFormat="0" applyProtection="0">
      <alignment horizontal="right" vertical="center"/>
    </xf>
    <xf numFmtId="4" fontId="96" fillId="130" borderId="55" applyNumberFormat="0" applyProtection="0">
      <alignment horizontal="right" vertical="center"/>
    </xf>
    <xf numFmtId="4" fontId="33" fillId="70" borderId="55" applyNumberFormat="0" applyProtection="0">
      <alignment horizontal="right" vertical="center"/>
    </xf>
    <xf numFmtId="4" fontId="33" fillId="70" borderId="55" applyNumberFormat="0" applyProtection="0">
      <alignment horizontal="right" vertical="center"/>
    </xf>
    <xf numFmtId="4" fontId="33" fillId="71" borderId="55" applyNumberFormat="0" applyProtection="0">
      <alignment horizontal="right" vertical="center"/>
    </xf>
    <xf numFmtId="4" fontId="96" fillId="131" borderId="55" applyNumberFormat="0" applyProtection="0">
      <alignment horizontal="right" vertical="center"/>
    </xf>
    <xf numFmtId="4" fontId="96" fillId="131" borderId="55" applyNumberFormat="0" applyProtection="0">
      <alignment horizontal="right" vertical="center"/>
    </xf>
    <xf numFmtId="4" fontId="33" fillId="71" borderId="55" applyNumberFormat="0" applyProtection="0">
      <alignment horizontal="right" vertical="center"/>
    </xf>
    <xf numFmtId="4" fontId="33" fillId="71" borderId="55" applyNumberFormat="0" applyProtection="0">
      <alignment horizontal="right" vertical="center"/>
    </xf>
    <xf numFmtId="4" fontId="33" fillId="72" borderId="55" applyNumberFormat="0" applyProtection="0">
      <alignment horizontal="right" vertical="center"/>
    </xf>
    <xf numFmtId="4" fontId="96" fillId="132" borderId="55" applyNumberFormat="0" applyProtection="0">
      <alignment horizontal="right" vertical="center"/>
    </xf>
    <xf numFmtId="4" fontId="96" fillId="132" borderId="55" applyNumberFormat="0" applyProtection="0">
      <alignment horizontal="right" vertical="center"/>
    </xf>
    <xf numFmtId="4" fontId="33" fillId="72" borderId="55" applyNumberFormat="0" applyProtection="0">
      <alignment horizontal="right" vertical="center"/>
    </xf>
    <xf numFmtId="4" fontId="33" fillId="72" borderId="55" applyNumberFormat="0" applyProtection="0">
      <alignment horizontal="right" vertical="center"/>
    </xf>
    <xf numFmtId="4" fontId="33" fillId="63" borderId="55" applyNumberFormat="0" applyProtection="0">
      <alignment horizontal="right" vertical="center"/>
    </xf>
    <xf numFmtId="4" fontId="96" fillId="93" borderId="55" applyNumberFormat="0" applyProtection="0">
      <alignment horizontal="right" vertical="center"/>
    </xf>
    <xf numFmtId="4" fontId="96" fillId="93" borderId="55" applyNumberFormat="0" applyProtection="0">
      <alignment horizontal="right" vertical="center"/>
    </xf>
    <xf numFmtId="4" fontId="33" fillId="63" borderId="55" applyNumberFormat="0" applyProtection="0">
      <alignment horizontal="right" vertical="center"/>
    </xf>
    <xf numFmtId="4" fontId="33" fillId="63" borderId="55" applyNumberFormat="0" applyProtection="0">
      <alignment horizontal="right" vertical="center"/>
    </xf>
    <xf numFmtId="0" fontId="17" fillId="75" borderId="55" applyNumberFormat="0" applyProtection="0">
      <alignment horizontal="left" vertical="center" indent="1"/>
    </xf>
    <xf numFmtId="0" fontId="17" fillId="75" borderId="55" applyNumberFormat="0" applyProtection="0">
      <alignment horizontal="left" vertical="center" indent="1"/>
    </xf>
    <xf numFmtId="0" fontId="17" fillId="75" borderId="55" applyNumberFormat="0" applyProtection="0">
      <alignment horizontal="left" vertical="center" indent="1"/>
    </xf>
    <xf numFmtId="0" fontId="17" fillId="75" borderId="55" applyNumberFormat="0" applyProtection="0">
      <alignment horizontal="left" vertical="center" indent="1"/>
    </xf>
    <xf numFmtId="0" fontId="17" fillId="75" borderId="55" applyNumberFormat="0" applyProtection="0">
      <alignment horizontal="left" vertical="top" indent="1"/>
    </xf>
    <xf numFmtId="0" fontId="70" fillId="75" borderId="55" applyNumberFormat="0" applyProtection="0">
      <alignment horizontal="left" vertical="top" indent="1"/>
    </xf>
    <xf numFmtId="0" fontId="17" fillId="75" borderId="55" applyNumberFormat="0" applyProtection="0">
      <alignment horizontal="left" vertical="top" indent="1"/>
    </xf>
    <xf numFmtId="0" fontId="17" fillId="75" borderId="55" applyNumberFormat="0" applyProtection="0">
      <alignment horizontal="left" vertical="top" indent="1"/>
    </xf>
    <xf numFmtId="0" fontId="17" fillId="63" borderId="55" applyNumberFormat="0" applyProtection="0">
      <alignment horizontal="left" vertical="center" indent="1"/>
    </xf>
    <xf numFmtId="0" fontId="17" fillId="63" borderId="55" applyNumberFormat="0" applyProtection="0">
      <alignment horizontal="left" vertical="center" indent="1"/>
    </xf>
    <xf numFmtId="0" fontId="17" fillId="63" borderId="55" applyNumberFormat="0" applyProtection="0">
      <alignment horizontal="left" vertical="center" indent="1"/>
    </xf>
    <xf numFmtId="0" fontId="17" fillId="63" borderId="55" applyNumberFormat="0" applyProtection="0">
      <alignment horizontal="left" vertical="center" indent="1"/>
    </xf>
    <xf numFmtId="0" fontId="17" fillId="63" borderId="55" applyNumberFormat="0" applyProtection="0">
      <alignment horizontal="left" vertical="top" indent="1"/>
    </xf>
    <xf numFmtId="0" fontId="70" fillId="63" borderId="55" applyNumberFormat="0" applyProtection="0">
      <alignment horizontal="left" vertical="top" indent="1"/>
    </xf>
    <xf numFmtId="0" fontId="17" fillId="63" borderId="55" applyNumberFormat="0" applyProtection="0">
      <alignment horizontal="left" vertical="top" indent="1"/>
    </xf>
    <xf numFmtId="0" fontId="17" fillId="63" borderId="55" applyNumberFormat="0" applyProtection="0">
      <alignment horizontal="left" vertical="top" indent="1"/>
    </xf>
    <xf numFmtId="0" fontId="17" fillId="76" borderId="55" applyNumberFormat="0" applyProtection="0">
      <alignment horizontal="left" vertical="center" indent="1"/>
    </xf>
    <xf numFmtId="0" fontId="17" fillId="76" borderId="55" applyNumberFormat="0" applyProtection="0">
      <alignment horizontal="left" vertical="center" indent="1"/>
    </xf>
    <xf numFmtId="0" fontId="17" fillId="76" borderId="55" applyNumberFormat="0" applyProtection="0">
      <alignment horizontal="left" vertical="center" indent="1"/>
    </xf>
    <xf numFmtId="0" fontId="17" fillId="76" borderId="55" applyNumberFormat="0" applyProtection="0">
      <alignment horizontal="left" vertical="center" indent="1"/>
    </xf>
    <xf numFmtId="0" fontId="17" fillId="76" borderId="55" applyNumberFormat="0" applyProtection="0">
      <alignment horizontal="left" vertical="top" indent="1"/>
    </xf>
    <xf numFmtId="0" fontId="70" fillId="76" borderId="55" applyNumberFormat="0" applyProtection="0">
      <alignment horizontal="left" vertical="top" indent="1"/>
    </xf>
    <xf numFmtId="0" fontId="17" fillId="76" borderId="55" applyNumberFormat="0" applyProtection="0">
      <alignment horizontal="left" vertical="top" indent="1"/>
    </xf>
    <xf numFmtId="0" fontId="17" fillId="76" borderId="55" applyNumberFormat="0" applyProtection="0">
      <alignment horizontal="left" vertical="top" indent="1"/>
    </xf>
    <xf numFmtId="0" fontId="17" fillId="74" borderId="55" applyNumberFormat="0" applyProtection="0">
      <alignment horizontal="left" vertical="center" indent="1"/>
    </xf>
    <xf numFmtId="0" fontId="17" fillId="74" borderId="55" applyNumberFormat="0" applyProtection="0">
      <alignment horizontal="left" vertical="center" indent="1"/>
    </xf>
    <xf numFmtId="0" fontId="17" fillId="74" borderId="55" applyNumberFormat="0" applyProtection="0">
      <alignment horizontal="left" vertical="center" indent="1"/>
    </xf>
    <xf numFmtId="0" fontId="17" fillId="74" borderId="55" applyNumberFormat="0" applyProtection="0">
      <alignment horizontal="left" vertical="center" indent="1"/>
    </xf>
    <xf numFmtId="0" fontId="17" fillId="74" borderId="55" applyNumberFormat="0" applyProtection="0">
      <alignment horizontal="left" vertical="top" indent="1"/>
    </xf>
    <xf numFmtId="0" fontId="70" fillId="74" borderId="55" applyNumberFormat="0" applyProtection="0">
      <alignment horizontal="left" vertical="top" indent="1"/>
    </xf>
    <xf numFmtId="0" fontId="17" fillId="74" borderId="55" applyNumberFormat="0" applyProtection="0">
      <alignment horizontal="left" vertical="top" indent="1"/>
    </xf>
    <xf numFmtId="0" fontId="17" fillId="74" borderId="55" applyNumberFormat="0" applyProtection="0">
      <alignment horizontal="left" vertical="top" indent="1"/>
    </xf>
    <xf numFmtId="4" fontId="33" fillId="78" borderId="55" applyNumberFormat="0" applyProtection="0">
      <alignment vertical="center"/>
    </xf>
    <xf numFmtId="4" fontId="96" fillId="134" borderId="55" applyNumberFormat="0" applyProtection="0">
      <alignment vertical="center"/>
    </xf>
    <xf numFmtId="4" fontId="96" fillId="134" borderId="55" applyNumberFormat="0" applyProtection="0">
      <alignment vertical="center"/>
    </xf>
    <xf numFmtId="4" fontId="33" fillId="78" borderId="55" applyNumberFormat="0" applyProtection="0">
      <alignment vertical="center"/>
    </xf>
    <xf numFmtId="4" fontId="35" fillId="78" borderId="55" applyNumberFormat="0" applyProtection="0">
      <alignment vertical="center"/>
    </xf>
    <xf numFmtId="4" fontId="97" fillId="134" borderId="55" applyNumberFormat="0" applyProtection="0">
      <alignment vertical="center"/>
    </xf>
    <xf numFmtId="4" fontId="97" fillId="134" borderId="55" applyNumberFormat="0" applyProtection="0">
      <alignment vertical="center"/>
    </xf>
    <xf numFmtId="4" fontId="35" fillId="78" borderId="55" applyNumberFormat="0" applyProtection="0">
      <alignment vertical="center"/>
    </xf>
    <xf numFmtId="4" fontId="33" fillId="78" borderId="55" applyNumberFormat="0" applyProtection="0">
      <alignment horizontal="left" vertical="center" indent="1"/>
    </xf>
    <xf numFmtId="4" fontId="34" fillId="93" borderId="52" applyNumberFormat="0" applyProtection="0">
      <alignment horizontal="left" vertical="center" indent="1"/>
    </xf>
    <xf numFmtId="4" fontId="34" fillId="93" borderId="52" applyNumberFormat="0" applyProtection="0">
      <alignment horizontal="left" vertical="center" indent="1"/>
    </xf>
    <xf numFmtId="4" fontId="33" fillId="78" borderId="55" applyNumberFormat="0" applyProtection="0">
      <alignment horizontal="left" vertical="center" indent="1"/>
    </xf>
    <xf numFmtId="0" fontId="33" fillId="78" borderId="55" applyNumberFormat="0" applyProtection="0">
      <alignment horizontal="left" vertical="top" indent="1"/>
    </xf>
    <xf numFmtId="4" fontId="33" fillId="74" borderId="55" applyNumberFormat="0" applyProtection="0">
      <alignment horizontal="right" vertical="center"/>
    </xf>
    <xf numFmtId="4" fontId="96" fillId="134" borderId="55" applyNumberFormat="0" applyProtection="0">
      <alignment horizontal="right" vertical="center"/>
    </xf>
    <xf numFmtId="4" fontId="96" fillId="134" borderId="55" applyNumberFormat="0" applyProtection="0">
      <alignment horizontal="right" vertical="center"/>
    </xf>
    <xf numFmtId="4" fontId="33" fillId="74" borderId="55" applyNumberFormat="0" applyProtection="0">
      <alignment horizontal="right" vertical="center"/>
    </xf>
    <xf numFmtId="4" fontId="33" fillId="74" borderId="55" applyNumberFormat="0" applyProtection="0">
      <alignment horizontal="right" vertical="center"/>
    </xf>
    <xf numFmtId="4" fontId="35" fillId="74" borderId="55" applyNumberFormat="0" applyProtection="0">
      <alignment horizontal="right" vertical="center"/>
    </xf>
    <xf numFmtId="4" fontId="97" fillId="134" borderId="55" applyNumberFormat="0" applyProtection="0">
      <alignment horizontal="right" vertical="center"/>
    </xf>
    <xf numFmtId="4" fontId="97" fillId="134" borderId="55" applyNumberFormat="0" applyProtection="0">
      <alignment horizontal="right" vertical="center"/>
    </xf>
    <xf numFmtId="4" fontId="35" fillId="74" borderId="55" applyNumberFormat="0" applyProtection="0">
      <alignment horizontal="right" vertical="center"/>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4" fillId="93" borderId="55" applyNumberFormat="0" applyProtection="0">
      <alignment horizontal="left" vertical="center" indent="1"/>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3" fillId="63" borderId="55" applyNumberFormat="0" applyProtection="0">
      <alignment horizontal="left" vertical="center" indent="1"/>
    </xf>
    <xf numFmtId="4" fontId="34" fillId="93" borderId="55" applyNumberFormat="0" applyProtection="0">
      <alignment horizontal="left" vertical="center" indent="1"/>
    </xf>
    <xf numFmtId="0" fontId="33" fillId="63" borderId="55" applyNumberFormat="0" applyProtection="0">
      <alignment horizontal="left" vertical="top" indent="1"/>
    </xf>
    <xf numFmtId="4" fontId="36" fillId="94" borderId="52" applyNumberFormat="0" applyProtection="0">
      <alignment horizontal="left" vertical="center" indent="1"/>
    </xf>
    <xf numFmtId="4" fontId="36" fillId="94" borderId="52" applyNumberFormat="0" applyProtection="0">
      <alignment horizontal="left" vertical="center" indent="1"/>
    </xf>
    <xf numFmtId="4" fontId="37" fillId="74" borderId="55" applyNumberFormat="0" applyProtection="0">
      <alignment horizontal="right" vertical="center"/>
    </xf>
    <xf numFmtId="4" fontId="98" fillId="134" borderId="55" applyNumberFormat="0" applyProtection="0">
      <alignment horizontal="right" vertical="center"/>
    </xf>
    <xf numFmtId="4" fontId="98" fillId="134" borderId="55" applyNumberFormat="0" applyProtection="0">
      <alignment horizontal="right" vertical="center"/>
    </xf>
    <xf numFmtId="4" fontId="37" fillId="74" borderId="55" applyNumberFormat="0" applyProtection="0">
      <alignment horizontal="right" vertical="center"/>
    </xf>
    <xf numFmtId="0" fontId="30" fillId="0" borderId="54" applyNumberFormat="0" applyFill="0" applyAlignment="0" applyProtection="0"/>
    <xf numFmtId="0" fontId="30" fillId="0" borderId="54" applyNumberFormat="0" applyFill="0" applyAlignment="0" applyProtection="0"/>
    <xf numFmtId="4" fontId="70" fillId="62" borderId="42" applyNumberFormat="0" applyProtection="0">
      <alignment vertical="center"/>
    </xf>
    <xf numFmtId="4" fontId="70" fillId="111" borderId="42" applyNumberFormat="0" applyProtection="0">
      <alignment horizontal="left" vertical="center" indent="1"/>
    </xf>
    <xf numFmtId="4" fontId="70" fillId="96" borderId="42" applyNumberFormat="0" applyProtection="0">
      <alignment horizontal="left" vertical="center"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4" fontId="70" fillId="0" borderId="42" applyNumberFormat="0" applyProtection="0">
      <alignment horizontal="right" vertical="center"/>
    </xf>
    <xf numFmtId="4" fontId="33" fillId="63" borderId="55" applyNumberFormat="0" applyProtection="0">
      <alignment horizontal="left" vertical="center" indent="1"/>
    </xf>
    <xf numFmtId="0" fontId="31" fillId="62" borderId="55" applyNumberFormat="0" applyProtection="0">
      <alignment horizontal="left" vertical="top" indent="1"/>
    </xf>
    <xf numFmtId="4" fontId="70" fillId="96" borderId="42" applyNumberFormat="0" applyProtection="0">
      <alignment horizontal="left" vertical="center" indent="1"/>
    </xf>
    <xf numFmtId="4" fontId="37" fillId="74" borderId="55" applyNumberFormat="0" applyProtection="0">
      <alignment horizontal="right" vertical="center"/>
    </xf>
    <xf numFmtId="4" fontId="17" fillId="75" borderId="46" applyNumberFormat="0" applyProtection="0">
      <alignment horizontal="left" vertical="center" indent="1"/>
    </xf>
    <xf numFmtId="4" fontId="17" fillId="75" borderId="46" applyNumberFormat="0" applyProtection="0">
      <alignment horizontal="left" vertical="center" indent="1"/>
    </xf>
    <xf numFmtId="0" fontId="26" fillId="0" borderId="0"/>
    <xf numFmtId="165" fontId="26" fillId="0" borderId="0" applyFont="0" applyFill="0" applyBorder="0" applyAlignment="0" applyProtection="0"/>
    <xf numFmtId="175" fontId="2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26" fillId="0" borderId="0"/>
    <xf numFmtId="0" fontId="18" fillId="0" borderId="0"/>
    <xf numFmtId="0" fontId="6" fillId="0" borderId="0"/>
    <xf numFmtId="0" fontId="26" fillId="0" borderId="0"/>
    <xf numFmtId="0" fontId="26" fillId="0" borderId="0"/>
    <xf numFmtId="165" fontId="6" fillId="0" borderId="0" applyFont="0" applyFill="0" applyBorder="0" applyAlignment="0" applyProtection="0"/>
    <xf numFmtId="165" fontId="6" fillId="0" borderId="0" applyFont="0" applyFill="0" applyBorder="0" applyAlignment="0" applyProtection="0"/>
    <xf numFmtId="0" fontId="103" fillId="0" borderId="0" applyNumberFormat="0" applyFill="0" applyBorder="0" applyAlignment="0" applyProtection="0">
      <alignment vertical="top"/>
      <protection locked="0"/>
    </xf>
    <xf numFmtId="176" fontId="104" fillId="137" borderId="0"/>
    <xf numFmtId="176" fontId="105" fillId="136" borderId="0"/>
    <xf numFmtId="0" fontId="103" fillId="0" borderId="0" applyNumberFormat="0" applyFill="0" applyBorder="0" applyAlignment="0" applyProtection="0"/>
    <xf numFmtId="0" fontId="26" fillId="0" borderId="0"/>
    <xf numFmtId="4" fontId="96" fillId="134" borderId="71" applyNumberFormat="0" applyProtection="0">
      <alignment horizontal="right" vertical="center"/>
    </xf>
    <xf numFmtId="4" fontId="97" fillId="134" borderId="84" applyNumberFormat="0" applyProtection="0">
      <alignment horizontal="right" vertical="center"/>
    </xf>
    <xf numFmtId="4" fontId="35" fillId="74" borderId="97" applyNumberFormat="0" applyProtection="0">
      <alignment horizontal="right" vertical="center"/>
    </xf>
    <xf numFmtId="4" fontId="33" fillId="74" borderId="71" applyNumberFormat="0" applyProtection="0">
      <alignment horizontal="right" vertical="center"/>
    </xf>
    <xf numFmtId="4" fontId="96" fillId="134" borderId="71" applyNumberFormat="0" applyProtection="0">
      <alignment horizontal="right" vertical="center"/>
    </xf>
    <xf numFmtId="4" fontId="34" fillId="93" borderId="81" applyNumberFormat="0" applyProtection="0">
      <alignment horizontal="left" vertical="center" indent="1"/>
    </xf>
    <xf numFmtId="4" fontId="34" fillId="93" borderId="81" applyNumberFormat="0" applyProtection="0">
      <alignment horizontal="left" vertical="center" indent="1"/>
    </xf>
    <xf numFmtId="0" fontId="68" fillId="84" borderId="76" applyNumberFormat="0" applyAlignment="0" applyProtection="0"/>
    <xf numFmtId="0" fontId="17" fillId="57" borderId="75" applyNumberFormat="0" applyFont="0" applyAlignment="0" applyProtection="0"/>
    <xf numFmtId="0" fontId="17" fillId="78" borderId="75" applyNumberFormat="0" applyFont="0" applyAlignment="0" applyProtection="0"/>
    <xf numFmtId="0" fontId="92" fillId="84" borderId="74" applyNumberFormat="0" applyAlignment="0" applyProtection="0"/>
    <xf numFmtId="4" fontId="33" fillId="63" borderId="97" applyNumberFormat="0" applyProtection="0">
      <alignment horizontal="right" vertical="center"/>
    </xf>
    <xf numFmtId="4" fontId="33" fillId="72" borderId="110" applyNumberFormat="0" applyProtection="0">
      <alignment horizontal="right" vertical="center"/>
    </xf>
    <xf numFmtId="0" fontId="68" fillId="84" borderId="89" applyNumberFormat="0" applyAlignment="0" applyProtection="0"/>
    <xf numFmtId="0" fontId="68" fillId="84" borderId="89" applyNumberFormat="0" applyAlignment="0" applyProtection="0"/>
    <xf numFmtId="4" fontId="33" fillId="64" borderId="84" applyNumberFormat="0" applyProtection="0">
      <alignment horizontal="right" vertical="center"/>
    </xf>
    <xf numFmtId="4" fontId="31" fillId="62" borderId="110" applyNumberFormat="0" applyProtection="0">
      <alignment vertical="center"/>
    </xf>
    <xf numFmtId="4" fontId="33" fillId="64" borderId="84" applyNumberFormat="0" applyProtection="0">
      <alignment horizontal="right" vertical="center"/>
    </xf>
    <xf numFmtId="4" fontId="70" fillId="112" borderId="104" applyNumberFormat="0" applyProtection="0">
      <alignment horizontal="right" vertical="center"/>
    </xf>
    <xf numFmtId="4" fontId="33" fillId="78" borderId="110" applyNumberFormat="0" applyProtection="0">
      <alignment vertical="center"/>
    </xf>
    <xf numFmtId="0" fontId="33" fillId="63" borderId="84" applyNumberFormat="0" applyProtection="0">
      <alignment horizontal="left" vertical="top" indent="1"/>
    </xf>
    <xf numFmtId="4" fontId="70" fillId="96" borderId="91" applyNumberFormat="0" applyProtection="0">
      <alignment horizontal="left" vertical="center" indent="1"/>
    </xf>
    <xf numFmtId="4" fontId="96" fillId="127" borderId="97" applyNumberFormat="0" applyProtection="0">
      <alignment horizontal="right" vertical="center"/>
    </xf>
    <xf numFmtId="0" fontId="17" fillId="57" borderId="101" applyNumberFormat="0" applyFont="0" applyAlignment="0" applyProtection="0"/>
    <xf numFmtId="0" fontId="17" fillId="76" borderId="97" applyNumberFormat="0" applyProtection="0">
      <alignment horizontal="left" vertical="center" indent="1"/>
    </xf>
    <xf numFmtId="4" fontId="95" fillId="111" borderId="123" applyNumberFormat="0" applyProtection="0">
      <alignment vertical="center"/>
    </xf>
    <xf numFmtId="0" fontId="70" fillId="74" borderId="97" applyNumberFormat="0" applyProtection="0">
      <alignment horizontal="left" vertical="top" indent="1"/>
    </xf>
    <xf numFmtId="4" fontId="70" fillId="70" borderId="91" applyNumberFormat="0" applyProtection="0">
      <alignment horizontal="right" vertical="center"/>
    </xf>
    <xf numFmtId="4" fontId="31" fillId="62" borderId="57" applyNumberFormat="0" applyProtection="0">
      <alignment vertical="center"/>
    </xf>
    <xf numFmtId="4" fontId="32" fillId="62" borderId="57" applyNumberFormat="0" applyProtection="0">
      <alignment vertical="center"/>
    </xf>
    <xf numFmtId="4" fontId="31" fillId="62" borderId="57" applyNumberFormat="0" applyProtection="0">
      <alignment horizontal="left" vertical="center" indent="1"/>
    </xf>
    <xf numFmtId="0" fontId="31" fillId="62" borderId="57" applyNumberFormat="0" applyProtection="0">
      <alignment horizontal="left" vertical="top" indent="1"/>
    </xf>
    <xf numFmtId="4" fontId="96" fillId="127" borderId="84" applyNumberFormat="0" applyProtection="0">
      <alignment horizontal="right" vertical="center"/>
    </xf>
    <xf numFmtId="4" fontId="33" fillId="64" borderId="57" applyNumberFormat="0" applyProtection="0">
      <alignment horizontal="right" vertical="center"/>
    </xf>
    <xf numFmtId="4" fontId="33" fillId="65" borderId="57" applyNumberFormat="0" applyProtection="0">
      <alignment horizontal="right" vertical="center"/>
    </xf>
    <xf numFmtId="4" fontId="33" fillId="66" borderId="57" applyNumberFormat="0" applyProtection="0">
      <alignment horizontal="right" vertical="center"/>
    </xf>
    <xf numFmtId="4" fontId="33" fillId="67" borderId="57" applyNumberFormat="0" applyProtection="0">
      <alignment horizontal="right" vertical="center"/>
    </xf>
    <xf numFmtId="4" fontId="33" fillId="68" borderId="57" applyNumberFormat="0" applyProtection="0">
      <alignment horizontal="right" vertical="center"/>
    </xf>
    <xf numFmtId="4" fontId="33" fillId="69" borderId="57" applyNumberFormat="0" applyProtection="0">
      <alignment horizontal="right" vertical="center"/>
    </xf>
    <xf numFmtId="4" fontId="33" fillId="70" borderId="57" applyNumberFormat="0" applyProtection="0">
      <alignment horizontal="right" vertical="center"/>
    </xf>
    <xf numFmtId="4" fontId="33" fillId="71" borderId="57" applyNumberFormat="0" applyProtection="0">
      <alignment horizontal="right" vertical="center"/>
    </xf>
    <xf numFmtId="4" fontId="33" fillId="72" borderId="57" applyNumberFormat="0" applyProtection="0">
      <alignment horizontal="right" vertical="center"/>
    </xf>
    <xf numFmtId="0" fontId="70" fillId="76" borderId="84" applyNumberFormat="0" applyProtection="0">
      <alignment horizontal="left" vertical="top" indent="1"/>
    </xf>
    <xf numFmtId="4" fontId="33" fillId="63" borderId="57" applyNumberFormat="0" applyProtection="0">
      <alignment horizontal="right" vertical="center"/>
    </xf>
    <xf numFmtId="0" fontId="70" fillId="76" borderId="11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top" indent="1"/>
    </xf>
    <xf numFmtId="0" fontId="17" fillId="63" borderId="57" applyNumberFormat="0" applyProtection="0">
      <alignment horizontal="left" vertical="center" indent="1"/>
    </xf>
    <xf numFmtId="0" fontId="17" fillId="63" borderId="57" applyNumberFormat="0" applyProtection="0">
      <alignment horizontal="left" vertical="top" indent="1"/>
    </xf>
    <xf numFmtId="0" fontId="17" fillId="76" borderId="57" applyNumberFormat="0" applyProtection="0">
      <alignment horizontal="left" vertical="center" indent="1"/>
    </xf>
    <xf numFmtId="0" fontId="17" fillId="76" borderId="57" applyNumberFormat="0" applyProtection="0">
      <alignment horizontal="left" vertical="top" indent="1"/>
    </xf>
    <xf numFmtId="0" fontId="17" fillId="74" borderId="57" applyNumberFormat="0" applyProtection="0">
      <alignment horizontal="left" vertical="center" indent="1"/>
    </xf>
    <xf numFmtId="0" fontId="17" fillId="74" borderId="57" applyNumberFormat="0" applyProtection="0">
      <alignment horizontal="left" vertical="top" indent="1"/>
    </xf>
    <xf numFmtId="0" fontId="17" fillId="77" borderId="56" applyNumberFormat="0">
      <protection locked="0"/>
    </xf>
    <xf numFmtId="4" fontId="33" fillId="78" borderId="57" applyNumberFormat="0" applyProtection="0">
      <alignment vertical="center"/>
    </xf>
    <xf numFmtId="4" fontId="35" fillId="78" borderId="57" applyNumberFormat="0" applyProtection="0">
      <alignment vertical="center"/>
    </xf>
    <xf numFmtId="4" fontId="33" fillId="78" borderId="57" applyNumberFormat="0" applyProtection="0">
      <alignment horizontal="left" vertical="center" indent="1"/>
    </xf>
    <xf numFmtId="0" fontId="33" fillId="78" borderId="57" applyNumberFormat="0" applyProtection="0">
      <alignment horizontal="left" vertical="top" indent="1"/>
    </xf>
    <xf numFmtId="4" fontId="33" fillId="74" borderId="57" applyNumberFormat="0" applyProtection="0">
      <alignment horizontal="right" vertical="center"/>
    </xf>
    <xf numFmtId="4" fontId="35" fillId="74" borderId="57" applyNumberFormat="0" applyProtection="0">
      <alignment horizontal="right" vertical="center"/>
    </xf>
    <xf numFmtId="4" fontId="33" fillId="63" borderId="57" applyNumberFormat="0" applyProtection="0">
      <alignment horizontal="left" vertical="center" indent="1"/>
    </xf>
    <xf numFmtId="0" fontId="33" fillId="63" borderId="57" applyNumberFormat="0" applyProtection="0">
      <alignment horizontal="left" vertical="top" indent="1"/>
    </xf>
    <xf numFmtId="4" fontId="37" fillId="74" borderId="57" applyNumberFormat="0" applyProtection="0">
      <alignment horizontal="right" vertical="center"/>
    </xf>
    <xf numFmtId="0" fontId="17" fillId="76" borderId="84" applyNumberFormat="0" applyProtection="0">
      <alignment horizontal="left" vertical="center" indent="1"/>
    </xf>
    <xf numFmtId="4" fontId="70" fillId="96" borderId="78" applyNumberFormat="0" applyProtection="0">
      <alignment horizontal="left" vertical="center" indent="1"/>
    </xf>
    <xf numFmtId="4" fontId="35" fillId="78" borderId="84" applyNumberFormat="0" applyProtection="0">
      <alignment vertical="center"/>
    </xf>
    <xf numFmtId="4" fontId="34" fillId="111" borderId="97" applyNumberFormat="0" applyProtection="0">
      <alignment vertical="center"/>
    </xf>
    <xf numFmtId="0" fontId="70" fillId="75" borderId="84" applyNumberFormat="0" applyProtection="0">
      <alignment horizontal="left" vertical="top" indent="1"/>
    </xf>
    <xf numFmtId="4" fontId="33" fillId="74" borderId="71" applyNumberFormat="0" applyProtection="0">
      <alignment horizontal="right" vertical="center"/>
    </xf>
    <xf numFmtId="4" fontId="33" fillId="78" borderId="71" applyNumberFormat="0" applyProtection="0">
      <alignment horizontal="left" vertical="center" indent="1"/>
    </xf>
    <xf numFmtId="0" fontId="30" fillId="0" borderId="116" applyNumberFormat="0" applyFill="0" applyAlignment="0" applyProtection="0"/>
    <xf numFmtId="4" fontId="96" fillId="134" borderId="123" applyNumberFormat="0" applyProtection="0">
      <alignment horizontal="right" vertical="center"/>
    </xf>
    <xf numFmtId="0" fontId="17" fillId="76" borderId="71" applyNumberFormat="0" applyProtection="0">
      <alignment horizontal="left" vertical="center" indent="1"/>
    </xf>
    <xf numFmtId="0" fontId="17" fillId="63" borderId="71" applyNumberFormat="0" applyProtection="0">
      <alignment horizontal="left" vertical="center" indent="1"/>
    </xf>
    <xf numFmtId="0" fontId="17" fillId="75" borderId="71" applyNumberFormat="0" applyProtection="0">
      <alignment horizontal="left" vertical="center" indent="1"/>
    </xf>
    <xf numFmtId="0" fontId="68" fillId="91" borderId="89" applyNumberFormat="0" applyAlignment="0" applyProtection="0"/>
    <xf numFmtId="4" fontId="33" fillId="63" borderId="71" applyNumberFormat="0" applyProtection="0">
      <alignment horizontal="right" vertical="center"/>
    </xf>
    <xf numFmtId="0" fontId="58" fillId="91" borderId="87" applyNumberFormat="0" applyAlignment="0" applyProtection="0"/>
    <xf numFmtId="4" fontId="96" fillId="131" borderId="71" applyNumberFormat="0" applyProtection="0">
      <alignment horizontal="right" vertical="center"/>
    </xf>
    <xf numFmtId="4" fontId="96" fillId="130" borderId="71" applyNumberFormat="0" applyProtection="0">
      <alignment horizontal="right" vertical="center"/>
    </xf>
    <xf numFmtId="4" fontId="33" fillId="68" borderId="71" applyNumberFormat="0" applyProtection="0">
      <alignment horizontal="right" vertical="center"/>
    </xf>
    <xf numFmtId="4" fontId="33" fillId="67" borderId="71" applyNumberFormat="0" applyProtection="0">
      <alignment horizontal="right" vertical="center"/>
    </xf>
    <xf numFmtId="4" fontId="96" fillId="128" borderId="71" applyNumberFormat="0" applyProtection="0">
      <alignment horizontal="right" vertical="center"/>
    </xf>
    <xf numFmtId="4" fontId="33" fillId="65" borderId="71" applyNumberFormat="0" applyProtection="0">
      <alignment horizontal="right" vertical="center"/>
    </xf>
    <xf numFmtId="4" fontId="70" fillId="74" borderId="118" applyNumberFormat="0" applyProtection="0">
      <alignment horizontal="left" vertical="center" indent="1"/>
    </xf>
    <xf numFmtId="4" fontId="95" fillId="111" borderId="71" applyNumberFormat="0" applyProtection="0">
      <alignment vertical="center"/>
    </xf>
    <xf numFmtId="4" fontId="98" fillId="134" borderId="97" applyNumberFormat="0" applyProtection="0">
      <alignment horizontal="right" vertical="center"/>
    </xf>
    <xf numFmtId="0" fontId="68" fillId="91" borderId="76" applyNumberFormat="0" applyAlignment="0" applyProtection="0"/>
    <xf numFmtId="0" fontId="17" fillId="75" borderId="84" applyNumberFormat="0" applyProtection="0">
      <alignment horizontal="left" vertical="center" indent="1"/>
    </xf>
    <xf numFmtId="0" fontId="70" fillId="76" borderId="97" applyNumberFormat="0" applyProtection="0">
      <alignment horizontal="left" vertical="top" indent="1"/>
    </xf>
    <xf numFmtId="4" fontId="70" fillId="71" borderId="91" applyNumberFormat="0" applyProtection="0">
      <alignment horizontal="right" vertical="center"/>
    </xf>
    <xf numFmtId="0" fontId="17" fillId="74" borderId="110" applyNumberFormat="0" applyProtection="0">
      <alignment horizontal="left" vertical="center" indent="1"/>
    </xf>
    <xf numFmtId="0" fontId="17" fillId="76" borderId="97" applyNumberFormat="0" applyProtection="0">
      <alignment horizontal="left" vertical="top" indent="1"/>
    </xf>
    <xf numFmtId="0" fontId="58" fillId="91" borderId="60" applyNumberFormat="0" applyAlignment="0" applyProtection="0"/>
    <xf numFmtId="4" fontId="70" fillId="74" borderId="92" applyNumberFormat="0" applyProtection="0">
      <alignment horizontal="left" vertical="center" indent="1"/>
    </xf>
    <xf numFmtId="0" fontId="17" fillId="78" borderId="88" applyNumberFormat="0" applyFont="0" applyAlignment="0" applyProtection="0"/>
    <xf numFmtId="4" fontId="33" fillId="66" borderId="123" applyNumberFormat="0" applyProtection="0">
      <alignment horizontal="right" vertical="center"/>
    </xf>
    <xf numFmtId="0" fontId="17" fillId="77" borderId="83" applyNumberFormat="0">
      <protection locked="0"/>
    </xf>
    <xf numFmtId="4" fontId="33" fillId="63" borderId="97" applyNumberFormat="0" applyProtection="0">
      <alignment horizontal="left" vertical="center" indent="1"/>
    </xf>
    <xf numFmtId="0" fontId="73" fillId="63" borderId="71" applyNumberFormat="0" applyProtection="0">
      <alignment horizontal="left" vertical="top" indent="1"/>
    </xf>
    <xf numFmtId="0" fontId="72" fillId="75" borderId="80" applyBorder="0"/>
    <xf numFmtId="0" fontId="65" fillId="58" borderId="60" applyNumberFormat="0" applyAlignment="0" applyProtection="0"/>
    <xf numFmtId="0" fontId="70" fillId="57" borderId="78" applyNumberFormat="0" applyFont="0" applyAlignment="0" applyProtection="0"/>
    <xf numFmtId="4" fontId="33" fillId="65" borderId="84" applyNumberFormat="0" applyProtection="0">
      <alignment horizontal="right" vertical="center"/>
    </xf>
    <xf numFmtId="0" fontId="17" fillId="57" borderId="61" applyNumberFormat="0" applyFont="0" applyAlignment="0" applyProtection="0"/>
    <xf numFmtId="0" fontId="68" fillId="91" borderId="62" applyNumberFormat="0" applyAlignment="0" applyProtection="0"/>
    <xf numFmtId="4" fontId="37" fillId="74" borderId="97" applyNumberFormat="0" applyProtection="0">
      <alignment horizontal="right" vertical="center"/>
    </xf>
    <xf numFmtId="4" fontId="31" fillId="62" borderId="97" applyNumberFormat="0" applyProtection="0">
      <alignment horizontal="left" vertical="center" indent="1"/>
    </xf>
    <xf numFmtId="4" fontId="36" fillId="94" borderId="120" applyNumberFormat="0" applyProtection="0">
      <alignment horizontal="left" vertical="center" indent="1"/>
    </xf>
    <xf numFmtId="4" fontId="70" fillId="63" borderId="92" applyNumberFormat="0" applyProtection="0">
      <alignment horizontal="left" vertical="center" indent="1"/>
    </xf>
    <xf numFmtId="4" fontId="33" fillId="70" borderId="84" applyNumberFormat="0" applyProtection="0">
      <alignment horizontal="right" vertical="center"/>
    </xf>
    <xf numFmtId="4" fontId="17" fillId="75" borderId="92" applyNumberFormat="0" applyProtection="0">
      <alignment horizontal="left" vertical="center" indent="1"/>
    </xf>
    <xf numFmtId="0" fontId="30" fillId="0" borderId="63" applyNumberFormat="0" applyFill="0" applyAlignment="0" applyProtection="0"/>
    <xf numFmtId="4" fontId="37" fillId="74" borderId="84" applyNumberFormat="0" applyProtection="0">
      <alignment horizontal="right" vertical="center"/>
    </xf>
    <xf numFmtId="0" fontId="70" fillId="76" borderId="71" applyNumberFormat="0" applyProtection="0">
      <alignment horizontal="left" vertical="top" indent="1"/>
    </xf>
    <xf numFmtId="4" fontId="96" fillId="128" borderId="110" applyNumberFormat="0" applyProtection="0">
      <alignment horizontal="right" vertical="center"/>
    </xf>
    <xf numFmtId="4" fontId="96" fillId="131" borderId="84" applyNumberFormat="0" applyProtection="0">
      <alignment horizontal="right" vertical="center"/>
    </xf>
    <xf numFmtId="0" fontId="31" fillId="62" borderId="84" applyNumberFormat="0" applyProtection="0">
      <alignment horizontal="left" vertical="top" indent="1"/>
    </xf>
    <xf numFmtId="4" fontId="95" fillId="111" borderId="84" applyNumberFormat="0" applyProtection="0">
      <alignment vertical="center"/>
    </xf>
    <xf numFmtId="4" fontId="33" fillId="66" borderId="84" applyNumberFormat="0" applyProtection="0">
      <alignment horizontal="right" vertical="center"/>
    </xf>
    <xf numFmtId="4" fontId="70" fillId="0" borderId="78" applyNumberFormat="0" applyProtection="0">
      <alignment horizontal="right" vertical="center"/>
    </xf>
    <xf numFmtId="4" fontId="33" fillId="72" borderId="84" applyNumberFormat="0" applyProtection="0">
      <alignment horizontal="right" vertical="center"/>
    </xf>
    <xf numFmtId="4" fontId="33" fillId="74" borderId="84" applyNumberFormat="0" applyProtection="0">
      <alignment horizontal="right" vertical="center"/>
    </xf>
    <xf numFmtId="0" fontId="17" fillId="75" borderId="97" applyNumberFormat="0" applyProtection="0">
      <alignment horizontal="left" vertical="top" indent="1"/>
    </xf>
    <xf numFmtId="0" fontId="17" fillId="75" borderId="84" applyNumberFormat="0" applyProtection="0">
      <alignment horizontal="left" vertical="center" indent="1"/>
    </xf>
    <xf numFmtId="0" fontId="70" fillId="76" borderId="91" applyNumberFormat="0" applyProtection="0">
      <alignment horizontal="left" vertical="center" indent="1"/>
    </xf>
    <xf numFmtId="0" fontId="31" fillId="62" borderId="123" applyNumberFormat="0" applyProtection="0">
      <alignment horizontal="left" vertical="top" indent="1"/>
    </xf>
    <xf numFmtId="4" fontId="33" fillId="66" borderId="97" applyNumberFormat="0" applyProtection="0">
      <alignment horizontal="right" vertical="center"/>
    </xf>
    <xf numFmtId="0" fontId="70" fillId="113" borderId="104" applyNumberFormat="0" applyProtection="0">
      <alignment horizontal="left" vertical="center" indent="1"/>
    </xf>
    <xf numFmtId="4" fontId="75" fillId="79" borderId="79" applyNumberFormat="0" applyProtection="0">
      <alignment horizontal="left" vertical="center" indent="1"/>
    </xf>
    <xf numFmtId="4" fontId="73" fillId="78" borderId="71" applyNumberFormat="0" applyProtection="0">
      <alignment vertical="center"/>
    </xf>
    <xf numFmtId="4" fontId="33" fillId="68" borderId="84" applyNumberFormat="0" applyProtection="0">
      <alignment horizontal="right" vertical="center"/>
    </xf>
    <xf numFmtId="4" fontId="33" fillId="72" borderId="97" applyNumberFormat="0" applyProtection="0">
      <alignment horizontal="right" vertical="center"/>
    </xf>
    <xf numFmtId="0" fontId="17" fillId="57" borderId="88" applyNumberFormat="0" applyFont="0" applyAlignment="0" applyProtection="0"/>
    <xf numFmtId="4" fontId="70" fillId="68" borderId="78" applyNumberFormat="0" applyProtection="0">
      <alignment horizontal="right" vertical="center"/>
    </xf>
    <xf numFmtId="4" fontId="31" fillId="62" borderId="84" applyNumberFormat="0" applyProtection="0">
      <alignment vertical="center"/>
    </xf>
    <xf numFmtId="4" fontId="31" fillId="62" borderId="123" applyNumberFormat="0" applyProtection="0">
      <alignment vertical="center"/>
    </xf>
    <xf numFmtId="0" fontId="68" fillId="108" borderId="76" applyNumberFormat="0" applyAlignment="0" applyProtection="0"/>
    <xf numFmtId="4" fontId="70" fillId="66" borderId="92" applyNumberFormat="0" applyProtection="0">
      <alignment horizontal="right" vertical="center"/>
    </xf>
    <xf numFmtId="4" fontId="70" fillId="111" borderId="104" applyNumberFormat="0" applyProtection="0">
      <alignment horizontal="left" vertical="center" indent="1"/>
    </xf>
    <xf numFmtId="4" fontId="32" fillId="62" borderId="84" applyNumberFormat="0" applyProtection="0">
      <alignment vertical="center"/>
    </xf>
    <xf numFmtId="4" fontId="70" fillId="96" borderId="117" applyNumberFormat="0" applyProtection="0">
      <alignment horizontal="left" vertical="center" indent="1"/>
    </xf>
    <xf numFmtId="4" fontId="96" fillId="134" borderId="84" applyNumberFormat="0" applyProtection="0">
      <alignment vertical="center"/>
    </xf>
    <xf numFmtId="4" fontId="96" fillId="95" borderId="71" applyNumberFormat="0" applyProtection="0">
      <alignment horizontal="right" vertical="center"/>
    </xf>
    <xf numFmtId="0" fontId="70" fillId="113" borderId="104" applyNumberFormat="0" applyProtection="0">
      <alignment horizontal="left" vertical="center" indent="1"/>
    </xf>
    <xf numFmtId="4" fontId="33" fillId="71" borderId="71" applyNumberFormat="0" applyProtection="0">
      <alignment horizontal="right" vertical="center"/>
    </xf>
    <xf numFmtId="0" fontId="17" fillId="63" borderId="84" applyNumberFormat="0" applyProtection="0">
      <alignment horizontal="left" vertical="top" indent="1"/>
    </xf>
    <xf numFmtId="4" fontId="96" fillId="130" borderId="71" applyNumberFormat="0" applyProtection="0">
      <alignment horizontal="right" vertical="center"/>
    </xf>
    <xf numFmtId="0" fontId="31" fillId="62" borderId="71" applyNumberFormat="0" applyProtection="0">
      <alignment horizontal="left" vertical="top" indent="1"/>
    </xf>
    <xf numFmtId="37" fontId="40" fillId="0" borderId="98" applyNumberFormat="0"/>
    <xf numFmtId="0" fontId="70" fillId="57" borderId="91" applyNumberFormat="0" applyFont="0" applyAlignment="0" applyProtection="0"/>
    <xf numFmtId="4" fontId="95" fillId="111" borderId="71" applyNumberFormat="0" applyProtection="0">
      <alignment vertical="center"/>
    </xf>
    <xf numFmtId="4" fontId="80" fillId="81" borderId="104" applyNumberFormat="0" applyProtection="0">
      <alignment horizontal="right" vertical="center"/>
    </xf>
    <xf numFmtId="4" fontId="33" fillId="63" borderId="71" applyNumberFormat="0" applyProtection="0">
      <alignment horizontal="right" vertical="center"/>
    </xf>
    <xf numFmtId="4" fontId="33" fillId="67" borderId="71" applyNumberFormat="0" applyProtection="0">
      <alignment horizontal="right" vertical="center"/>
    </xf>
    <xf numFmtId="4" fontId="31" fillId="62" borderId="71" applyNumberFormat="0" applyProtection="0">
      <alignment vertical="center"/>
    </xf>
    <xf numFmtId="4" fontId="31" fillId="62" borderId="84" applyNumberFormat="0" applyProtection="0">
      <alignment vertical="center"/>
    </xf>
    <xf numFmtId="4" fontId="33" fillId="66" borderId="71" applyNumberFormat="0" applyProtection="0">
      <alignment horizontal="right" vertical="center"/>
    </xf>
    <xf numFmtId="0" fontId="68" fillId="91" borderId="76" applyNumberFormat="0" applyAlignment="0" applyProtection="0"/>
    <xf numFmtId="4" fontId="70" fillId="96" borderId="64" applyNumberFormat="0" applyProtection="0">
      <alignment horizontal="left" vertical="center" indent="1"/>
    </xf>
    <xf numFmtId="4" fontId="70" fillId="96" borderId="64" applyNumberFormat="0" applyProtection="0">
      <alignment horizontal="left" vertical="center" indent="1"/>
    </xf>
    <xf numFmtId="0" fontId="70" fillId="75" borderId="57" applyNumberFormat="0" applyProtection="0">
      <alignment horizontal="left" vertical="top" indent="1"/>
    </xf>
    <xf numFmtId="0" fontId="70" fillId="63" borderId="57" applyNumberFormat="0" applyProtection="0">
      <alignment horizontal="left" vertical="top" indent="1"/>
    </xf>
    <xf numFmtId="0" fontId="70" fillId="76" borderId="57" applyNumberFormat="0" applyProtection="0">
      <alignment horizontal="left" vertical="top" indent="1"/>
    </xf>
    <xf numFmtId="0" fontId="70" fillId="74" borderId="57" applyNumberFormat="0" applyProtection="0">
      <alignment horizontal="left" vertical="top" indent="1"/>
    </xf>
    <xf numFmtId="4" fontId="70" fillId="0" borderId="64" applyNumberFormat="0" applyProtection="0">
      <alignment horizontal="right" vertical="center"/>
    </xf>
    <xf numFmtId="0" fontId="70" fillId="74" borderId="71" applyNumberFormat="0" applyProtection="0">
      <alignment horizontal="left" vertical="top" indent="1"/>
    </xf>
    <xf numFmtId="37" fontId="40" fillId="0" borderId="111" applyNumberFormat="0"/>
    <xf numFmtId="0" fontId="31" fillId="62" borderId="97" applyNumberFormat="0" applyProtection="0">
      <alignment horizontal="left" vertical="top" indent="1"/>
    </xf>
    <xf numFmtId="0" fontId="17" fillId="57" borderId="75" applyNumberFormat="0" applyFont="0" applyAlignment="0" applyProtection="0"/>
    <xf numFmtId="0" fontId="17" fillId="78" borderId="75" applyNumberFormat="0" applyFont="0" applyAlignment="0" applyProtection="0"/>
    <xf numFmtId="4" fontId="35" fillId="78" borderId="123" applyNumberFormat="0" applyProtection="0">
      <alignment vertical="center"/>
    </xf>
    <xf numFmtId="4" fontId="96" fillId="134" borderId="97" applyNumberFormat="0" applyProtection="0">
      <alignment horizontal="right" vertical="center"/>
    </xf>
    <xf numFmtId="4" fontId="33" fillId="65" borderId="110" applyNumberFormat="0" applyProtection="0">
      <alignment horizontal="right" vertical="center"/>
    </xf>
    <xf numFmtId="4" fontId="34" fillId="111" borderId="110" applyNumberFormat="0" applyProtection="0">
      <alignment vertical="center"/>
    </xf>
    <xf numFmtId="4" fontId="70" fillId="96" borderId="130" applyNumberFormat="0" applyProtection="0">
      <alignment horizontal="left" vertical="center" indent="1"/>
    </xf>
    <xf numFmtId="4" fontId="95" fillId="111" borderId="84" applyNumberFormat="0" applyProtection="0">
      <alignment vertical="center"/>
    </xf>
    <xf numFmtId="0" fontId="17" fillId="76" borderId="84" applyNumberFormat="0" applyProtection="0">
      <alignment horizontal="left" vertical="center" indent="1"/>
    </xf>
    <xf numFmtId="4" fontId="31" fillId="62" borderId="97" applyNumberFormat="0" applyProtection="0">
      <alignment vertical="center"/>
    </xf>
    <xf numFmtId="0" fontId="70" fillId="74" borderId="84" applyNumberFormat="0" applyProtection="0">
      <alignment horizontal="left" vertical="top" indent="1"/>
    </xf>
    <xf numFmtId="0" fontId="78" fillId="108" borderId="91" applyNumberFormat="0" applyAlignment="0" applyProtection="0"/>
    <xf numFmtId="0" fontId="70" fillId="63" borderId="97" applyNumberFormat="0" applyProtection="0">
      <alignment horizontal="left" vertical="top" indent="1"/>
    </xf>
    <xf numFmtId="4" fontId="33" fillId="69" borderId="84" applyNumberFormat="0" applyProtection="0">
      <alignment horizontal="right" vertical="center"/>
    </xf>
    <xf numFmtId="0" fontId="17" fillId="74" borderId="84" applyNumberFormat="0" applyProtection="0">
      <alignment horizontal="left" vertical="top" indent="1"/>
    </xf>
    <xf numFmtId="0" fontId="17" fillId="75" borderId="110" applyNumberFormat="0" applyProtection="0">
      <alignment horizontal="left" vertical="center" indent="1"/>
    </xf>
    <xf numFmtId="0" fontId="78" fillId="108" borderId="104" applyNumberFormat="0" applyAlignment="0" applyProtection="0"/>
    <xf numFmtId="0" fontId="17" fillId="75" borderId="84" applyNumberFormat="0" applyProtection="0">
      <alignment horizontal="left" vertical="center" indent="1"/>
    </xf>
    <xf numFmtId="4" fontId="33" fillId="63" borderId="84" applyNumberFormat="0" applyProtection="0">
      <alignment horizontal="left" vertical="center" indent="1"/>
    </xf>
    <xf numFmtId="4" fontId="34" fillId="93" borderId="84" applyNumberFormat="0" applyProtection="0">
      <alignment horizontal="left" vertical="center" indent="1"/>
    </xf>
    <xf numFmtId="0" fontId="78" fillId="108" borderId="64" applyNumberFormat="0" applyAlignment="0" applyProtection="0"/>
    <xf numFmtId="4" fontId="96" fillId="127" borderId="110" applyNumberFormat="0" applyProtection="0">
      <alignment horizontal="right" vertical="center"/>
    </xf>
    <xf numFmtId="4" fontId="33" fillId="74" borderId="110" applyNumberFormat="0" applyProtection="0">
      <alignment horizontal="right" vertical="center"/>
    </xf>
    <xf numFmtId="4" fontId="33" fillId="78" borderId="84" applyNumberFormat="0" applyProtection="0">
      <alignment vertical="center"/>
    </xf>
    <xf numFmtId="4" fontId="33" fillId="68" borderId="110" applyNumberFormat="0" applyProtection="0">
      <alignment horizontal="right" vertical="center"/>
    </xf>
    <xf numFmtId="0" fontId="17" fillId="74" borderId="84" applyNumberFormat="0" applyProtection="0">
      <alignment horizontal="left" vertical="top" indent="1"/>
    </xf>
    <xf numFmtId="4" fontId="80" fillId="81" borderId="78" applyNumberFormat="0" applyProtection="0">
      <alignment horizontal="right" vertical="center"/>
    </xf>
    <xf numFmtId="0" fontId="65" fillId="58" borderId="64" applyNumberFormat="0" applyAlignment="0" applyProtection="0"/>
    <xf numFmtId="4" fontId="70" fillId="112" borderId="78" applyNumberFormat="0" applyProtection="0">
      <alignment horizontal="right" vertical="center"/>
    </xf>
    <xf numFmtId="4" fontId="96" fillId="131" borderId="123" applyNumberFormat="0" applyProtection="0">
      <alignment horizontal="right" vertical="center"/>
    </xf>
    <xf numFmtId="0" fontId="70" fillId="57" borderId="64" applyNumberFormat="0" applyFont="0" applyAlignment="0" applyProtection="0"/>
    <xf numFmtId="0" fontId="68" fillId="108" borderId="62" applyNumberFormat="0" applyAlignment="0" applyProtection="0"/>
    <xf numFmtId="4" fontId="70" fillId="62" borderId="64" applyNumberFormat="0" applyProtection="0">
      <alignment vertical="center"/>
    </xf>
    <xf numFmtId="4" fontId="80" fillId="111" borderId="64" applyNumberFormat="0" applyProtection="0">
      <alignment vertical="center"/>
    </xf>
    <xf numFmtId="4" fontId="70" fillId="111" borderId="64" applyNumberFormat="0" applyProtection="0">
      <alignment horizontal="left" vertical="center" indent="1"/>
    </xf>
    <xf numFmtId="0" fontId="74" fillId="62" borderId="57" applyNumberFormat="0" applyProtection="0">
      <alignment horizontal="left" vertical="top"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17" fillId="75" borderId="65" applyNumberFormat="0" applyProtection="0">
      <alignment horizontal="left" vertical="center" indent="1"/>
    </xf>
    <xf numFmtId="4" fontId="17" fillId="75"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4" fontId="33" fillId="63" borderId="71" applyNumberFormat="0" applyProtection="0">
      <alignment horizontal="right" vertical="center"/>
    </xf>
    <xf numFmtId="0" fontId="72" fillId="75" borderId="66" applyBorder="0"/>
    <xf numFmtId="4" fontId="73" fillId="78" borderId="57" applyNumberFormat="0" applyProtection="0">
      <alignment vertical="center"/>
    </xf>
    <xf numFmtId="4" fontId="80" fillId="82" borderId="56" applyNumberFormat="0" applyProtection="0">
      <alignment vertical="center"/>
    </xf>
    <xf numFmtId="4" fontId="73" fillId="84" borderId="57" applyNumberFormat="0" applyProtection="0">
      <alignment horizontal="left" vertical="center" indent="1"/>
    </xf>
    <xf numFmtId="0" fontId="73" fillId="78" borderId="57" applyNumberFormat="0" applyProtection="0">
      <alignment horizontal="left" vertical="top" indent="1"/>
    </xf>
    <xf numFmtId="4" fontId="80" fillId="81" borderId="64" applyNumberFormat="0" applyProtection="0">
      <alignment horizontal="right" vertical="center"/>
    </xf>
    <xf numFmtId="0" fontId="73" fillId="63" borderId="57" applyNumberFormat="0" applyProtection="0">
      <alignment horizontal="left" vertical="top" indent="1"/>
    </xf>
    <xf numFmtId="4" fontId="75" fillId="79" borderId="65" applyNumberFormat="0" applyProtection="0">
      <alignment horizontal="left" vertical="center" indent="1"/>
    </xf>
    <xf numFmtId="0" fontId="70" fillId="114" borderId="56"/>
    <xf numFmtId="4" fontId="76" fillId="77" borderId="64" applyNumberFormat="0" applyProtection="0">
      <alignment horizontal="right" vertical="center"/>
    </xf>
    <xf numFmtId="0" fontId="30" fillId="0" borderId="63" applyNumberFormat="0" applyFill="0" applyAlignment="0" applyProtection="0"/>
    <xf numFmtId="0" fontId="17" fillId="74" borderId="110" applyNumberFormat="0" applyProtection="0">
      <alignment horizontal="left" vertical="top" indent="1"/>
    </xf>
    <xf numFmtId="0" fontId="17" fillId="63" borderId="84" applyNumberFormat="0" applyProtection="0">
      <alignment horizontal="left" vertical="top" indent="1"/>
    </xf>
    <xf numFmtId="0" fontId="17" fillId="75" borderId="84" applyNumberFormat="0" applyProtection="0">
      <alignment horizontal="left" vertical="top" indent="1"/>
    </xf>
    <xf numFmtId="4" fontId="33" fillId="72" borderId="84" applyNumberFormat="0" applyProtection="0">
      <alignment horizontal="right" vertical="center"/>
    </xf>
    <xf numFmtId="4" fontId="70" fillId="0" borderId="91" applyNumberFormat="0" applyProtection="0">
      <alignment horizontal="right" vertical="center"/>
    </xf>
    <xf numFmtId="0" fontId="17" fillId="63" borderId="97" applyNumberFormat="0" applyProtection="0">
      <alignment horizontal="left" vertical="center" indent="1"/>
    </xf>
    <xf numFmtId="0" fontId="58" fillId="91" borderId="87" applyNumberFormat="0" applyAlignment="0" applyProtection="0"/>
    <xf numFmtId="37" fontId="40" fillId="0" borderId="85" applyNumberFormat="0"/>
    <xf numFmtId="4" fontId="70" fillId="0" borderId="104" applyNumberFormat="0" applyProtection="0">
      <alignment horizontal="right" vertical="center"/>
    </xf>
    <xf numFmtId="4" fontId="70" fillId="74" borderId="92" applyNumberFormat="0" applyProtection="0">
      <alignment horizontal="left" vertical="center" indent="1"/>
    </xf>
    <xf numFmtId="0" fontId="72" fillId="75" borderId="93" applyBorder="0"/>
    <xf numFmtId="0" fontId="17" fillId="76" borderId="84" applyNumberFormat="0" applyProtection="0">
      <alignment horizontal="left" vertical="top" indent="1"/>
    </xf>
    <xf numFmtId="0" fontId="70" fillId="76" borderId="91" applyNumberFormat="0" applyProtection="0">
      <alignment horizontal="left" vertical="center" indent="1"/>
    </xf>
    <xf numFmtId="4" fontId="35" fillId="78" borderId="123" applyNumberFormat="0" applyProtection="0">
      <alignment vertical="center"/>
    </xf>
    <xf numFmtId="4" fontId="96" fillId="93" borderId="110" applyNumberFormat="0" applyProtection="0">
      <alignment horizontal="right" vertical="center"/>
    </xf>
    <xf numFmtId="4" fontId="70" fillId="64" borderId="104" applyNumberFormat="0" applyProtection="0">
      <alignment horizontal="right" vertical="center"/>
    </xf>
    <xf numFmtId="0" fontId="86" fillId="84" borderId="74" applyNumberFormat="0" applyAlignment="0" applyProtection="0"/>
    <xf numFmtId="4" fontId="96" fillId="127" borderId="110" applyNumberFormat="0" applyProtection="0">
      <alignment horizontal="right" vertical="center"/>
    </xf>
    <xf numFmtId="4" fontId="32" fillId="62" borderId="84" applyNumberFormat="0" applyProtection="0">
      <alignment vertical="center"/>
    </xf>
    <xf numFmtId="0" fontId="70" fillId="75" borderId="71" applyNumberFormat="0" applyProtection="0">
      <alignment horizontal="left" vertical="top" indent="1"/>
    </xf>
    <xf numFmtId="0" fontId="31" fillId="62" borderId="84" applyNumberFormat="0" applyProtection="0">
      <alignment horizontal="left" vertical="top" indent="1"/>
    </xf>
    <xf numFmtId="4" fontId="31" fillId="62" borderId="84" applyNumberFormat="0" applyProtection="0">
      <alignment vertical="center"/>
    </xf>
    <xf numFmtId="4" fontId="70" fillId="63" borderId="79" applyNumberFormat="0" applyProtection="0">
      <alignment horizontal="left" vertical="center" indent="1"/>
    </xf>
    <xf numFmtId="4" fontId="37" fillId="74" borderId="110" applyNumberFormat="0" applyProtection="0">
      <alignment horizontal="right" vertical="center"/>
    </xf>
    <xf numFmtId="4" fontId="96" fillId="95" borderId="123" applyNumberFormat="0" applyProtection="0">
      <alignment horizontal="right" vertical="center"/>
    </xf>
    <xf numFmtId="0" fontId="17" fillId="74" borderId="97" applyNumberFormat="0" applyProtection="0">
      <alignment horizontal="left" vertical="top" indent="1"/>
    </xf>
    <xf numFmtId="4" fontId="70" fillId="111" borderId="91" applyNumberFormat="0" applyProtection="0">
      <alignment horizontal="left" vertical="center" indent="1"/>
    </xf>
    <xf numFmtId="4" fontId="33" fillId="66" borderId="84" applyNumberFormat="0" applyProtection="0">
      <alignment horizontal="right" vertical="center"/>
    </xf>
    <xf numFmtId="4" fontId="33" fillId="71" borderId="71" applyNumberFormat="0" applyProtection="0">
      <alignment horizontal="right" vertical="center"/>
    </xf>
    <xf numFmtId="0" fontId="17" fillId="63" borderId="71" applyNumberFormat="0" applyProtection="0">
      <alignment horizontal="left" vertical="center" indent="1"/>
    </xf>
    <xf numFmtId="4" fontId="33" fillId="74" borderId="71" applyNumberFormat="0" applyProtection="0">
      <alignment horizontal="right" vertical="center"/>
    </xf>
    <xf numFmtId="4" fontId="96" fillId="134" borderId="110" applyNumberFormat="0" applyProtection="0">
      <alignment vertical="center"/>
    </xf>
    <xf numFmtId="4" fontId="33" fillId="78" borderId="84" applyNumberFormat="0" applyProtection="0">
      <alignment horizontal="left" vertical="center" indent="1"/>
    </xf>
    <xf numFmtId="0" fontId="70" fillId="114" borderId="109"/>
    <xf numFmtId="4" fontId="96" fillId="93" borderId="71" applyNumberFormat="0" applyProtection="0">
      <alignment horizontal="right" vertical="center"/>
    </xf>
    <xf numFmtId="4" fontId="34" fillId="93" borderId="94" applyNumberFormat="0" applyProtection="0">
      <alignment horizontal="left" vertical="center" indent="1"/>
    </xf>
    <xf numFmtId="0" fontId="17" fillId="76" borderId="97" applyNumberFormat="0" applyProtection="0">
      <alignment horizontal="left" vertical="top" indent="1"/>
    </xf>
    <xf numFmtId="0" fontId="92" fillId="84" borderId="74" applyNumberFormat="0" applyAlignment="0" applyProtection="0"/>
    <xf numFmtId="0" fontId="70" fillId="57" borderId="78" applyNumberFormat="0" applyFont="0" applyAlignment="0" applyProtection="0"/>
    <xf numFmtId="0" fontId="68" fillId="84" borderId="76" applyNumberFormat="0" applyAlignment="0" applyProtection="0"/>
    <xf numFmtId="4" fontId="31" fillId="62" borderId="71" applyNumberFormat="0" applyProtection="0">
      <alignment vertical="center"/>
    </xf>
    <xf numFmtId="0" fontId="17" fillId="74" borderId="84" applyNumberFormat="0" applyProtection="0">
      <alignment horizontal="left" vertical="top" indent="1"/>
    </xf>
    <xf numFmtId="4" fontId="33" fillId="66" borderId="97" applyNumberFormat="0" applyProtection="0">
      <alignment horizontal="right" vertical="center"/>
    </xf>
    <xf numFmtId="4" fontId="33" fillId="63" borderId="84" applyNumberFormat="0" applyProtection="0">
      <alignment horizontal="right" vertical="center"/>
    </xf>
    <xf numFmtId="4" fontId="31" fillId="62" borderId="71" applyNumberFormat="0" applyProtection="0">
      <alignment horizontal="left" vertical="center" indent="1"/>
    </xf>
    <xf numFmtId="4" fontId="34" fillId="111" borderId="71" applyNumberFormat="0" applyProtection="0">
      <alignment vertical="center"/>
    </xf>
    <xf numFmtId="4" fontId="96" fillId="111" borderId="71" applyNumberFormat="0" applyProtection="0">
      <alignment horizontal="left" vertical="center" indent="1"/>
    </xf>
    <xf numFmtId="4" fontId="96" fillId="111" borderId="71" applyNumberFormat="0" applyProtection="0">
      <alignment horizontal="left" vertical="center" indent="1"/>
    </xf>
    <xf numFmtId="4" fontId="33" fillId="64" borderId="71" applyNumberFormat="0" applyProtection="0">
      <alignment horizontal="right" vertical="center"/>
    </xf>
    <xf numFmtId="4" fontId="96" fillId="127" borderId="110" applyNumberFormat="0" applyProtection="0">
      <alignment horizontal="right" vertical="center"/>
    </xf>
    <xf numFmtId="4" fontId="96" fillId="127" borderId="71" applyNumberFormat="0" applyProtection="0">
      <alignment horizontal="right" vertical="center"/>
    </xf>
    <xf numFmtId="4" fontId="96" fillId="128" borderId="71" applyNumberFormat="0" applyProtection="0">
      <alignment horizontal="right" vertical="center"/>
    </xf>
    <xf numFmtId="4" fontId="33" fillId="65" borderId="71" applyNumberFormat="0" applyProtection="0">
      <alignment horizontal="right" vertical="center"/>
    </xf>
    <xf numFmtId="4" fontId="33" fillId="66" borderId="71" applyNumberFormat="0" applyProtection="0">
      <alignment horizontal="right" vertical="center"/>
    </xf>
    <xf numFmtId="4" fontId="33" fillId="66" borderId="71" applyNumberFormat="0" applyProtection="0">
      <alignment horizontal="right" vertical="center"/>
    </xf>
    <xf numFmtId="4" fontId="96" fillId="129" borderId="71" applyNumberFormat="0" applyProtection="0">
      <alignment horizontal="right" vertical="center"/>
    </xf>
    <xf numFmtId="4" fontId="33" fillId="68" borderId="71" applyNumberFormat="0" applyProtection="0">
      <alignment horizontal="right" vertical="center"/>
    </xf>
    <xf numFmtId="4" fontId="33" fillId="69" borderId="71" applyNumberFormat="0" applyProtection="0">
      <alignment horizontal="right" vertical="center"/>
    </xf>
    <xf numFmtId="4" fontId="33" fillId="69" borderId="71" applyNumberFormat="0" applyProtection="0">
      <alignment horizontal="right" vertical="center"/>
    </xf>
    <xf numFmtId="4" fontId="33" fillId="70" borderId="71" applyNumberFormat="0" applyProtection="0">
      <alignment horizontal="right" vertical="center"/>
    </xf>
    <xf numFmtId="4" fontId="33" fillId="69" borderId="71" applyNumberFormat="0" applyProtection="0">
      <alignment horizontal="right" vertical="center"/>
    </xf>
    <xf numFmtId="4" fontId="33" fillId="71" borderId="71" applyNumberFormat="0" applyProtection="0">
      <alignment horizontal="right" vertical="center"/>
    </xf>
    <xf numFmtId="4" fontId="96" fillId="131" borderId="71" applyNumberFormat="0" applyProtection="0">
      <alignment horizontal="right" vertical="center"/>
    </xf>
    <xf numFmtId="4" fontId="96" fillId="132" borderId="71" applyNumberFormat="0" applyProtection="0">
      <alignment horizontal="right" vertical="center"/>
    </xf>
    <xf numFmtId="4" fontId="33" fillId="72" borderId="71" applyNumberFormat="0" applyProtection="0">
      <alignment horizontal="right" vertical="center"/>
    </xf>
    <xf numFmtId="4" fontId="33" fillId="72" borderId="71" applyNumberFormat="0" applyProtection="0">
      <alignment horizontal="right" vertical="center"/>
    </xf>
    <xf numFmtId="0" fontId="30" fillId="0" borderId="95" applyNumberFormat="0" applyFill="0" applyAlignment="0" applyProtection="0"/>
    <xf numFmtId="4" fontId="70" fillId="69" borderId="91" applyNumberFormat="0" applyProtection="0">
      <alignment horizontal="right" vertical="center"/>
    </xf>
    <xf numFmtId="0" fontId="17" fillId="75" borderId="71" applyNumberFormat="0" applyProtection="0">
      <alignment horizontal="left" vertical="center" indent="1"/>
    </xf>
    <xf numFmtId="0" fontId="17" fillId="75" borderId="71" applyNumberFormat="0" applyProtection="0">
      <alignment horizontal="left" vertical="top"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75" borderId="71" applyNumberFormat="0" applyProtection="0">
      <alignment horizontal="left" vertical="top" indent="1"/>
    </xf>
    <xf numFmtId="0" fontId="17" fillId="63" borderId="71" applyNumberFormat="0" applyProtection="0">
      <alignment horizontal="left" vertical="top"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63" borderId="71" applyNumberFormat="0" applyProtection="0">
      <alignment horizontal="left" vertical="top"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top" indent="1"/>
    </xf>
    <xf numFmtId="0" fontId="17" fillId="74" borderId="71" applyNumberFormat="0" applyProtection="0">
      <alignment horizontal="left" vertical="top" indent="1"/>
    </xf>
    <xf numFmtId="0" fontId="17" fillId="74" borderId="71" applyNumberFormat="0" applyProtection="0">
      <alignment horizontal="left" vertical="top" indent="1"/>
    </xf>
    <xf numFmtId="0" fontId="17" fillId="77" borderId="69" applyNumberFormat="0">
      <protection locked="0"/>
    </xf>
    <xf numFmtId="4" fontId="31" fillId="62" borderId="110" applyNumberFormat="0" applyProtection="0">
      <alignment vertical="center"/>
    </xf>
    <xf numFmtId="0" fontId="17" fillId="77" borderId="69" applyNumberFormat="0">
      <protection locked="0"/>
    </xf>
    <xf numFmtId="0" fontId="17" fillId="77" borderId="69" applyNumberFormat="0">
      <protection locked="0"/>
    </xf>
    <xf numFmtId="4" fontId="33" fillId="78" borderId="71" applyNumberFormat="0" applyProtection="0">
      <alignment vertical="center"/>
    </xf>
    <xf numFmtId="4" fontId="96" fillId="134" borderId="71" applyNumberFormat="0" applyProtection="0">
      <alignment vertical="center"/>
    </xf>
    <xf numFmtId="4" fontId="96" fillId="134" borderId="71" applyNumberFormat="0" applyProtection="0">
      <alignment vertical="center"/>
    </xf>
    <xf numFmtId="4" fontId="33" fillId="78" borderId="71" applyNumberFormat="0" applyProtection="0">
      <alignment vertical="center"/>
    </xf>
    <xf numFmtId="4" fontId="35"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3" fillId="78" borderId="71" applyNumberFormat="0" applyProtection="0">
      <alignment horizontal="left" vertical="center" indent="1"/>
    </xf>
    <xf numFmtId="0" fontId="70" fillId="74" borderId="84" applyNumberFormat="0" applyProtection="0">
      <alignment horizontal="left" vertical="top" indent="1"/>
    </xf>
    <xf numFmtId="4" fontId="31" fillId="62" borderId="71" applyNumberFormat="0" applyProtection="0">
      <alignment vertical="center"/>
    </xf>
    <xf numFmtId="4" fontId="31" fillId="62" borderId="71" applyNumberFormat="0" applyProtection="0">
      <alignment horizontal="left" vertical="center" indent="1"/>
    </xf>
    <xf numFmtId="4" fontId="33" fillId="64" borderId="71" applyNumberFormat="0" applyProtection="0">
      <alignment horizontal="right" vertical="center"/>
    </xf>
    <xf numFmtId="4" fontId="96" fillId="95" borderId="71" applyNumberFormat="0" applyProtection="0">
      <alignment horizontal="right" vertical="center"/>
    </xf>
    <xf numFmtId="4" fontId="96" fillId="80" borderId="71" applyNumberFormat="0" applyProtection="0">
      <alignment horizontal="right" vertical="center"/>
    </xf>
    <xf numFmtId="4" fontId="32" fillId="62" borderId="71" applyNumberFormat="0" applyProtection="0">
      <alignment vertical="center"/>
    </xf>
    <xf numFmtId="4" fontId="33" fillId="68" borderId="84" applyNumberFormat="0" applyProtection="0">
      <alignment horizontal="right" vertical="center"/>
    </xf>
    <xf numFmtId="4" fontId="33" fillId="70" borderId="71" applyNumberFormat="0" applyProtection="0">
      <alignment horizontal="right" vertical="center"/>
    </xf>
    <xf numFmtId="4" fontId="96" fillId="132" borderId="84" applyNumberFormat="0" applyProtection="0">
      <alignment horizontal="right" vertical="center"/>
    </xf>
    <xf numFmtId="0" fontId="17" fillId="76" borderId="84" applyNumberFormat="0" applyProtection="0">
      <alignment horizontal="left" vertical="center" indent="1"/>
    </xf>
    <xf numFmtId="4" fontId="32" fillId="62" borderId="71" applyNumberFormat="0" applyProtection="0">
      <alignment vertical="center"/>
    </xf>
    <xf numFmtId="4" fontId="33" fillId="68" borderId="84" applyNumberFormat="0" applyProtection="0">
      <alignment horizontal="right" vertical="center"/>
    </xf>
    <xf numFmtId="4" fontId="33" fillId="64" borderId="71" applyNumberFormat="0" applyProtection="0">
      <alignment horizontal="right" vertical="center"/>
    </xf>
    <xf numFmtId="4" fontId="96" fillId="80" borderId="71" applyNumberFormat="0" applyProtection="0">
      <alignment horizontal="right" vertical="center"/>
    </xf>
    <xf numFmtId="4" fontId="96" fillId="93" borderId="71" applyNumberFormat="0" applyProtection="0">
      <alignment horizontal="right" vertical="center"/>
    </xf>
    <xf numFmtId="0" fontId="17" fillId="78" borderId="101" applyNumberFormat="0" applyFont="0" applyAlignment="0" applyProtection="0"/>
    <xf numFmtId="0" fontId="74" fillId="62" borderId="84" applyNumberFormat="0" applyProtection="0">
      <alignment horizontal="left" vertical="top" indent="1"/>
    </xf>
    <xf numFmtId="0" fontId="17" fillId="75" borderId="71" applyNumberFormat="0" applyProtection="0">
      <alignment horizontal="left" vertical="center" indent="1"/>
    </xf>
    <xf numFmtId="0" fontId="17" fillId="75" borderId="71" applyNumberFormat="0" applyProtection="0">
      <alignment horizontal="left" vertical="center" indent="1"/>
    </xf>
    <xf numFmtId="4" fontId="96" fillId="132" borderId="71" applyNumberFormat="0" applyProtection="0">
      <alignment horizontal="right" vertical="center"/>
    </xf>
    <xf numFmtId="4" fontId="33" fillId="63" borderId="71" applyNumberFormat="0" applyProtection="0">
      <alignment horizontal="right" vertical="center"/>
    </xf>
    <xf numFmtId="4" fontId="33" fillId="67" borderId="84" applyNumberFormat="0" applyProtection="0">
      <alignment horizontal="right" vertical="center"/>
    </xf>
    <xf numFmtId="0" fontId="17" fillId="63" borderId="97" applyNumberFormat="0" applyProtection="0">
      <alignment horizontal="left" vertical="top" indent="1"/>
    </xf>
    <xf numFmtId="4" fontId="33" fillId="67" borderId="123" applyNumberFormat="0" applyProtection="0">
      <alignment horizontal="right" vertical="center"/>
    </xf>
    <xf numFmtId="4" fontId="70" fillId="74" borderId="92" applyNumberFormat="0" applyProtection="0">
      <alignment horizontal="left" vertical="center" indent="1"/>
    </xf>
    <xf numFmtId="0" fontId="70" fillId="63" borderId="84" applyNumberFormat="0" applyProtection="0">
      <alignment horizontal="left" vertical="top" indent="1"/>
    </xf>
    <xf numFmtId="4" fontId="33" fillId="74" borderId="84" applyNumberFormat="0" applyProtection="0">
      <alignment horizontal="right" vertical="center"/>
    </xf>
    <xf numFmtId="4" fontId="37" fillId="74" borderId="84" applyNumberFormat="0" applyProtection="0">
      <alignment horizontal="right" vertical="center"/>
    </xf>
    <xf numFmtId="0" fontId="17" fillId="78" borderId="88" applyNumberFormat="0" applyFont="0" applyAlignment="0" applyProtection="0"/>
    <xf numFmtId="4" fontId="34" fillId="93" borderId="94" applyNumberFormat="0" applyProtection="0">
      <alignment horizontal="left" vertical="center" indent="1"/>
    </xf>
    <xf numFmtId="0" fontId="17" fillId="74" borderId="84" applyNumberFormat="0" applyProtection="0">
      <alignment horizontal="left" vertical="center" indent="1"/>
    </xf>
    <xf numFmtId="4" fontId="75" fillId="79" borderId="92" applyNumberFormat="0" applyProtection="0">
      <alignment horizontal="left" vertical="center" indent="1"/>
    </xf>
    <xf numFmtId="4" fontId="70" fillId="63" borderId="91" applyNumberFormat="0" applyProtection="0">
      <alignment horizontal="right" vertical="center"/>
    </xf>
    <xf numFmtId="4" fontId="70" fillId="96" borderId="91" applyNumberFormat="0" applyProtection="0">
      <alignment horizontal="left" vertical="center" indent="1"/>
    </xf>
    <xf numFmtId="0" fontId="17" fillId="57" borderId="88" applyNumberFormat="0" applyFont="0" applyAlignment="0" applyProtection="0"/>
    <xf numFmtId="4" fontId="34" fillId="111" borderId="84" applyNumberFormat="0" applyProtection="0">
      <alignment vertical="center"/>
    </xf>
    <xf numFmtId="4" fontId="96" fillId="127" borderId="84" applyNumberFormat="0" applyProtection="0">
      <alignment horizontal="right" vertical="center"/>
    </xf>
    <xf numFmtId="4" fontId="96" fillId="111" borderId="84" applyNumberFormat="0" applyProtection="0">
      <alignment horizontal="left" vertical="center" indent="1"/>
    </xf>
    <xf numFmtId="4" fontId="96" fillId="111" borderId="84" applyNumberFormat="0" applyProtection="0">
      <alignment horizontal="left" vertical="center" indent="1"/>
    </xf>
    <xf numFmtId="4" fontId="33" fillId="67" borderId="84" applyNumberFormat="0" applyProtection="0">
      <alignment horizontal="right" vertical="center"/>
    </xf>
    <xf numFmtId="4" fontId="96" fillId="128" borderId="84" applyNumberFormat="0" applyProtection="0">
      <alignment horizontal="right" vertical="center"/>
    </xf>
    <xf numFmtId="4" fontId="33" fillId="66" borderId="84" applyNumberFormat="0" applyProtection="0">
      <alignment horizontal="right" vertical="center"/>
    </xf>
    <xf numFmtId="173" fontId="82" fillId="0" borderId="72"/>
    <xf numFmtId="4" fontId="33" fillId="70" borderId="84" applyNumberFormat="0" applyProtection="0">
      <alignment horizontal="right" vertical="center"/>
    </xf>
    <xf numFmtId="4" fontId="96" fillId="130" borderId="84" applyNumberFormat="0" applyProtection="0">
      <alignment horizontal="right" vertical="center"/>
    </xf>
    <xf numFmtId="4" fontId="96" fillId="130" borderId="84" applyNumberFormat="0" applyProtection="0">
      <alignment horizontal="right" vertical="center"/>
    </xf>
    <xf numFmtId="4" fontId="33" fillId="70" borderId="84" applyNumberFormat="0" applyProtection="0">
      <alignment horizontal="right" vertical="center"/>
    </xf>
    <xf numFmtId="4" fontId="96" fillId="131" borderId="84" applyNumberFormat="0" applyProtection="0">
      <alignment horizontal="right" vertical="center"/>
    </xf>
    <xf numFmtId="4" fontId="96" fillId="93" borderId="84" applyNumberFormat="0" applyProtection="0">
      <alignment horizontal="right" vertical="center"/>
    </xf>
    <xf numFmtId="4" fontId="33" fillId="72" borderId="84" applyNumberFormat="0" applyProtection="0">
      <alignment horizontal="right" vertical="center"/>
    </xf>
    <xf numFmtId="0" fontId="17" fillId="75" borderId="84" applyNumberFormat="0" applyProtection="0">
      <alignment horizontal="left" vertical="top" indent="1"/>
    </xf>
    <xf numFmtId="0" fontId="70" fillId="84" borderId="91" applyNumberFormat="0" applyProtection="0">
      <alignment horizontal="left" vertical="center" indent="1"/>
    </xf>
    <xf numFmtId="0" fontId="86" fillId="84" borderId="74" applyNumberFormat="0" applyAlignment="0" applyProtection="0"/>
    <xf numFmtId="4" fontId="37" fillId="74" borderId="84" applyNumberFormat="0" applyProtection="0">
      <alignment horizontal="right" vertical="center"/>
    </xf>
    <xf numFmtId="4" fontId="17" fillId="75" borderId="92" applyNumberFormat="0" applyProtection="0">
      <alignment horizontal="left" vertical="center" indent="1"/>
    </xf>
    <xf numFmtId="4" fontId="33" fillId="71" borderId="97" applyNumberFormat="0" applyProtection="0">
      <alignment horizontal="right" vertical="center"/>
    </xf>
    <xf numFmtId="4" fontId="17" fillId="75" borderId="92" applyNumberFormat="0" applyProtection="0">
      <alignment horizontal="left" vertical="center" indent="1"/>
    </xf>
    <xf numFmtId="0" fontId="31" fillId="62" borderId="84" applyNumberFormat="0" applyProtection="0">
      <alignment horizontal="left" vertical="top" indent="1"/>
    </xf>
    <xf numFmtId="0" fontId="70" fillId="57" borderId="117" applyNumberFormat="0" applyFont="0" applyAlignment="0" applyProtection="0"/>
    <xf numFmtId="4" fontId="70" fillId="63" borderId="131" applyNumberFormat="0" applyProtection="0">
      <alignment horizontal="left" vertical="center" indent="1"/>
    </xf>
    <xf numFmtId="4" fontId="33" fillId="78" borderId="84" applyNumberFormat="0" applyProtection="0">
      <alignment horizontal="left" vertical="center" indent="1"/>
    </xf>
    <xf numFmtId="4" fontId="33" fillId="78" borderId="84" applyNumberFormat="0" applyProtection="0">
      <alignment vertical="center"/>
    </xf>
    <xf numFmtId="4" fontId="70" fillId="96" borderId="91" applyNumberFormat="0" applyProtection="0">
      <alignment horizontal="left" vertical="center" indent="1"/>
    </xf>
    <xf numFmtId="4" fontId="70" fillId="96" borderId="91" applyNumberFormat="0" applyProtection="0">
      <alignment horizontal="left" vertical="center" indent="1"/>
    </xf>
    <xf numFmtId="0" fontId="17" fillId="74" borderId="84" applyNumberFormat="0" applyProtection="0">
      <alignment horizontal="left" vertical="top" indent="1"/>
    </xf>
    <xf numFmtId="0" fontId="17" fillId="76" borderId="84" applyNumberFormat="0" applyProtection="0">
      <alignment horizontal="left" vertical="top" indent="1"/>
    </xf>
    <xf numFmtId="0" fontId="33" fillId="78" borderId="84" applyNumberFormat="0" applyProtection="0">
      <alignment horizontal="left" vertical="top" indent="1"/>
    </xf>
    <xf numFmtId="4" fontId="33" fillId="78" borderId="84" applyNumberFormat="0" applyProtection="0">
      <alignment vertical="center"/>
    </xf>
    <xf numFmtId="4" fontId="34" fillId="93" borderId="84" applyNumberFormat="0" applyProtection="0">
      <alignment horizontal="left" vertical="center" indent="1"/>
    </xf>
    <xf numFmtId="4" fontId="35" fillId="78" borderId="84" applyNumberFormat="0" applyProtection="0">
      <alignment vertical="center"/>
    </xf>
    <xf numFmtId="4" fontId="70" fillId="70" borderId="91" applyNumberFormat="0" applyProtection="0">
      <alignment horizontal="right" vertical="center"/>
    </xf>
    <xf numFmtId="0" fontId="17" fillId="77" borderId="96" applyNumberFormat="0">
      <protection locked="0"/>
    </xf>
    <xf numFmtId="0" fontId="65" fillId="58" borderId="91" applyNumberFormat="0" applyAlignment="0" applyProtection="0"/>
    <xf numFmtId="4" fontId="33" fillId="72" borderId="110" applyNumberFormat="0" applyProtection="0">
      <alignment horizontal="right" vertical="center"/>
    </xf>
    <xf numFmtId="0" fontId="33" fillId="63" borderId="84" applyNumberFormat="0" applyProtection="0">
      <alignment horizontal="left" vertical="top" indent="1"/>
    </xf>
    <xf numFmtId="4" fontId="33" fillId="74" borderId="84" applyNumberFormat="0" applyProtection="0">
      <alignment horizontal="right" vertical="center"/>
    </xf>
    <xf numFmtId="4" fontId="33" fillId="78" borderId="84" applyNumberFormat="0" applyProtection="0">
      <alignment horizontal="left" vertical="center" indent="1"/>
    </xf>
    <xf numFmtId="4" fontId="35" fillId="78" borderId="84" applyNumberFormat="0" applyProtection="0">
      <alignment vertical="center"/>
    </xf>
    <xf numFmtId="4" fontId="33" fillId="78" borderId="84" applyNumberFormat="0" applyProtection="0">
      <alignment vertical="center"/>
    </xf>
    <xf numFmtId="0" fontId="17" fillId="74" borderId="84" applyNumberFormat="0" applyProtection="0">
      <alignment horizontal="left" vertical="center" indent="1"/>
    </xf>
    <xf numFmtId="0" fontId="17" fillId="63" borderId="84" applyNumberFormat="0" applyProtection="0">
      <alignment horizontal="left" vertical="top" indent="1"/>
    </xf>
    <xf numFmtId="4" fontId="97" fillId="134" borderId="84" applyNumberFormat="0" applyProtection="0">
      <alignment vertical="center"/>
    </xf>
    <xf numFmtId="4" fontId="33" fillId="70" borderId="84" applyNumberFormat="0" applyProtection="0">
      <alignment horizontal="right" vertical="center"/>
    </xf>
    <xf numFmtId="0" fontId="17" fillId="57" borderId="101" applyNumberFormat="0" applyFont="0" applyAlignment="0" applyProtection="0"/>
    <xf numFmtId="4" fontId="70" fillId="0" borderId="117" applyNumberFormat="0" applyProtection="0">
      <alignment horizontal="right" vertical="center"/>
    </xf>
    <xf numFmtId="0" fontId="70" fillId="76" borderId="104" applyNumberFormat="0" applyProtection="0">
      <alignment horizontal="left" vertical="center" indent="1"/>
    </xf>
    <xf numFmtId="4" fontId="37" fillId="74" borderId="84" applyNumberFormat="0" applyProtection="0">
      <alignment horizontal="right" vertical="center"/>
    </xf>
    <xf numFmtId="4" fontId="70" fillId="96" borderId="104" applyNumberFormat="0" applyProtection="0">
      <alignment horizontal="left" vertical="center" indent="1"/>
    </xf>
    <xf numFmtId="4" fontId="70" fillId="96" borderId="117" applyNumberFormat="0" applyProtection="0">
      <alignment horizontal="left" vertical="center" indent="1"/>
    </xf>
    <xf numFmtId="0" fontId="65" fillId="58" borderId="100" applyNumberFormat="0" applyAlignment="0" applyProtection="0"/>
    <xf numFmtId="4" fontId="70" fillId="67" borderId="117" applyNumberFormat="0" applyProtection="0">
      <alignment horizontal="right" vertical="center"/>
    </xf>
    <xf numFmtId="4" fontId="31" fillId="62" borderId="110" applyNumberFormat="0" applyProtection="0">
      <alignment horizontal="left" vertical="center" indent="1"/>
    </xf>
    <xf numFmtId="4" fontId="96" fillId="134" borderId="110" applyNumberFormat="0" applyProtection="0">
      <alignment horizontal="right" vertical="center"/>
    </xf>
    <xf numFmtId="4" fontId="73" fillId="84" borderId="123" applyNumberFormat="0" applyProtection="0">
      <alignment horizontal="left" vertical="center" indent="1"/>
    </xf>
    <xf numFmtId="4" fontId="70" fillId="72" borderId="91" applyNumberFormat="0" applyProtection="0">
      <alignment horizontal="right" vertical="center"/>
    </xf>
    <xf numFmtId="0" fontId="65" fillId="58" borderId="113" applyNumberFormat="0" applyAlignment="0" applyProtection="0"/>
    <xf numFmtId="4" fontId="33" fillId="66" borderId="110" applyNumberFormat="0" applyProtection="0">
      <alignment horizontal="right" vertical="center"/>
    </xf>
    <xf numFmtId="4" fontId="70" fillId="96" borderId="104" applyNumberFormat="0" applyProtection="0">
      <alignment horizontal="left" vertical="center" indent="1"/>
    </xf>
    <xf numFmtId="4" fontId="33" fillId="64" borderId="123" applyNumberFormat="0" applyProtection="0">
      <alignment horizontal="right" vertical="center"/>
    </xf>
    <xf numFmtId="4" fontId="96" fillId="95" borderId="110" applyNumberFormat="0" applyProtection="0">
      <alignment horizontal="right" vertical="center"/>
    </xf>
    <xf numFmtId="4" fontId="33" fillId="78" borderId="110" applyNumberFormat="0" applyProtection="0">
      <alignment vertical="center"/>
    </xf>
    <xf numFmtId="4" fontId="33" fillId="63" borderId="97" applyNumberFormat="0" applyProtection="0">
      <alignment horizontal="left" vertical="center" indent="1"/>
    </xf>
    <xf numFmtId="4" fontId="33" fillId="64" borderId="110" applyNumberFormat="0" applyProtection="0">
      <alignment horizontal="right" vertical="center"/>
    </xf>
    <xf numFmtId="4" fontId="96" fillId="80" borderId="110" applyNumberFormat="0" applyProtection="0">
      <alignment horizontal="right" vertical="center"/>
    </xf>
    <xf numFmtId="0" fontId="70" fillId="113" borderId="117" applyNumberFormat="0" applyProtection="0">
      <alignment horizontal="left" vertical="center" indent="1"/>
    </xf>
    <xf numFmtId="4" fontId="17" fillId="75" borderId="105" applyNumberFormat="0" applyProtection="0">
      <alignment horizontal="left" vertical="center" indent="1"/>
    </xf>
    <xf numFmtId="0" fontId="17" fillId="76" borderId="110" applyNumberFormat="0" applyProtection="0">
      <alignment horizontal="left" vertical="center" indent="1"/>
    </xf>
    <xf numFmtId="4" fontId="33" fillId="71" borderId="110" applyNumberFormat="0" applyProtection="0">
      <alignment horizontal="right" vertical="center"/>
    </xf>
    <xf numFmtId="0" fontId="70" fillId="74" borderId="91" applyNumberFormat="0" applyProtection="0">
      <alignment horizontal="left" vertical="center" indent="1"/>
    </xf>
    <xf numFmtId="0" fontId="30" fillId="0" borderId="121" applyNumberFormat="0" applyFill="0" applyAlignment="0" applyProtection="0"/>
    <xf numFmtId="4" fontId="37" fillId="74" borderId="97" applyNumberFormat="0" applyProtection="0">
      <alignment horizontal="right" vertical="center"/>
    </xf>
    <xf numFmtId="4" fontId="37" fillId="74" borderId="84" applyNumberFormat="0" applyProtection="0">
      <alignment horizontal="right" vertical="center"/>
    </xf>
    <xf numFmtId="0" fontId="70" fillId="114" borderId="83"/>
    <xf numFmtId="4" fontId="36" fillId="94" borderId="94" applyNumberFormat="0" applyProtection="0">
      <alignment horizontal="left" vertical="center" indent="1"/>
    </xf>
    <xf numFmtId="4" fontId="98" fillId="134" borderId="84" applyNumberFormat="0" applyProtection="0">
      <alignment horizontal="right" vertical="center"/>
    </xf>
    <xf numFmtId="4" fontId="34" fillId="93" borderId="84" applyNumberFormat="0" applyProtection="0">
      <alignment horizontal="left" vertical="center" indent="1"/>
    </xf>
    <xf numFmtId="4" fontId="70" fillId="96" borderId="91" applyNumberFormat="0" applyProtection="0">
      <alignment horizontal="left" vertical="center" indent="1"/>
    </xf>
    <xf numFmtId="4" fontId="70" fillId="96" borderId="91" applyNumberFormat="0" applyProtection="0">
      <alignment horizontal="left" vertical="center" indent="1"/>
    </xf>
    <xf numFmtId="4" fontId="70" fillId="96" borderId="91" applyNumberFormat="0" applyProtection="0">
      <alignment horizontal="left" vertical="center" indent="1"/>
    </xf>
    <xf numFmtId="4" fontId="35" fillId="74" borderId="84" applyNumberFormat="0" applyProtection="0">
      <alignment horizontal="right" vertical="center"/>
    </xf>
    <xf numFmtId="4" fontId="97" fillId="134" borderId="84" applyNumberFormat="0" applyProtection="0">
      <alignment horizontal="right" vertical="center"/>
    </xf>
    <xf numFmtId="4" fontId="33" fillId="74" borderId="84" applyNumberFormat="0" applyProtection="0">
      <alignment horizontal="right" vertical="center"/>
    </xf>
    <xf numFmtId="4" fontId="96" fillId="134" borderId="84" applyNumberFormat="0" applyProtection="0">
      <alignment horizontal="right" vertical="center"/>
    </xf>
    <xf numFmtId="0" fontId="17" fillId="63" borderId="97" applyNumberFormat="0" applyProtection="0">
      <alignment horizontal="left" vertical="top" indent="1"/>
    </xf>
    <xf numFmtId="0" fontId="17" fillId="74" borderId="84" applyNumberFormat="0" applyProtection="0">
      <alignment horizontal="left" vertical="center" indent="1"/>
    </xf>
    <xf numFmtId="0" fontId="17" fillId="75" borderId="84" applyNumberFormat="0" applyProtection="0">
      <alignment horizontal="left" vertical="center" indent="1"/>
    </xf>
    <xf numFmtId="0" fontId="17" fillId="74" borderId="110" applyNumberFormat="0" applyProtection="0">
      <alignment horizontal="left" vertical="top" indent="1"/>
    </xf>
    <xf numFmtId="0" fontId="70" fillId="75" borderId="97" applyNumberFormat="0" applyProtection="0">
      <alignment horizontal="left" vertical="top" indent="1"/>
    </xf>
    <xf numFmtId="4" fontId="96" fillId="83" borderId="110" applyNumberFormat="0" applyProtection="0">
      <alignment horizontal="right" vertical="center"/>
    </xf>
    <xf numFmtId="0" fontId="33" fillId="63" borderId="97" applyNumberFormat="0" applyProtection="0">
      <alignment horizontal="left" vertical="top" indent="1"/>
    </xf>
    <xf numFmtId="4" fontId="33" fillId="68" borderId="97" applyNumberFormat="0" applyProtection="0">
      <alignment horizontal="right" vertical="center"/>
    </xf>
    <xf numFmtId="4" fontId="75" fillId="79" borderId="105" applyNumberFormat="0" applyProtection="0">
      <alignment horizontal="left" vertical="center" indent="1"/>
    </xf>
    <xf numFmtId="4" fontId="73" fillId="84" borderId="123" applyNumberFormat="0" applyProtection="0">
      <alignment horizontal="left" vertical="center" indent="1"/>
    </xf>
    <xf numFmtId="4" fontId="33" fillId="78" borderId="97" applyNumberFormat="0" applyProtection="0">
      <alignment horizontal="left" vertical="center" indent="1"/>
    </xf>
    <xf numFmtId="0" fontId="17" fillId="75" borderId="123" applyNumberFormat="0" applyProtection="0">
      <alignment horizontal="left" vertical="top" indent="1"/>
    </xf>
    <xf numFmtId="0" fontId="17" fillId="75" borderId="110" applyNumberFormat="0" applyProtection="0">
      <alignment horizontal="left" vertical="center" indent="1"/>
    </xf>
    <xf numFmtId="0" fontId="70" fillId="113" borderId="130" applyNumberFormat="0" applyProtection="0">
      <alignment horizontal="left" vertical="center" indent="1"/>
    </xf>
    <xf numFmtId="0" fontId="58" fillId="91" borderId="113" applyNumberFormat="0" applyAlignment="0" applyProtection="0"/>
    <xf numFmtId="0" fontId="86" fillId="84" borderId="113" applyNumberFormat="0" applyAlignment="0" applyProtection="0"/>
    <xf numFmtId="4" fontId="33" fillId="65" borderId="97" applyNumberFormat="0" applyProtection="0">
      <alignment horizontal="right" vertical="center"/>
    </xf>
    <xf numFmtId="0" fontId="70" fillId="76" borderId="84" applyNumberFormat="0" applyProtection="0">
      <alignment horizontal="left" vertical="top" indent="1"/>
    </xf>
    <xf numFmtId="4" fontId="33" fillId="63" borderId="97" applyNumberFormat="0" applyProtection="0">
      <alignment horizontal="right" vertical="center"/>
    </xf>
    <xf numFmtId="0" fontId="70" fillId="63" borderId="84" applyNumberFormat="0" applyProtection="0">
      <alignment horizontal="left" vertical="top" indent="1"/>
    </xf>
    <xf numFmtId="0" fontId="70" fillId="74" borderId="84" applyNumberFormat="0" applyProtection="0">
      <alignment horizontal="left" vertical="top" indent="1"/>
    </xf>
    <xf numFmtId="0" fontId="86" fillId="84" borderId="60" applyNumberFormat="0" applyAlignment="0" applyProtection="0"/>
    <xf numFmtId="0" fontId="86" fillId="84" borderId="60" applyNumberFormat="0" applyAlignment="0" applyProtection="0"/>
    <xf numFmtId="0" fontId="58" fillId="91" borderId="60" applyNumberFormat="0" applyAlignment="0" applyProtection="0"/>
    <xf numFmtId="0" fontId="58" fillId="91" borderId="60" applyNumberFormat="0" applyAlignment="0" applyProtection="0"/>
    <xf numFmtId="4" fontId="70" fillId="64" borderId="91" applyNumberFormat="0" applyProtection="0">
      <alignment horizontal="right" vertical="center"/>
    </xf>
    <xf numFmtId="0" fontId="78" fillId="108" borderId="91" applyNumberFormat="0" applyAlignment="0" applyProtection="0"/>
    <xf numFmtId="0" fontId="70" fillId="84" borderId="91" applyNumberFormat="0" applyProtection="0">
      <alignment horizontal="left" vertical="center" indent="1"/>
    </xf>
    <xf numFmtId="0" fontId="70" fillId="76" borderId="91" applyNumberFormat="0" applyProtection="0">
      <alignment horizontal="left" vertical="center" indent="1"/>
    </xf>
    <xf numFmtId="4" fontId="33" fillId="65" borderId="110" applyNumberFormat="0" applyProtection="0">
      <alignment horizontal="right" vertical="center"/>
    </xf>
    <xf numFmtId="0" fontId="73" fillId="63" borderId="84" applyNumberFormat="0" applyProtection="0">
      <alignment horizontal="left" vertical="top" indent="1"/>
    </xf>
    <xf numFmtId="4" fontId="31" fillId="62" borderId="97" applyNumberFormat="0" applyProtection="0">
      <alignment horizontal="left" vertical="center" indent="1"/>
    </xf>
    <xf numFmtId="0" fontId="73" fillId="78" borderId="123" applyNumberFormat="0" applyProtection="0">
      <alignment horizontal="left" vertical="top" indent="1"/>
    </xf>
    <xf numFmtId="4" fontId="70" fillId="96" borderId="117" applyNumberFormat="0" applyProtection="0">
      <alignment horizontal="left" vertical="center" indent="1"/>
    </xf>
    <xf numFmtId="0" fontId="31" fillId="62" borderId="97" applyNumberFormat="0" applyProtection="0">
      <alignment horizontal="left" vertical="top" indent="1"/>
    </xf>
    <xf numFmtId="4" fontId="34" fillId="93" borderId="97" applyNumberFormat="0" applyProtection="0">
      <alignment horizontal="left" vertical="center" indent="1"/>
    </xf>
    <xf numFmtId="4" fontId="96" fillId="129" borderId="97" applyNumberFormat="0" applyProtection="0">
      <alignment horizontal="right" vertical="center"/>
    </xf>
    <xf numFmtId="4" fontId="33" fillId="69" borderId="97" applyNumberFormat="0" applyProtection="0">
      <alignment horizontal="right" vertical="center"/>
    </xf>
    <xf numFmtId="0" fontId="73" fillId="63" borderId="123" applyNumberFormat="0" applyProtection="0">
      <alignment horizontal="left" vertical="top" indent="1"/>
    </xf>
    <xf numFmtId="4" fontId="70" fillId="74" borderId="105" applyNumberFormat="0" applyProtection="0">
      <alignment horizontal="left" vertical="center" indent="1"/>
    </xf>
    <xf numFmtId="4" fontId="70" fillId="96" borderId="104" applyNumberFormat="0" applyProtection="0">
      <alignment horizontal="left" vertical="center" indent="1"/>
    </xf>
    <xf numFmtId="0" fontId="70" fillId="74" borderId="117" applyNumberFormat="0" applyProtection="0">
      <alignment horizontal="left" vertical="center" indent="1"/>
    </xf>
    <xf numFmtId="4" fontId="70" fillId="112" borderId="104" applyNumberFormat="0" applyProtection="0">
      <alignment horizontal="right" vertical="center"/>
    </xf>
    <xf numFmtId="173" fontId="82" fillId="0" borderId="58"/>
    <xf numFmtId="4" fontId="33" fillId="78" borderId="97" applyNumberFormat="0" applyProtection="0">
      <alignment vertical="center"/>
    </xf>
    <xf numFmtId="0" fontId="17" fillId="76" borderId="110" applyNumberFormat="0" applyProtection="0">
      <alignment horizontal="left" vertical="top" indent="1"/>
    </xf>
    <xf numFmtId="0" fontId="70" fillId="76" borderId="104" applyNumberFormat="0" applyProtection="0">
      <alignment horizontal="left" vertical="center" indent="1"/>
    </xf>
    <xf numFmtId="0" fontId="17" fillId="78" borderId="88" applyNumberFormat="0" applyFont="0" applyAlignment="0" applyProtection="0"/>
    <xf numFmtId="4" fontId="31" fillId="62" borderId="110" applyNumberFormat="0" applyProtection="0">
      <alignment vertical="center"/>
    </xf>
    <xf numFmtId="4" fontId="35" fillId="74" borderId="97" applyNumberFormat="0" applyProtection="0">
      <alignment horizontal="right" vertical="center"/>
    </xf>
    <xf numFmtId="4" fontId="96" fillId="95" borderId="97" applyNumberFormat="0" applyProtection="0">
      <alignment horizontal="right" vertical="center"/>
    </xf>
    <xf numFmtId="4" fontId="96" fillId="131" borderId="123" applyNumberFormat="0" applyProtection="0">
      <alignment horizontal="right" vertical="center"/>
    </xf>
    <xf numFmtId="4" fontId="31" fillId="62" borderId="84" applyNumberFormat="0" applyProtection="0">
      <alignment horizontal="left" vertical="center" indent="1"/>
    </xf>
    <xf numFmtId="4" fontId="97" fillId="134" borderId="84" applyNumberFormat="0" applyProtection="0">
      <alignment vertical="center"/>
    </xf>
    <xf numFmtId="4" fontId="96" fillId="93" borderId="110" applyNumberFormat="0" applyProtection="0">
      <alignment horizontal="right" vertical="center"/>
    </xf>
    <xf numFmtId="4" fontId="96" fillId="132" borderId="84" applyNumberFormat="0" applyProtection="0">
      <alignment horizontal="right" vertical="center"/>
    </xf>
    <xf numFmtId="0" fontId="70" fillId="84" borderId="117" applyNumberFormat="0" applyProtection="0">
      <alignment horizontal="left" vertical="center" indent="1"/>
    </xf>
    <xf numFmtId="0" fontId="17" fillId="78" borderId="114" applyNumberFormat="0" applyFont="0" applyAlignment="0" applyProtection="0"/>
    <xf numFmtId="4" fontId="33" fillId="70" borderId="110" applyNumberFormat="0" applyProtection="0">
      <alignment horizontal="right" vertical="center"/>
    </xf>
    <xf numFmtId="4" fontId="33" fillId="72" borderId="84" applyNumberFormat="0" applyProtection="0">
      <alignment horizontal="right" vertical="center"/>
    </xf>
    <xf numFmtId="4" fontId="97" fillId="134" borderId="84" applyNumberFormat="0" applyProtection="0">
      <alignment horizontal="right" vertical="center"/>
    </xf>
    <xf numFmtId="4" fontId="96" fillId="131" borderId="110" applyNumberFormat="0" applyProtection="0">
      <alignment horizontal="right" vertical="center"/>
    </xf>
    <xf numFmtId="4" fontId="73" fillId="78" borderId="97" applyNumberFormat="0" applyProtection="0">
      <alignment vertical="center"/>
    </xf>
    <xf numFmtId="4" fontId="80" fillId="81" borderId="117" applyNumberFormat="0" applyProtection="0">
      <alignment horizontal="right" vertical="center"/>
    </xf>
    <xf numFmtId="0" fontId="33" fillId="63" borderId="97" applyNumberFormat="0" applyProtection="0">
      <alignment horizontal="left" vertical="top" indent="1"/>
    </xf>
    <xf numFmtId="0" fontId="17" fillId="63" borderId="84" applyNumberFormat="0" applyProtection="0">
      <alignment horizontal="left" vertical="center" indent="1"/>
    </xf>
    <xf numFmtId="4" fontId="96" fillId="128" borderId="84" applyNumberFormat="0" applyProtection="0">
      <alignment horizontal="right" vertical="center"/>
    </xf>
    <xf numFmtId="4" fontId="33" fillId="74" borderId="123" applyNumberFormat="0" applyProtection="0">
      <alignment horizontal="right" vertical="center"/>
    </xf>
    <xf numFmtId="4" fontId="70" fillId="96" borderId="117" applyNumberFormat="0" applyProtection="0">
      <alignment horizontal="left" vertical="center" indent="1"/>
    </xf>
    <xf numFmtId="0" fontId="17" fillId="75" borderId="84" applyNumberFormat="0" applyProtection="0">
      <alignment horizontal="left" vertical="center" indent="1"/>
    </xf>
    <xf numFmtId="0" fontId="70" fillId="76" borderId="97" applyNumberFormat="0" applyProtection="0">
      <alignment horizontal="left" vertical="top" indent="1"/>
    </xf>
    <xf numFmtId="4" fontId="33" fillId="69" borderId="84" applyNumberFormat="0" applyProtection="0">
      <alignment horizontal="right" vertical="center"/>
    </xf>
    <xf numFmtId="4" fontId="17" fillId="75" borderId="105" applyNumberFormat="0" applyProtection="0">
      <alignment horizontal="left" vertical="center" indent="1"/>
    </xf>
    <xf numFmtId="4" fontId="70" fillId="69" borderId="117" applyNumberFormat="0" applyProtection="0">
      <alignment horizontal="right" vertical="center"/>
    </xf>
    <xf numFmtId="4" fontId="96" fillId="80" borderId="84" applyNumberFormat="0" applyProtection="0">
      <alignment horizontal="right" vertical="center"/>
    </xf>
    <xf numFmtId="0" fontId="30" fillId="0" borderId="77" applyNumberFormat="0" applyFill="0" applyAlignment="0" applyProtection="0"/>
    <xf numFmtId="4" fontId="96" fillId="80" borderId="110" applyNumberFormat="0" applyProtection="0">
      <alignment horizontal="right" vertical="center"/>
    </xf>
    <xf numFmtId="4" fontId="76" fillId="77" borderId="78" applyNumberFormat="0" applyProtection="0">
      <alignment horizontal="right" vertical="center"/>
    </xf>
    <xf numFmtId="4" fontId="73" fillId="84" borderId="71" applyNumberFormat="0" applyProtection="0">
      <alignment horizontal="left" vertical="center" indent="1"/>
    </xf>
    <xf numFmtId="0" fontId="73" fillId="78" borderId="71" applyNumberFormat="0" applyProtection="0">
      <alignment horizontal="left" vertical="top" indent="1"/>
    </xf>
    <xf numFmtId="0" fontId="70" fillId="74" borderId="78" applyNumberFormat="0" applyProtection="0">
      <alignment horizontal="left" vertical="center" indent="1"/>
    </xf>
    <xf numFmtId="0" fontId="70" fillId="76" borderId="78" applyNumberFormat="0" applyProtection="0">
      <alignment horizontal="left" vertical="center" indent="1"/>
    </xf>
    <xf numFmtId="0" fontId="70" fillId="113" borderId="78" applyNumberFormat="0" applyProtection="0">
      <alignment horizontal="left" vertical="center" indent="1"/>
    </xf>
    <xf numFmtId="4" fontId="70" fillId="74" borderId="79" applyNumberFormat="0" applyProtection="0">
      <alignment horizontal="left" vertical="center" indent="1"/>
    </xf>
    <xf numFmtId="4" fontId="70" fillId="63" borderId="78" applyNumberFormat="0" applyProtection="0">
      <alignment horizontal="right" vertical="center"/>
    </xf>
    <xf numFmtId="4" fontId="17" fillId="75" borderId="79" applyNumberFormat="0" applyProtection="0">
      <alignment horizontal="left" vertical="center" indent="1"/>
    </xf>
    <xf numFmtId="4" fontId="17" fillId="75" borderId="79" applyNumberFormat="0" applyProtection="0">
      <alignment horizontal="left" vertical="center" indent="1"/>
    </xf>
    <xf numFmtId="4" fontId="70" fillId="73" borderId="79" applyNumberFormat="0" applyProtection="0">
      <alignment horizontal="left" vertical="center" indent="1"/>
    </xf>
    <xf numFmtId="4" fontId="70" fillId="72" borderId="78" applyNumberFormat="0" applyProtection="0">
      <alignment horizontal="right" vertical="center"/>
    </xf>
    <xf numFmtId="4" fontId="70" fillId="71" borderId="78" applyNumberFormat="0" applyProtection="0">
      <alignment horizontal="right" vertical="center"/>
    </xf>
    <xf numFmtId="4" fontId="70" fillId="70" borderId="78" applyNumberFormat="0" applyProtection="0">
      <alignment horizontal="right" vertical="center"/>
    </xf>
    <xf numFmtId="0" fontId="92" fillId="84" borderId="60" applyNumberFormat="0" applyAlignment="0" applyProtection="0"/>
    <xf numFmtId="0" fontId="92" fillId="84" borderId="60" applyNumberFormat="0" applyAlignment="0" applyProtection="0"/>
    <xf numFmtId="0" fontId="65" fillId="58" borderId="60" applyNumberFormat="0" applyAlignment="0" applyProtection="0"/>
    <xf numFmtId="0" fontId="65" fillId="58" borderId="60" applyNumberFormat="0" applyAlignment="0" applyProtection="0"/>
    <xf numFmtId="4" fontId="70" fillId="111" borderId="78" applyNumberFormat="0" applyProtection="0">
      <alignment horizontal="left" vertical="center" indent="1"/>
    </xf>
    <xf numFmtId="4" fontId="70" fillId="64" borderId="78" applyNumberFormat="0" applyProtection="0">
      <alignment horizontal="right" vertical="center"/>
    </xf>
    <xf numFmtId="0" fontId="74" fillId="62" borderId="71" applyNumberFormat="0" applyProtection="0">
      <alignment horizontal="left" vertical="top" indent="1"/>
    </xf>
    <xf numFmtId="4" fontId="80" fillId="111" borderId="78" applyNumberFormat="0" applyProtection="0">
      <alignment vertical="center"/>
    </xf>
    <xf numFmtId="4" fontId="33" fillId="63" borderId="97" applyNumberFormat="0" applyProtection="0">
      <alignment horizontal="right" vertical="center"/>
    </xf>
    <xf numFmtId="4" fontId="70" fillId="0" borderId="91" applyNumberFormat="0" applyProtection="0">
      <alignment horizontal="right" vertical="center"/>
    </xf>
    <xf numFmtId="0" fontId="65" fillId="58" borderId="78" applyNumberFormat="0" applyAlignment="0" applyProtection="0"/>
    <xf numFmtId="4" fontId="70" fillId="96" borderId="104" applyNumberFormat="0" applyProtection="0">
      <alignment horizontal="left" vertical="center" indent="1"/>
    </xf>
    <xf numFmtId="4" fontId="73" fillId="84" borderId="110" applyNumberFormat="0" applyProtection="0">
      <alignment horizontal="left" vertical="center" indent="1"/>
    </xf>
    <xf numFmtId="0" fontId="70" fillId="113" borderId="91" applyNumberFormat="0" applyProtection="0">
      <alignment horizontal="left" vertical="center" indent="1"/>
    </xf>
    <xf numFmtId="0" fontId="78" fillId="108" borderId="78" applyNumberFormat="0" applyAlignment="0" applyProtection="0"/>
    <xf numFmtId="0" fontId="17" fillId="76" borderId="84" applyNumberFormat="0" applyProtection="0">
      <alignment horizontal="left" vertical="center" indent="1"/>
    </xf>
    <xf numFmtId="4" fontId="70" fillId="73" borderId="92" applyNumberFormat="0" applyProtection="0">
      <alignment horizontal="left" vertical="center" indent="1"/>
    </xf>
    <xf numFmtId="0" fontId="17" fillId="63" borderId="110" applyNumberFormat="0" applyProtection="0">
      <alignment horizontal="left" vertical="top" indent="1"/>
    </xf>
    <xf numFmtId="4" fontId="70" fillId="96" borderId="78" applyNumberFormat="0" applyProtection="0">
      <alignment horizontal="left" vertical="center" indent="1"/>
    </xf>
    <xf numFmtId="0" fontId="17" fillId="76" borderId="97" applyNumberFormat="0" applyProtection="0">
      <alignment horizontal="left" vertical="center" indent="1"/>
    </xf>
    <xf numFmtId="4" fontId="35" fillId="74" borderId="84" applyNumberFormat="0" applyProtection="0">
      <alignment horizontal="right" vertical="center"/>
    </xf>
    <xf numFmtId="4" fontId="33" fillId="70" borderId="110" applyNumberFormat="0" applyProtection="0">
      <alignment horizontal="right" vertical="center"/>
    </xf>
    <xf numFmtId="4" fontId="70" fillId="111" borderId="104" applyNumberFormat="0" applyProtection="0">
      <alignment horizontal="left" vertical="center" indent="1"/>
    </xf>
    <xf numFmtId="4" fontId="33" fillId="63" borderId="110" applyNumberFormat="0" applyProtection="0">
      <alignment horizontal="right" vertical="center"/>
    </xf>
    <xf numFmtId="0" fontId="17" fillId="78" borderId="61" applyNumberFormat="0" applyFont="0" applyAlignment="0" applyProtection="0"/>
    <xf numFmtId="0" fontId="17" fillId="78" borderId="61" applyNumberFormat="0" applyFont="0" applyAlignment="0" applyProtection="0"/>
    <xf numFmtId="0" fontId="70" fillId="57" borderId="64" applyNumberFormat="0" applyFont="0" applyAlignment="0" applyProtection="0"/>
    <xf numFmtId="0" fontId="17" fillId="57" borderId="61" applyNumberFormat="0" applyFont="0" applyAlignment="0" applyProtection="0"/>
    <xf numFmtId="0" fontId="17" fillId="57" borderId="61" applyNumberFormat="0" applyFont="0" applyAlignment="0" applyProtection="0"/>
    <xf numFmtId="0" fontId="68" fillId="84" borderId="62" applyNumberFormat="0" applyAlignment="0" applyProtection="0"/>
    <xf numFmtId="0" fontId="68" fillId="84" borderId="62" applyNumberFormat="0" applyAlignment="0" applyProtection="0"/>
    <xf numFmtId="0" fontId="68" fillId="91" borderId="62" applyNumberFormat="0" applyAlignment="0" applyProtection="0"/>
    <xf numFmtId="0" fontId="68" fillId="91" borderId="62" applyNumberFormat="0" applyAlignment="0" applyProtection="0"/>
    <xf numFmtId="4" fontId="33" fillId="68" borderId="97" applyNumberFormat="0" applyProtection="0">
      <alignment horizontal="right" vertical="center"/>
    </xf>
    <xf numFmtId="4" fontId="33" fillId="69" borderId="123" applyNumberFormat="0" applyProtection="0">
      <alignment horizontal="right" vertical="center"/>
    </xf>
    <xf numFmtId="4" fontId="35" fillId="78" borderId="84" applyNumberFormat="0" applyProtection="0">
      <alignment vertical="center"/>
    </xf>
    <xf numFmtId="4" fontId="73" fillId="84" borderId="84" applyNumberFormat="0" applyProtection="0">
      <alignment horizontal="left" vertical="center" indent="1"/>
    </xf>
    <xf numFmtId="4" fontId="17" fillId="75" borderId="92" applyNumberFormat="0" applyProtection="0">
      <alignment horizontal="left" vertical="center" indent="1"/>
    </xf>
    <xf numFmtId="0" fontId="17" fillId="74" borderId="84" applyNumberFormat="0" applyProtection="0">
      <alignment horizontal="left" vertical="center" indent="1"/>
    </xf>
    <xf numFmtId="4" fontId="31" fillId="62" borderId="57" applyNumberFormat="0" applyProtection="0">
      <alignment vertical="center"/>
    </xf>
    <xf numFmtId="4" fontId="34" fillId="111" borderId="57" applyNumberFormat="0" applyProtection="0">
      <alignment vertical="center"/>
    </xf>
    <xf numFmtId="4" fontId="34" fillId="111" borderId="57" applyNumberFormat="0" applyProtection="0">
      <alignment vertical="center"/>
    </xf>
    <xf numFmtId="4" fontId="31" fillId="62" borderId="57" applyNumberFormat="0" applyProtection="0">
      <alignment vertical="center"/>
    </xf>
    <xf numFmtId="4" fontId="31" fillId="62" borderId="57" applyNumberFormat="0" applyProtection="0">
      <alignment vertical="center"/>
    </xf>
    <xf numFmtId="4" fontId="32" fillId="62" borderId="57" applyNumberFormat="0" applyProtection="0">
      <alignment vertical="center"/>
    </xf>
    <xf numFmtId="4" fontId="95" fillId="111" borderId="57" applyNumberFormat="0" applyProtection="0">
      <alignment vertical="center"/>
    </xf>
    <xf numFmtId="4" fontId="95" fillId="111" borderId="57" applyNumberFormat="0" applyProtection="0">
      <alignment vertical="center"/>
    </xf>
    <xf numFmtId="4" fontId="32" fillId="62" borderId="57" applyNumberFormat="0" applyProtection="0">
      <alignment vertical="center"/>
    </xf>
    <xf numFmtId="4" fontId="31" fillId="62" borderId="57" applyNumberFormat="0" applyProtection="0">
      <alignment horizontal="left" vertical="center" indent="1"/>
    </xf>
    <xf numFmtId="4" fontId="96" fillId="111" borderId="57" applyNumberFormat="0" applyProtection="0">
      <alignment horizontal="left" vertical="center" indent="1"/>
    </xf>
    <xf numFmtId="4" fontId="96" fillId="111" borderId="57" applyNumberFormat="0" applyProtection="0">
      <alignment horizontal="left" vertical="center" indent="1"/>
    </xf>
    <xf numFmtId="4" fontId="31" fillId="62" borderId="57" applyNumberFormat="0" applyProtection="0">
      <alignment horizontal="left" vertical="center" indent="1"/>
    </xf>
    <xf numFmtId="4" fontId="31" fillId="62" borderId="57" applyNumberFormat="0" applyProtection="0">
      <alignment horizontal="left" vertical="center" indent="1"/>
    </xf>
    <xf numFmtId="0" fontId="31" fillId="62" borderId="57" applyNumberFormat="0" applyProtection="0">
      <alignment horizontal="left" vertical="top" indent="1"/>
    </xf>
    <xf numFmtId="4" fontId="33" fillId="63" borderId="84" applyNumberFormat="0" applyProtection="0">
      <alignment horizontal="left" vertical="center" indent="1"/>
    </xf>
    <xf numFmtId="4" fontId="34" fillId="111" borderId="84" applyNumberFormat="0" applyProtection="0">
      <alignment vertical="center"/>
    </xf>
    <xf numFmtId="0" fontId="17" fillId="57" borderId="88" applyNumberFormat="0" applyFont="0" applyAlignment="0" applyProtection="0"/>
    <xf numFmtId="4" fontId="96" fillId="128" borderId="84" applyNumberFormat="0" applyProtection="0">
      <alignment horizontal="right" vertical="center"/>
    </xf>
    <xf numFmtId="4" fontId="34" fillId="93" borderId="94" applyNumberFormat="0" applyProtection="0">
      <alignment horizontal="left" vertical="center" indent="1"/>
    </xf>
    <xf numFmtId="4" fontId="33" fillId="64" borderId="57" applyNumberFormat="0" applyProtection="0">
      <alignment horizontal="right" vertical="center"/>
    </xf>
    <xf numFmtId="4" fontId="96" fillId="127" borderId="57" applyNumberFormat="0" applyProtection="0">
      <alignment horizontal="right" vertical="center"/>
    </xf>
    <xf numFmtId="4" fontId="96" fillId="127" borderId="57" applyNumberFormat="0" applyProtection="0">
      <alignment horizontal="right" vertical="center"/>
    </xf>
    <xf numFmtId="4" fontId="33" fillId="64" borderId="57" applyNumberFormat="0" applyProtection="0">
      <alignment horizontal="right" vertical="center"/>
    </xf>
    <xf numFmtId="4" fontId="33" fillId="64" borderId="57" applyNumberFormat="0" applyProtection="0">
      <alignment horizontal="right" vertical="center"/>
    </xf>
    <xf numFmtId="4" fontId="33" fillId="65" borderId="57" applyNumberFormat="0" applyProtection="0">
      <alignment horizontal="right" vertical="center"/>
    </xf>
    <xf numFmtId="4" fontId="96" fillId="95" borderId="57" applyNumberFormat="0" applyProtection="0">
      <alignment horizontal="right" vertical="center"/>
    </xf>
    <xf numFmtId="4" fontId="96" fillId="95" borderId="57" applyNumberFormat="0" applyProtection="0">
      <alignment horizontal="right" vertical="center"/>
    </xf>
    <xf numFmtId="4" fontId="33" fillId="65" borderId="57" applyNumberFormat="0" applyProtection="0">
      <alignment horizontal="right" vertical="center"/>
    </xf>
    <xf numFmtId="4" fontId="33" fillId="65" borderId="57" applyNumberFormat="0" applyProtection="0">
      <alignment horizontal="right" vertical="center"/>
    </xf>
    <xf numFmtId="4" fontId="33" fillId="66" borderId="57" applyNumberFormat="0" applyProtection="0">
      <alignment horizontal="right" vertical="center"/>
    </xf>
    <xf numFmtId="4" fontId="96" fillId="128" borderId="57" applyNumberFormat="0" applyProtection="0">
      <alignment horizontal="right" vertical="center"/>
    </xf>
    <xf numFmtId="4" fontId="96" fillId="128" borderId="57" applyNumberFormat="0" applyProtection="0">
      <alignment horizontal="right" vertical="center"/>
    </xf>
    <xf numFmtId="4" fontId="33" fillId="66" borderId="57" applyNumberFormat="0" applyProtection="0">
      <alignment horizontal="right" vertical="center"/>
    </xf>
    <xf numFmtId="4" fontId="33" fillId="66" borderId="57" applyNumberFormat="0" applyProtection="0">
      <alignment horizontal="right" vertical="center"/>
    </xf>
    <xf numFmtId="4" fontId="33" fillId="67" borderId="57" applyNumberFormat="0" applyProtection="0">
      <alignment horizontal="right" vertical="center"/>
    </xf>
    <xf numFmtId="4" fontId="96" fillId="80" borderId="57" applyNumberFormat="0" applyProtection="0">
      <alignment horizontal="right" vertical="center"/>
    </xf>
    <xf numFmtId="4" fontId="96" fillId="80" borderId="57" applyNumberFormat="0" applyProtection="0">
      <alignment horizontal="right" vertical="center"/>
    </xf>
    <xf numFmtId="4" fontId="33" fillId="67" borderId="57" applyNumberFormat="0" applyProtection="0">
      <alignment horizontal="right" vertical="center"/>
    </xf>
    <xf numFmtId="4" fontId="33" fillId="67" borderId="57" applyNumberFormat="0" applyProtection="0">
      <alignment horizontal="right" vertical="center"/>
    </xf>
    <xf numFmtId="4" fontId="33" fillId="68" borderId="57" applyNumberFormat="0" applyProtection="0">
      <alignment horizontal="right" vertical="center"/>
    </xf>
    <xf numFmtId="4" fontId="96" fillId="129" borderId="57" applyNumberFormat="0" applyProtection="0">
      <alignment horizontal="right" vertical="center"/>
    </xf>
    <xf numFmtId="4" fontId="96" fillId="129" borderId="57" applyNumberFormat="0" applyProtection="0">
      <alignment horizontal="right" vertical="center"/>
    </xf>
    <xf numFmtId="4" fontId="33" fillId="68" borderId="57" applyNumberFormat="0" applyProtection="0">
      <alignment horizontal="right" vertical="center"/>
    </xf>
    <xf numFmtId="4" fontId="33" fillId="68" borderId="57" applyNumberFormat="0" applyProtection="0">
      <alignment horizontal="right" vertical="center"/>
    </xf>
    <xf numFmtId="4" fontId="33" fillId="69" borderId="57" applyNumberFormat="0" applyProtection="0">
      <alignment horizontal="right" vertical="center"/>
    </xf>
    <xf numFmtId="4" fontId="96" fillId="83" borderId="57" applyNumberFormat="0" applyProtection="0">
      <alignment horizontal="right" vertical="center"/>
    </xf>
    <xf numFmtId="4" fontId="96" fillId="83" borderId="57" applyNumberFormat="0" applyProtection="0">
      <alignment horizontal="right" vertical="center"/>
    </xf>
    <xf numFmtId="4" fontId="33" fillId="69" borderId="57" applyNumberFormat="0" applyProtection="0">
      <alignment horizontal="right" vertical="center"/>
    </xf>
    <xf numFmtId="4" fontId="33" fillId="69" borderId="57" applyNumberFormat="0" applyProtection="0">
      <alignment horizontal="right" vertical="center"/>
    </xf>
    <xf numFmtId="4" fontId="33" fillId="70" borderId="57" applyNumberFormat="0" applyProtection="0">
      <alignment horizontal="right" vertical="center"/>
    </xf>
    <xf numFmtId="4" fontId="96" fillId="130" borderId="57" applyNumberFormat="0" applyProtection="0">
      <alignment horizontal="right" vertical="center"/>
    </xf>
    <xf numFmtId="4" fontId="96" fillId="130" borderId="57" applyNumberFormat="0" applyProtection="0">
      <alignment horizontal="right" vertical="center"/>
    </xf>
    <xf numFmtId="4" fontId="33" fillId="70" borderId="57" applyNumberFormat="0" applyProtection="0">
      <alignment horizontal="right" vertical="center"/>
    </xf>
    <xf numFmtId="4" fontId="33" fillId="70" borderId="57" applyNumberFormat="0" applyProtection="0">
      <alignment horizontal="right" vertical="center"/>
    </xf>
    <xf numFmtId="4" fontId="33" fillId="71" borderId="57" applyNumberFormat="0" applyProtection="0">
      <alignment horizontal="right" vertical="center"/>
    </xf>
    <xf numFmtId="4" fontId="96" fillId="131" borderId="57" applyNumberFormat="0" applyProtection="0">
      <alignment horizontal="right" vertical="center"/>
    </xf>
    <xf numFmtId="4" fontId="96" fillId="131" borderId="57" applyNumberFormat="0" applyProtection="0">
      <alignment horizontal="right" vertical="center"/>
    </xf>
    <xf numFmtId="4" fontId="33" fillId="71" borderId="57" applyNumberFormat="0" applyProtection="0">
      <alignment horizontal="right" vertical="center"/>
    </xf>
    <xf numFmtId="4" fontId="33" fillId="71" borderId="57" applyNumberFormat="0" applyProtection="0">
      <alignment horizontal="right" vertical="center"/>
    </xf>
    <xf numFmtId="4" fontId="33" fillId="72" borderId="57" applyNumberFormat="0" applyProtection="0">
      <alignment horizontal="right" vertical="center"/>
    </xf>
    <xf numFmtId="4" fontId="96" fillId="132" borderId="57" applyNumberFormat="0" applyProtection="0">
      <alignment horizontal="right" vertical="center"/>
    </xf>
    <xf numFmtId="4" fontId="96" fillId="132" borderId="57" applyNumberFormat="0" applyProtection="0">
      <alignment horizontal="right" vertical="center"/>
    </xf>
    <xf numFmtId="4" fontId="33" fillId="72" borderId="57" applyNumberFormat="0" applyProtection="0">
      <alignment horizontal="right" vertical="center"/>
    </xf>
    <xf numFmtId="4" fontId="33" fillId="72" borderId="57" applyNumberFormat="0" applyProtection="0">
      <alignment horizontal="right" vertical="center"/>
    </xf>
    <xf numFmtId="4" fontId="33" fillId="78" borderId="97" applyNumberFormat="0" applyProtection="0">
      <alignment horizontal="left" vertical="center" indent="1"/>
    </xf>
    <xf numFmtId="4" fontId="33" fillId="68" borderId="84" applyNumberFormat="0" applyProtection="0">
      <alignment horizontal="right" vertical="center"/>
    </xf>
    <xf numFmtId="4" fontId="70" fillId="68" borderId="91" applyNumberFormat="0" applyProtection="0">
      <alignment horizontal="right" vertical="center"/>
    </xf>
    <xf numFmtId="0" fontId="58" fillId="91" borderId="74" applyNumberFormat="0" applyAlignment="0" applyProtection="0"/>
    <xf numFmtId="4" fontId="33" fillId="63" borderId="84" applyNumberFormat="0" applyProtection="0">
      <alignment horizontal="left" vertical="center" indent="1"/>
    </xf>
    <xf numFmtId="4" fontId="32" fillId="62" borderId="97" applyNumberFormat="0" applyProtection="0">
      <alignment vertical="center"/>
    </xf>
    <xf numFmtId="0" fontId="70" fillId="63" borderId="84" applyNumberFormat="0" applyProtection="0">
      <alignment horizontal="left" vertical="top" indent="1"/>
    </xf>
    <xf numFmtId="4" fontId="33" fillId="69" borderId="84" applyNumberFormat="0" applyProtection="0">
      <alignment horizontal="right" vertical="center"/>
    </xf>
    <xf numFmtId="4" fontId="33" fillId="66" borderId="97" applyNumberFormat="0" applyProtection="0">
      <alignment horizontal="right" vertical="center"/>
    </xf>
    <xf numFmtId="4" fontId="70" fillId="96" borderId="104" applyNumberFormat="0" applyProtection="0">
      <alignment horizontal="left" vertical="center" indent="1"/>
    </xf>
    <xf numFmtId="4" fontId="33" fillId="78" borderId="97" applyNumberFormat="0" applyProtection="0">
      <alignment vertical="center"/>
    </xf>
    <xf numFmtId="0" fontId="17" fillId="76" borderId="97" applyNumberFormat="0" applyProtection="0">
      <alignment horizontal="left" vertical="center" indent="1"/>
    </xf>
    <xf numFmtId="4" fontId="96" fillId="134" borderId="97" applyNumberFormat="0" applyProtection="0">
      <alignment vertical="center"/>
    </xf>
    <xf numFmtId="4" fontId="33" fillId="63" borderId="57" applyNumberFormat="0" applyProtection="0">
      <alignment horizontal="right" vertical="center"/>
    </xf>
    <xf numFmtId="4" fontId="96" fillId="93" borderId="57" applyNumberFormat="0" applyProtection="0">
      <alignment horizontal="right" vertical="center"/>
    </xf>
    <xf numFmtId="4" fontId="96" fillId="93" borderId="57" applyNumberFormat="0" applyProtection="0">
      <alignment horizontal="right" vertical="center"/>
    </xf>
    <xf numFmtId="4" fontId="33" fillId="63" borderId="57" applyNumberFormat="0" applyProtection="0">
      <alignment horizontal="right" vertical="center"/>
    </xf>
    <xf numFmtId="4" fontId="33" fillId="63" borderId="57" applyNumberFormat="0" applyProtection="0">
      <alignment horizontal="right" vertical="center"/>
    </xf>
    <xf numFmtId="4" fontId="97" fillId="134" borderId="97" applyNumberFormat="0" applyProtection="0">
      <alignment vertical="center"/>
    </xf>
    <xf numFmtId="4" fontId="33" fillId="64" borderId="97" applyNumberFormat="0" applyProtection="0">
      <alignment horizontal="right" vertical="center"/>
    </xf>
    <xf numFmtId="4" fontId="70" fillId="63" borderId="91" applyNumberFormat="0" applyProtection="0">
      <alignment horizontal="right" vertical="center"/>
    </xf>
    <xf numFmtId="4" fontId="96" fillId="134" borderId="84" applyNumberFormat="0" applyProtection="0">
      <alignment vertical="center"/>
    </xf>
    <xf numFmtId="4" fontId="34" fillId="93" borderId="94" applyNumberFormat="0" applyProtection="0">
      <alignment horizontal="left" vertical="center" indent="1"/>
    </xf>
    <xf numFmtId="0" fontId="30" fillId="0" borderId="90" applyNumberFormat="0" applyFill="0" applyAlignment="0" applyProtection="0"/>
    <xf numFmtId="4" fontId="70" fillId="70" borderId="130" applyNumberFormat="0" applyProtection="0">
      <alignment horizontal="right" vertical="center"/>
    </xf>
    <xf numFmtId="4" fontId="96" fillId="95" borderId="123" applyNumberFormat="0" applyProtection="0">
      <alignment horizontal="right" vertical="center"/>
    </xf>
    <xf numFmtId="0" fontId="17" fillId="75" borderId="5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top" indent="1"/>
    </xf>
    <xf numFmtId="0" fontId="70" fillId="75" borderId="57" applyNumberFormat="0" applyProtection="0">
      <alignment horizontal="left" vertical="top" indent="1"/>
    </xf>
    <xf numFmtId="0" fontId="17" fillId="75" borderId="57" applyNumberFormat="0" applyProtection="0">
      <alignment horizontal="left" vertical="top" indent="1"/>
    </xf>
    <xf numFmtId="0" fontId="17" fillId="75" borderId="57" applyNumberFormat="0" applyProtection="0">
      <alignment horizontal="left" vertical="top" indent="1"/>
    </xf>
    <xf numFmtId="0" fontId="17" fillId="63" borderId="57" applyNumberFormat="0" applyProtection="0">
      <alignment horizontal="left" vertical="center" indent="1"/>
    </xf>
    <xf numFmtId="0" fontId="17" fillId="63" borderId="57" applyNumberFormat="0" applyProtection="0">
      <alignment horizontal="left" vertical="center" indent="1"/>
    </xf>
    <xf numFmtId="0" fontId="17" fillId="63" borderId="57" applyNumberFormat="0" applyProtection="0">
      <alignment horizontal="left" vertical="center" indent="1"/>
    </xf>
    <xf numFmtId="0" fontId="17" fillId="63" borderId="57" applyNumberFormat="0" applyProtection="0">
      <alignment horizontal="left" vertical="center" indent="1"/>
    </xf>
    <xf numFmtId="0" fontId="17" fillId="63" borderId="57" applyNumberFormat="0" applyProtection="0">
      <alignment horizontal="left" vertical="top" indent="1"/>
    </xf>
    <xf numFmtId="0" fontId="70" fillId="63" borderId="57" applyNumberFormat="0" applyProtection="0">
      <alignment horizontal="left" vertical="top" indent="1"/>
    </xf>
    <xf numFmtId="0" fontId="17" fillId="63" borderId="57" applyNumberFormat="0" applyProtection="0">
      <alignment horizontal="left" vertical="top" indent="1"/>
    </xf>
    <xf numFmtId="0" fontId="17" fillId="63" borderId="57" applyNumberFormat="0" applyProtection="0">
      <alignment horizontal="left" vertical="top" indent="1"/>
    </xf>
    <xf numFmtId="0" fontId="17" fillId="76" borderId="57" applyNumberFormat="0" applyProtection="0">
      <alignment horizontal="left" vertical="center" indent="1"/>
    </xf>
    <xf numFmtId="0" fontId="17" fillId="76" borderId="57" applyNumberFormat="0" applyProtection="0">
      <alignment horizontal="left" vertical="center" indent="1"/>
    </xf>
    <xf numFmtId="0" fontId="17" fillId="76" borderId="57" applyNumberFormat="0" applyProtection="0">
      <alignment horizontal="left" vertical="center" indent="1"/>
    </xf>
    <xf numFmtId="0" fontId="17" fillId="76" borderId="57" applyNumberFormat="0" applyProtection="0">
      <alignment horizontal="left" vertical="center" indent="1"/>
    </xf>
    <xf numFmtId="0" fontId="17" fillId="76" borderId="57" applyNumberFormat="0" applyProtection="0">
      <alignment horizontal="left" vertical="top" indent="1"/>
    </xf>
    <xf numFmtId="0" fontId="70" fillId="76" borderId="57" applyNumberFormat="0" applyProtection="0">
      <alignment horizontal="left" vertical="top" indent="1"/>
    </xf>
    <xf numFmtId="0" fontId="17" fillId="76" borderId="57" applyNumberFormat="0" applyProtection="0">
      <alignment horizontal="left" vertical="top" indent="1"/>
    </xf>
    <xf numFmtId="0" fontId="17" fillId="76" borderId="57" applyNumberFormat="0" applyProtection="0">
      <alignment horizontal="left" vertical="top" indent="1"/>
    </xf>
    <xf numFmtId="0" fontId="17" fillId="74" borderId="57" applyNumberFormat="0" applyProtection="0">
      <alignment horizontal="left" vertical="center" indent="1"/>
    </xf>
    <xf numFmtId="0" fontId="17" fillId="74" borderId="57" applyNumberFormat="0" applyProtection="0">
      <alignment horizontal="left" vertical="center" indent="1"/>
    </xf>
    <xf numFmtId="0" fontId="17" fillId="74" borderId="57" applyNumberFormat="0" applyProtection="0">
      <alignment horizontal="left" vertical="center" indent="1"/>
    </xf>
    <xf numFmtId="0" fontId="17" fillId="74" borderId="57" applyNumberFormat="0" applyProtection="0">
      <alignment horizontal="left" vertical="center" indent="1"/>
    </xf>
    <xf numFmtId="0" fontId="17" fillId="74" borderId="57" applyNumberFormat="0" applyProtection="0">
      <alignment horizontal="left" vertical="top" indent="1"/>
    </xf>
    <xf numFmtId="0" fontId="70" fillId="74" borderId="57" applyNumberFormat="0" applyProtection="0">
      <alignment horizontal="left" vertical="top" indent="1"/>
    </xf>
    <xf numFmtId="0" fontId="17" fillId="74" borderId="57" applyNumberFormat="0" applyProtection="0">
      <alignment horizontal="left" vertical="top" indent="1"/>
    </xf>
    <xf numFmtId="0" fontId="17" fillId="74" borderId="57" applyNumberFormat="0" applyProtection="0">
      <alignment horizontal="left" vertical="top" indent="1"/>
    </xf>
    <xf numFmtId="0" fontId="17" fillId="77" borderId="56" applyNumberFormat="0">
      <protection locked="0"/>
    </xf>
    <xf numFmtId="0" fontId="17" fillId="75" borderId="71" applyNumberFormat="0" applyProtection="0">
      <alignment horizontal="left" vertical="center" indent="1"/>
    </xf>
    <xf numFmtId="0" fontId="17" fillId="77" borderId="56" applyNumberFormat="0">
      <protection locked="0"/>
    </xf>
    <xf numFmtId="0" fontId="17" fillId="77" borderId="56" applyNumberFormat="0">
      <protection locked="0"/>
    </xf>
    <xf numFmtId="4" fontId="33" fillId="78" borderId="57" applyNumberFormat="0" applyProtection="0">
      <alignment vertical="center"/>
    </xf>
    <xf numFmtId="4" fontId="96" fillId="134" borderId="57" applyNumberFormat="0" applyProtection="0">
      <alignment vertical="center"/>
    </xf>
    <xf numFmtId="4" fontId="96" fillId="134" borderId="57" applyNumberFormat="0" applyProtection="0">
      <alignment vertical="center"/>
    </xf>
    <xf numFmtId="4" fontId="33" fillId="78" borderId="57" applyNumberFormat="0" applyProtection="0">
      <alignment vertical="center"/>
    </xf>
    <xf numFmtId="4" fontId="35" fillId="78" borderId="57" applyNumberFormat="0" applyProtection="0">
      <alignment vertical="center"/>
    </xf>
    <xf numFmtId="4" fontId="97" fillId="134" borderId="57" applyNumberFormat="0" applyProtection="0">
      <alignment vertical="center"/>
    </xf>
    <xf numFmtId="4" fontId="97" fillId="134" borderId="57" applyNumberFormat="0" applyProtection="0">
      <alignment vertical="center"/>
    </xf>
    <xf numFmtId="4" fontId="35" fillId="78" borderId="57" applyNumberFormat="0" applyProtection="0">
      <alignment vertical="center"/>
    </xf>
    <xf numFmtId="4" fontId="33" fillId="78" borderId="57" applyNumberFormat="0" applyProtection="0">
      <alignment horizontal="left" vertical="center" indent="1"/>
    </xf>
    <xf numFmtId="4" fontId="34" fillId="93" borderId="67" applyNumberFormat="0" applyProtection="0">
      <alignment horizontal="left" vertical="center" indent="1"/>
    </xf>
    <xf numFmtId="4" fontId="34" fillId="93" borderId="67" applyNumberFormat="0" applyProtection="0">
      <alignment horizontal="left" vertical="center" indent="1"/>
    </xf>
    <xf numFmtId="4" fontId="33" fillId="78" borderId="57" applyNumberFormat="0" applyProtection="0">
      <alignment horizontal="left" vertical="center" indent="1"/>
    </xf>
    <xf numFmtId="0" fontId="33" fillId="78" borderId="57" applyNumberFormat="0" applyProtection="0">
      <alignment horizontal="left" vertical="top" indent="1"/>
    </xf>
    <xf numFmtId="4" fontId="33" fillId="74" borderId="57" applyNumberFormat="0" applyProtection="0">
      <alignment horizontal="right" vertical="center"/>
    </xf>
    <xf numFmtId="4" fontId="96" fillId="134" borderId="57" applyNumberFormat="0" applyProtection="0">
      <alignment horizontal="right" vertical="center"/>
    </xf>
    <xf numFmtId="4" fontId="96" fillId="134" borderId="57" applyNumberFormat="0" applyProtection="0">
      <alignment horizontal="right" vertical="center"/>
    </xf>
    <xf numFmtId="4" fontId="33" fillId="74" borderId="57" applyNumberFormat="0" applyProtection="0">
      <alignment horizontal="right" vertical="center"/>
    </xf>
    <xf numFmtId="4" fontId="33" fillId="74" borderId="57" applyNumberFormat="0" applyProtection="0">
      <alignment horizontal="right" vertical="center"/>
    </xf>
    <xf numFmtId="4" fontId="35" fillId="74" borderId="57" applyNumberFormat="0" applyProtection="0">
      <alignment horizontal="right" vertical="center"/>
    </xf>
    <xf numFmtId="4" fontId="97" fillId="134" borderId="57" applyNumberFormat="0" applyProtection="0">
      <alignment horizontal="right" vertical="center"/>
    </xf>
    <xf numFmtId="4" fontId="97" fillId="134" borderId="57" applyNumberFormat="0" applyProtection="0">
      <alignment horizontal="right" vertical="center"/>
    </xf>
    <xf numFmtId="4" fontId="35" fillId="74" borderId="57" applyNumberFormat="0" applyProtection="0">
      <alignment horizontal="right" vertical="center"/>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4" fillId="93" borderId="57" applyNumberFormat="0" applyProtection="0">
      <alignment horizontal="left" vertical="center" indent="1"/>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3" fillId="63" borderId="57" applyNumberFormat="0" applyProtection="0">
      <alignment horizontal="left" vertical="center" indent="1"/>
    </xf>
    <xf numFmtId="4" fontId="34" fillId="93" borderId="57" applyNumberFormat="0" applyProtection="0">
      <alignment horizontal="left" vertical="center" indent="1"/>
    </xf>
    <xf numFmtId="0" fontId="33" fillId="63" borderId="57" applyNumberFormat="0" applyProtection="0">
      <alignment horizontal="left" vertical="top" indent="1"/>
    </xf>
    <xf numFmtId="0" fontId="31" fillId="62" borderId="71" applyNumberFormat="0" applyProtection="0">
      <alignment horizontal="left" vertical="top" indent="1"/>
    </xf>
    <xf numFmtId="4" fontId="36" fillId="94" borderId="67" applyNumberFormat="0" applyProtection="0">
      <alignment horizontal="left" vertical="center" indent="1"/>
    </xf>
    <xf numFmtId="4" fontId="36" fillId="94" borderId="67" applyNumberFormat="0" applyProtection="0">
      <alignment horizontal="left" vertical="center" indent="1"/>
    </xf>
    <xf numFmtId="4" fontId="31" fillId="62" borderId="71" applyNumberFormat="0" applyProtection="0">
      <alignment horizontal="left" vertical="center" indent="1"/>
    </xf>
    <xf numFmtId="0" fontId="70" fillId="114" borderId="56"/>
    <xf numFmtId="4" fontId="37" fillId="74" borderId="57" applyNumberFormat="0" applyProtection="0">
      <alignment horizontal="right" vertical="center"/>
    </xf>
    <xf numFmtId="4" fontId="98" fillId="134" borderId="57" applyNumberFormat="0" applyProtection="0">
      <alignment horizontal="right" vertical="center"/>
    </xf>
    <xf numFmtId="4" fontId="98" fillId="134" borderId="57" applyNumberFormat="0" applyProtection="0">
      <alignment horizontal="right" vertical="center"/>
    </xf>
    <xf numFmtId="4" fontId="37" fillId="74" borderId="57" applyNumberFormat="0" applyProtection="0">
      <alignment horizontal="right" vertical="center"/>
    </xf>
    <xf numFmtId="0" fontId="31" fillId="62" borderId="84" applyNumberFormat="0" applyProtection="0">
      <alignment horizontal="left" vertical="top" indent="1"/>
    </xf>
    <xf numFmtId="4" fontId="33" fillId="68" borderId="84" applyNumberFormat="0" applyProtection="0">
      <alignment horizontal="right" vertical="center"/>
    </xf>
    <xf numFmtId="4" fontId="33" fillId="68" borderId="84" applyNumberFormat="0" applyProtection="0">
      <alignment horizontal="right" vertical="center"/>
    </xf>
    <xf numFmtId="0" fontId="17" fillId="76" borderId="84" applyNumberFormat="0" applyProtection="0">
      <alignment horizontal="left" vertical="top" indent="1"/>
    </xf>
    <xf numFmtId="0" fontId="17" fillId="63" borderId="84" applyNumberFormat="0" applyProtection="0">
      <alignment horizontal="left" vertical="center" indent="1"/>
    </xf>
    <xf numFmtId="0" fontId="17" fillId="75" borderId="84" applyNumberFormat="0" applyProtection="0">
      <alignment horizontal="left" vertical="top" indent="1"/>
    </xf>
    <xf numFmtId="0" fontId="74" fillId="62" borderId="97" applyNumberFormat="0" applyProtection="0">
      <alignment horizontal="left" vertical="top" indent="1"/>
    </xf>
    <xf numFmtId="4" fontId="70" fillId="63" borderId="91" applyNumberFormat="0" applyProtection="0">
      <alignment horizontal="right" vertical="center"/>
    </xf>
    <xf numFmtId="0" fontId="17" fillId="75" borderId="110" applyNumberFormat="0" applyProtection="0">
      <alignment horizontal="left" vertical="top" indent="1"/>
    </xf>
    <xf numFmtId="37" fontId="40" fillId="0" borderId="58" applyNumberFormat="0"/>
    <xf numFmtId="4" fontId="33" fillId="70" borderId="97" applyNumberFormat="0" applyProtection="0">
      <alignment horizontal="right" vertical="center"/>
    </xf>
    <xf numFmtId="0" fontId="17" fillId="75" borderId="84" applyNumberFormat="0" applyProtection="0">
      <alignment horizontal="left" vertical="center" indent="1"/>
    </xf>
    <xf numFmtId="4" fontId="35" fillId="74" borderId="84" applyNumberFormat="0" applyProtection="0">
      <alignment horizontal="right" vertical="center"/>
    </xf>
    <xf numFmtId="4" fontId="33" fillId="78" borderId="84" applyNumberFormat="0" applyProtection="0">
      <alignment horizontal="left" vertical="center" indent="1"/>
    </xf>
    <xf numFmtId="173" fontId="40" fillId="0" borderId="59" applyFill="0"/>
    <xf numFmtId="0" fontId="30" fillId="0" borderId="68" applyNumberFormat="0" applyFill="0" applyAlignment="0" applyProtection="0"/>
    <xf numFmtId="0" fontId="30" fillId="0" borderId="68" applyNumberFormat="0" applyFill="0" applyAlignment="0" applyProtection="0"/>
    <xf numFmtId="0" fontId="70" fillId="76" borderId="123" applyNumberFormat="0" applyProtection="0">
      <alignment horizontal="left" vertical="top" indent="1"/>
    </xf>
    <xf numFmtId="0" fontId="17" fillId="74" borderId="97" applyNumberFormat="0" applyProtection="0">
      <alignment horizontal="left" vertical="center" indent="1"/>
    </xf>
    <xf numFmtId="4" fontId="97" fillId="134" borderId="97" applyNumberFormat="0" applyProtection="0">
      <alignment vertical="center"/>
    </xf>
    <xf numFmtId="4" fontId="33" fillId="74" borderId="84" applyNumberFormat="0" applyProtection="0">
      <alignment horizontal="right" vertical="center"/>
    </xf>
    <xf numFmtId="4" fontId="33" fillId="71" borderId="110" applyNumberFormat="0" applyProtection="0">
      <alignment horizontal="right" vertical="center"/>
    </xf>
    <xf numFmtId="4" fontId="35" fillId="74" borderId="110" applyNumberFormat="0" applyProtection="0">
      <alignment horizontal="right" vertical="center"/>
    </xf>
    <xf numFmtId="4" fontId="96" fillId="134" borderId="84" applyNumberFormat="0" applyProtection="0">
      <alignment horizontal="right" vertical="center"/>
    </xf>
    <xf numFmtId="4" fontId="96" fillId="95" borderId="110" applyNumberFormat="0" applyProtection="0">
      <alignment horizontal="right" vertical="center"/>
    </xf>
    <xf numFmtId="0" fontId="70" fillId="114" borderId="69"/>
    <xf numFmtId="4" fontId="80" fillId="82" borderId="69" applyNumberFormat="0" applyProtection="0">
      <alignment vertical="center"/>
    </xf>
    <xf numFmtId="0" fontId="17" fillId="63" borderId="110" applyNumberFormat="0" applyProtection="0">
      <alignment horizontal="left" vertical="top" indent="1"/>
    </xf>
    <xf numFmtId="4" fontId="70" fillId="0" borderId="91" applyNumberFormat="0" applyProtection="0">
      <alignment horizontal="right" vertical="center"/>
    </xf>
    <xf numFmtId="0" fontId="70" fillId="75" borderId="84" applyNumberFormat="0" applyProtection="0">
      <alignment horizontal="left" vertical="top" indent="1"/>
    </xf>
    <xf numFmtId="4" fontId="70" fillId="69" borderId="78" applyNumberFormat="0" applyProtection="0">
      <alignment horizontal="right" vertical="center"/>
    </xf>
    <xf numFmtId="4" fontId="70" fillId="69" borderId="117" applyNumberFormat="0" applyProtection="0">
      <alignment horizontal="right" vertical="center"/>
    </xf>
    <xf numFmtId="4" fontId="70" fillId="62" borderId="78" applyNumberFormat="0" applyProtection="0">
      <alignment vertical="center"/>
    </xf>
    <xf numFmtId="0" fontId="68" fillId="108" borderId="89" applyNumberFormat="0" applyAlignment="0" applyProtection="0"/>
    <xf numFmtId="0" fontId="33" fillId="78" borderId="84" applyNumberFormat="0" applyProtection="0">
      <alignment horizontal="left" vertical="top" indent="1"/>
    </xf>
    <xf numFmtId="4" fontId="31" fillId="62" borderId="84" applyNumberFormat="0" applyProtection="0">
      <alignment horizontal="left" vertical="center" indent="1"/>
    </xf>
    <xf numFmtId="4" fontId="96" fillId="111" borderId="84" applyNumberFormat="0" applyProtection="0">
      <alignment horizontal="left" vertical="center" indent="1"/>
    </xf>
    <xf numFmtId="4" fontId="98" fillId="134" borderId="97" applyNumberFormat="0" applyProtection="0">
      <alignment horizontal="right" vertical="center"/>
    </xf>
    <xf numFmtId="0" fontId="17" fillId="76" borderId="71" applyNumberFormat="0" applyProtection="0">
      <alignment horizontal="left" vertical="top" indent="1"/>
    </xf>
    <xf numFmtId="4" fontId="33" fillId="69" borderId="97" applyNumberFormat="0" applyProtection="0">
      <alignment horizontal="right" vertical="center"/>
    </xf>
    <xf numFmtId="4" fontId="33" fillId="65" borderId="71" applyNumberFormat="0" applyProtection="0">
      <alignment horizontal="right" vertical="center"/>
    </xf>
    <xf numFmtId="4" fontId="70" fillId="96" borderId="91" applyNumberFormat="0" applyProtection="0">
      <alignment horizontal="left" vertical="center" indent="1"/>
    </xf>
    <xf numFmtId="0" fontId="17" fillId="63" borderId="71" applyNumberFormat="0" applyProtection="0">
      <alignment horizontal="left" vertical="top" indent="1"/>
    </xf>
    <xf numFmtId="4" fontId="33" fillId="72" borderId="71" applyNumberFormat="0" applyProtection="0">
      <alignment horizontal="right" vertical="center"/>
    </xf>
    <xf numFmtId="4" fontId="96" fillId="127" borderId="71" applyNumberFormat="0" applyProtection="0">
      <alignment horizontal="right" vertical="center"/>
    </xf>
    <xf numFmtId="0" fontId="17" fillId="75" borderId="84" applyNumberFormat="0" applyProtection="0">
      <alignment horizontal="left" vertical="top" indent="1"/>
    </xf>
    <xf numFmtId="0" fontId="17" fillId="75" borderId="71" applyNumberFormat="0" applyProtection="0">
      <alignment horizontal="left" vertical="top" indent="1"/>
    </xf>
    <xf numFmtId="4" fontId="96" fillId="129" borderId="84" applyNumberFormat="0" applyProtection="0">
      <alignment horizontal="right" vertical="center"/>
    </xf>
    <xf numFmtId="4" fontId="33" fillId="71" borderId="84" applyNumberFormat="0" applyProtection="0">
      <alignment horizontal="right" vertical="center"/>
    </xf>
    <xf numFmtId="4" fontId="33" fillId="67" borderId="84" applyNumberFormat="0" applyProtection="0">
      <alignment horizontal="right" vertical="center"/>
    </xf>
    <xf numFmtId="4" fontId="96" fillId="83" borderId="71" applyNumberFormat="0" applyProtection="0">
      <alignment horizontal="right" vertical="center"/>
    </xf>
    <xf numFmtId="4" fontId="31" fillId="62" borderId="71" applyNumberFormat="0" applyProtection="0">
      <alignment horizontal="left" vertical="center" indent="1"/>
    </xf>
    <xf numFmtId="0" fontId="70" fillId="76" borderId="104" applyNumberFormat="0" applyProtection="0">
      <alignment horizontal="left" vertical="center" indent="1"/>
    </xf>
    <xf numFmtId="4" fontId="34" fillId="93" borderId="84" applyNumberFormat="0" applyProtection="0">
      <alignment horizontal="left" vertical="center" indent="1"/>
    </xf>
    <xf numFmtId="4" fontId="96" fillId="129" borderId="71" applyNumberFormat="0" applyProtection="0">
      <alignment horizontal="right" vertical="center"/>
    </xf>
    <xf numFmtId="4" fontId="34" fillId="111" borderId="71" applyNumberFormat="0" applyProtection="0">
      <alignment vertical="center"/>
    </xf>
    <xf numFmtId="0" fontId="17" fillId="63" borderId="97" applyNumberFormat="0" applyProtection="0">
      <alignment horizontal="left" vertical="center" indent="1"/>
    </xf>
    <xf numFmtId="4" fontId="33" fillId="71" borderId="84" applyNumberFormat="0" applyProtection="0">
      <alignment horizontal="right" vertical="center"/>
    </xf>
    <xf numFmtId="4" fontId="33" fillId="67" borderId="71" applyNumberFormat="0" applyProtection="0">
      <alignment horizontal="right" vertical="center"/>
    </xf>
    <xf numFmtId="4" fontId="96" fillId="134" borderId="84" applyNumberFormat="0" applyProtection="0">
      <alignment vertical="center"/>
    </xf>
    <xf numFmtId="4" fontId="70" fillId="62" borderId="64" applyNumberFormat="0" applyProtection="0">
      <alignment vertical="center"/>
    </xf>
    <xf numFmtId="4" fontId="70" fillId="111" borderId="64" applyNumberFormat="0" applyProtection="0">
      <alignment horizontal="left" vertical="center" indent="1"/>
    </xf>
    <xf numFmtId="4" fontId="70" fillId="96" borderId="64" applyNumberFormat="0" applyProtection="0">
      <alignment horizontal="left" vertical="center"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4" fontId="70" fillId="0" borderId="64" applyNumberFormat="0" applyProtection="0">
      <alignment horizontal="right" vertical="center"/>
    </xf>
    <xf numFmtId="0" fontId="70" fillId="114" borderId="56"/>
    <xf numFmtId="4" fontId="70" fillId="112" borderId="104" applyNumberFormat="0" applyProtection="0">
      <alignment horizontal="right" vertical="center"/>
    </xf>
    <xf numFmtId="4" fontId="96" fillId="80" borderId="84" applyNumberFormat="0" applyProtection="0">
      <alignment horizontal="right" vertical="center"/>
    </xf>
    <xf numFmtId="4" fontId="76" fillId="77" borderId="91" applyNumberFormat="0" applyProtection="0">
      <alignment horizontal="right" vertical="center"/>
    </xf>
    <xf numFmtId="4" fontId="31" fillId="62" borderId="123" applyNumberFormat="0" applyProtection="0">
      <alignment horizontal="left" vertical="center" indent="1"/>
    </xf>
    <xf numFmtId="4" fontId="33" fillId="64" borderId="97" applyNumberFormat="0" applyProtection="0">
      <alignment horizontal="right" vertical="center"/>
    </xf>
    <xf numFmtId="0" fontId="30" fillId="0" borderId="77" applyNumberFormat="0" applyFill="0" applyAlignment="0" applyProtection="0"/>
    <xf numFmtId="4" fontId="33" fillId="69" borderId="84" applyNumberFormat="0" applyProtection="0">
      <alignment horizontal="right" vertical="center"/>
    </xf>
    <xf numFmtId="0" fontId="70" fillId="57" borderId="104" applyNumberFormat="0" applyFont="0" applyAlignment="0" applyProtection="0"/>
    <xf numFmtId="4" fontId="33" fillId="65" borderId="84" applyNumberFormat="0" applyProtection="0">
      <alignment horizontal="right" vertical="center"/>
    </xf>
    <xf numFmtId="0" fontId="68" fillId="91" borderId="76" applyNumberFormat="0" applyAlignment="0" applyProtection="0"/>
    <xf numFmtId="4" fontId="33" fillId="72" borderId="123" applyNumberFormat="0" applyProtection="0">
      <alignment horizontal="right" vertical="center"/>
    </xf>
    <xf numFmtId="0" fontId="65" fillId="58" borderId="74" applyNumberFormat="0" applyAlignment="0" applyProtection="0"/>
    <xf numFmtId="4" fontId="96" fillId="128" borderId="84" applyNumberFormat="0" applyProtection="0">
      <alignment horizontal="right" vertical="center"/>
    </xf>
    <xf numFmtId="4" fontId="70" fillId="73" borderId="118" applyNumberFormat="0" applyProtection="0">
      <alignment horizontal="left" vertical="center" indent="1"/>
    </xf>
    <xf numFmtId="4" fontId="96" fillId="83" borderId="123" applyNumberFormat="0" applyProtection="0">
      <alignment horizontal="right" vertical="center"/>
    </xf>
    <xf numFmtId="4" fontId="96" fillId="134" borderId="84" applyNumberFormat="0" applyProtection="0">
      <alignment horizontal="right" vertical="center"/>
    </xf>
    <xf numFmtId="4" fontId="37" fillId="74" borderId="71" applyNumberFormat="0" applyProtection="0">
      <alignment horizontal="right" vertical="center"/>
    </xf>
    <xf numFmtId="0" fontId="33" fillId="63" borderId="71" applyNumberFormat="0" applyProtection="0">
      <alignment horizontal="left" vertical="top" indent="1"/>
    </xf>
    <xf numFmtId="4" fontId="35" fillId="74" borderId="71" applyNumberFormat="0" applyProtection="0">
      <alignment horizontal="right" vertical="center"/>
    </xf>
    <xf numFmtId="0" fontId="33" fillId="78" borderId="71" applyNumberFormat="0" applyProtection="0">
      <alignment horizontal="left" vertical="top" indent="1"/>
    </xf>
    <xf numFmtId="4" fontId="35" fillId="78" borderId="71" applyNumberFormat="0" applyProtection="0">
      <alignment vertical="center"/>
    </xf>
    <xf numFmtId="0" fontId="17" fillId="77" borderId="69" applyNumberFormat="0">
      <protection locked="0"/>
    </xf>
    <xf numFmtId="0" fontId="17" fillId="74" borderId="71" applyNumberFormat="0" applyProtection="0">
      <alignment horizontal="left" vertical="center" indent="1"/>
    </xf>
    <xf numFmtId="0" fontId="17" fillId="76" borderId="71" applyNumberFormat="0" applyProtection="0">
      <alignment horizontal="left" vertical="center" indent="1"/>
    </xf>
    <xf numFmtId="0" fontId="17" fillId="63" borderId="71" applyNumberFormat="0" applyProtection="0">
      <alignment horizontal="left" vertical="center" indent="1"/>
    </xf>
    <xf numFmtId="0" fontId="70" fillId="113" borderId="104" applyNumberFormat="0" applyProtection="0">
      <alignment horizontal="left" vertical="center" indent="1"/>
    </xf>
    <xf numFmtId="4" fontId="33" fillId="66" borderId="84" applyNumberFormat="0" applyProtection="0">
      <alignment horizontal="right" vertical="center"/>
    </xf>
    <xf numFmtId="0" fontId="17" fillId="74" borderId="84" applyNumberFormat="0" applyProtection="0">
      <alignment horizontal="left" vertical="top" indent="1"/>
    </xf>
    <xf numFmtId="4" fontId="33" fillId="71" borderId="71" applyNumberFormat="0" applyProtection="0">
      <alignment horizontal="right" vertical="center"/>
    </xf>
    <xf numFmtId="4" fontId="33" fillId="69" borderId="71" applyNumberFormat="0" applyProtection="0">
      <alignment horizontal="right" vertical="center"/>
    </xf>
    <xf numFmtId="4" fontId="33" fillId="67" borderId="71" applyNumberFormat="0" applyProtection="0">
      <alignment horizontal="right" vertical="center"/>
    </xf>
    <xf numFmtId="4" fontId="33" fillId="63" borderId="57" applyNumberFormat="0" applyProtection="0">
      <alignment horizontal="left" vertical="center" indent="1"/>
    </xf>
    <xf numFmtId="4" fontId="33" fillId="65" borderId="71" applyNumberFormat="0" applyProtection="0">
      <alignment horizontal="right" vertical="center"/>
    </xf>
    <xf numFmtId="4" fontId="32" fillId="62" borderId="71" applyNumberFormat="0" applyProtection="0">
      <alignment vertical="center"/>
    </xf>
    <xf numFmtId="4" fontId="31" fillId="62" borderId="84" applyNumberFormat="0" applyProtection="0">
      <alignment vertical="center"/>
    </xf>
    <xf numFmtId="4" fontId="34" fillId="111" borderId="123" applyNumberFormat="0" applyProtection="0">
      <alignment vertical="center"/>
    </xf>
    <xf numFmtId="4" fontId="32" fillId="62" borderId="110" applyNumberFormat="0" applyProtection="0">
      <alignment vertical="center"/>
    </xf>
    <xf numFmtId="0" fontId="70" fillId="76" borderId="71" applyNumberFormat="0" applyProtection="0">
      <alignment horizontal="left" vertical="top" indent="1"/>
    </xf>
    <xf numFmtId="0" fontId="17" fillId="57" borderId="114" applyNumberFormat="0" applyFont="0" applyAlignment="0" applyProtection="0"/>
    <xf numFmtId="4" fontId="96" fillId="95" borderId="84" applyNumberFormat="0" applyProtection="0">
      <alignment horizontal="right" vertical="center"/>
    </xf>
    <xf numFmtId="0" fontId="70" fillId="63" borderId="71" applyNumberFormat="0" applyProtection="0">
      <alignment horizontal="left" vertical="top" indent="1"/>
    </xf>
    <xf numFmtId="0" fontId="70" fillId="75" borderId="84" applyNumberFormat="0" applyProtection="0">
      <alignment horizontal="left" vertical="top" indent="1"/>
    </xf>
    <xf numFmtId="0" fontId="70" fillId="75" borderId="71" applyNumberFormat="0" applyProtection="0">
      <alignment horizontal="left" vertical="top" indent="1"/>
    </xf>
    <xf numFmtId="4" fontId="33" fillId="70" borderId="71" applyNumberFormat="0" applyProtection="0">
      <alignment horizontal="right" vertical="center"/>
    </xf>
    <xf numFmtId="4" fontId="33" fillId="63" borderId="84" applyNumberFormat="0" applyProtection="0">
      <alignment horizontal="right" vertical="center"/>
    </xf>
    <xf numFmtId="4" fontId="33" fillId="66" borderId="84" applyNumberFormat="0" applyProtection="0">
      <alignment horizontal="right" vertical="center"/>
    </xf>
    <xf numFmtId="4" fontId="96" fillId="83" borderId="71" applyNumberFormat="0" applyProtection="0">
      <alignment horizontal="right" vertical="center"/>
    </xf>
    <xf numFmtId="0" fontId="70" fillId="114" borderId="83"/>
    <xf numFmtId="4" fontId="97" fillId="134" borderId="84" applyNumberFormat="0" applyProtection="0">
      <alignment horizontal="right" vertical="center"/>
    </xf>
    <xf numFmtId="4" fontId="33" fillId="68" borderId="71" applyNumberFormat="0" applyProtection="0">
      <alignment horizontal="right" vertical="center"/>
    </xf>
    <xf numFmtId="0" fontId="17" fillId="63" borderId="97" applyNumberFormat="0" applyProtection="0">
      <alignment horizontal="left" vertical="top" indent="1"/>
    </xf>
    <xf numFmtId="4" fontId="96" fillId="83" borderId="84" applyNumberFormat="0" applyProtection="0">
      <alignment horizontal="right" vertical="center"/>
    </xf>
    <xf numFmtId="0" fontId="70" fillId="114" borderId="109"/>
    <xf numFmtId="0" fontId="17" fillId="75" borderId="84" applyNumberFormat="0" applyProtection="0">
      <alignment horizontal="left" vertical="center" indent="1"/>
    </xf>
    <xf numFmtId="4" fontId="33" fillId="69" borderId="84" applyNumberFormat="0" applyProtection="0">
      <alignment horizontal="right" vertical="center"/>
    </xf>
    <xf numFmtId="0" fontId="70" fillId="113" borderId="91" applyNumberFormat="0" applyProtection="0">
      <alignment horizontal="left" vertical="center" indent="1"/>
    </xf>
    <xf numFmtId="0" fontId="70" fillId="57" borderId="104" applyNumberFormat="0" applyFont="0" applyAlignment="0" applyProtection="0"/>
    <xf numFmtId="4" fontId="70" fillId="62" borderId="91" applyNumberFormat="0" applyProtection="0">
      <alignment vertical="center"/>
    </xf>
    <xf numFmtId="4" fontId="31" fillId="62" borderId="71" applyNumberFormat="0" applyProtection="0">
      <alignment vertical="center"/>
    </xf>
    <xf numFmtId="4" fontId="33" fillId="64" borderId="71" applyNumberFormat="0" applyProtection="0">
      <alignment horizontal="right" vertical="center"/>
    </xf>
    <xf numFmtId="4" fontId="33" fillId="66" borderId="71" applyNumberFormat="0" applyProtection="0">
      <alignment horizontal="right" vertical="center"/>
    </xf>
    <xf numFmtId="4" fontId="33" fillId="68" borderId="71" applyNumberFormat="0" applyProtection="0">
      <alignment horizontal="right" vertical="center"/>
    </xf>
    <xf numFmtId="4" fontId="33" fillId="70" borderId="71" applyNumberFormat="0" applyProtection="0">
      <alignment horizontal="right" vertical="center"/>
    </xf>
    <xf numFmtId="4" fontId="33" fillId="72" borderId="71" applyNumberFormat="0" applyProtection="0">
      <alignment horizontal="right" vertical="center"/>
    </xf>
    <xf numFmtId="0" fontId="17" fillId="74" borderId="97" applyNumberFormat="0" applyProtection="0">
      <alignment horizontal="left" vertical="center" indent="1"/>
    </xf>
    <xf numFmtId="4" fontId="96" fillId="134" borderId="84" applyNumberFormat="0" applyProtection="0">
      <alignment vertical="center"/>
    </xf>
    <xf numFmtId="0" fontId="17" fillId="75" borderId="71" applyNumberFormat="0" applyProtection="0">
      <alignment horizontal="left" vertical="top" indent="1"/>
    </xf>
    <xf numFmtId="0" fontId="17" fillId="63" borderId="71" applyNumberFormat="0" applyProtection="0">
      <alignment horizontal="left" vertical="top" indent="1"/>
    </xf>
    <xf numFmtId="0" fontId="17" fillId="76" borderId="71" applyNumberFormat="0" applyProtection="0">
      <alignment horizontal="left" vertical="top" indent="1"/>
    </xf>
    <xf numFmtId="0" fontId="17" fillId="74" borderId="71" applyNumberFormat="0" applyProtection="0">
      <alignment horizontal="left" vertical="top" indent="1"/>
    </xf>
    <xf numFmtId="4" fontId="33" fillId="78" borderId="71" applyNumberFormat="0" applyProtection="0">
      <alignment vertical="center"/>
    </xf>
    <xf numFmtId="4" fontId="33" fillId="78" borderId="71" applyNumberFormat="0" applyProtection="0">
      <alignment horizontal="left" vertical="center" indent="1"/>
    </xf>
    <xf numFmtId="4" fontId="33" fillId="74" borderId="71" applyNumberFormat="0" applyProtection="0">
      <alignment horizontal="right" vertical="center"/>
    </xf>
    <xf numFmtId="4" fontId="33" fillId="63" borderId="71" applyNumberFormat="0" applyProtection="0">
      <alignment horizontal="left" vertical="center" indent="1"/>
    </xf>
    <xf numFmtId="4" fontId="36" fillId="94" borderId="133" applyNumberFormat="0" applyProtection="0">
      <alignment horizontal="left" vertical="center" indent="1"/>
    </xf>
    <xf numFmtId="4" fontId="33" fillId="78" borderId="97" applyNumberFormat="0" applyProtection="0">
      <alignment horizontal="left" vertical="center" indent="1"/>
    </xf>
    <xf numFmtId="4" fontId="80" fillId="81" borderId="130" applyNumberFormat="0" applyProtection="0">
      <alignment horizontal="right" vertical="center"/>
    </xf>
    <xf numFmtId="4" fontId="70" fillId="69" borderId="117" applyNumberFormat="0" applyProtection="0">
      <alignment horizontal="right" vertical="center"/>
    </xf>
    <xf numFmtId="4" fontId="33" fillId="64" borderId="84" applyNumberFormat="0" applyProtection="0">
      <alignment horizontal="right" vertical="center"/>
    </xf>
    <xf numFmtId="4" fontId="31" fillId="62" borderId="84" applyNumberFormat="0" applyProtection="0">
      <alignment vertical="center"/>
    </xf>
    <xf numFmtId="4" fontId="70" fillId="96" borderId="117" applyNumberFormat="0" applyProtection="0">
      <alignment horizontal="left" vertical="center" indent="1"/>
    </xf>
    <xf numFmtId="4" fontId="17" fillId="75" borderId="118" applyNumberFormat="0" applyProtection="0">
      <alignment horizontal="left" vertical="center" indent="1"/>
    </xf>
    <xf numFmtId="0" fontId="17" fillId="57" borderId="75" applyNumberFormat="0" applyFont="0" applyAlignment="0" applyProtection="0"/>
    <xf numFmtId="4" fontId="96" fillId="127" borderId="84" applyNumberFormat="0" applyProtection="0">
      <alignment horizontal="right" vertical="center"/>
    </xf>
    <xf numFmtId="0" fontId="17" fillId="76" borderId="84" applyNumberFormat="0" applyProtection="0">
      <alignment horizontal="left" vertical="center" indent="1"/>
    </xf>
    <xf numFmtId="4" fontId="70" fillId="74" borderId="92" applyNumberFormat="0" applyProtection="0">
      <alignment horizontal="left" vertical="center" indent="1"/>
    </xf>
    <xf numFmtId="4" fontId="96" fillId="132" borderId="84" applyNumberFormat="0" applyProtection="0">
      <alignment horizontal="right" vertical="center"/>
    </xf>
    <xf numFmtId="4" fontId="70" fillId="69" borderId="91" applyNumberFormat="0" applyProtection="0">
      <alignment horizontal="right" vertical="center"/>
    </xf>
    <xf numFmtId="0" fontId="70" fillId="57" borderId="91" applyNumberFormat="0" applyFont="0" applyAlignment="0" applyProtection="0"/>
    <xf numFmtId="4" fontId="70" fillId="72" borderId="91" applyNumberFormat="0" applyProtection="0">
      <alignment horizontal="right" vertical="center"/>
    </xf>
    <xf numFmtId="0" fontId="31" fillId="62" borderId="57" applyNumberFormat="0" applyProtection="0">
      <alignment horizontal="left" vertical="top" indent="1"/>
    </xf>
    <xf numFmtId="4" fontId="70" fillId="96" borderId="64" applyNumberFormat="0" applyProtection="0">
      <alignment horizontal="left" vertical="center" indent="1"/>
    </xf>
    <xf numFmtId="4" fontId="37" fillId="74" borderId="57" applyNumberFormat="0" applyProtection="0">
      <alignment horizontal="right" vertical="center"/>
    </xf>
    <xf numFmtId="4" fontId="17" fillId="75" borderId="65" applyNumberFormat="0" applyProtection="0">
      <alignment horizontal="left" vertical="center" indent="1"/>
    </xf>
    <xf numFmtId="4" fontId="17" fillId="75" borderId="65" applyNumberFormat="0" applyProtection="0">
      <alignment horizontal="left" vertical="center" indent="1"/>
    </xf>
    <xf numFmtId="0" fontId="65" fillId="58" borderId="74" applyNumberFormat="0" applyAlignment="0" applyProtection="0"/>
    <xf numFmtId="4" fontId="33" fillId="68" borderId="84" applyNumberFormat="0" applyProtection="0">
      <alignment horizontal="right" vertical="center"/>
    </xf>
    <xf numFmtId="0" fontId="17" fillId="76" borderId="84" applyNumberFormat="0" applyProtection="0">
      <alignment horizontal="left" vertical="top" indent="1"/>
    </xf>
    <xf numFmtId="4" fontId="33" fillId="63" borderId="84" applyNumberFormat="0" applyProtection="0">
      <alignment horizontal="left" vertical="center" indent="1"/>
    </xf>
    <xf numFmtId="0" fontId="17" fillId="76" borderId="110" applyNumberFormat="0" applyProtection="0">
      <alignment horizontal="left" vertical="center" indent="1"/>
    </xf>
    <xf numFmtId="0" fontId="70" fillId="76" borderId="84" applyNumberFormat="0" applyProtection="0">
      <alignment horizontal="left" vertical="top" indent="1"/>
    </xf>
    <xf numFmtId="0" fontId="92" fillId="84" borderId="113" applyNumberFormat="0" applyAlignment="0" applyProtection="0"/>
    <xf numFmtId="4" fontId="33" fillId="78" borderId="84" applyNumberFormat="0" applyProtection="0">
      <alignment horizontal="left" vertical="center" indent="1"/>
    </xf>
    <xf numFmtId="4" fontId="33" fillId="70" borderId="110" applyNumberFormat="0" applyProtection="0">
      <alignment horizontal="right" vertical="center"/>
    </xf>
    <xf numFmtId="4" fontId="17" fillId="75" borderId="105" applyNumberFormat="0" applyProtection="0">
      <alignment horizontal="left" vertical="center" indent="1"/>
    </xf>
    <xf numFmtId="0" fontId="65" fillId="58" borderId="100" applyNumberFormat="0" applyAlignment="0" applyProtection="0"/>
    <xf numFmtId="0" fontId="33" fillId="63" borderId="84" applyNumberFormat="0" applyProtection="0">
      <alignment horizontal="left" vertical="top" indent="1"/>
    </xf>
    <xf numFmtId="4" fontId="70" fillId="71" borderId="104" applyNumberFormat="0" applyProtection="0">
      <alignment horizontal="right" vertical="center"/>
    </xf>
    <xf numFmtId="4" fontId="33" fillId="63" borderId="84" applyNumberFormat="0" applyProtection="0">
      <alignment horizontal="right" vertical="center"/>
    </xf>
    <xf numFmtId="4" fontId="70" fillId="67" borderId="91" applyNumberFormat="0" applyProtection="0">
      <alignment horizontal="right" vertical="center"/>
    </xf>
    <xf numFmtId="4" fontId="70" fillId="68" borderId="104" applyNumberFormat="0" applyProtection="0">
      <alignment horizontal="right" vertical="center"/>
    </xf>
    <xf numFmtId="4" fontId="70" fillId="71" borderId="91" applyNumberFormat="0" applyProtection="0">
      <alignment horizontal="right" vertical="center"/>
    </xf>
    <xf numFmtId="4" fontId="96" fillId="130" borderId="110" applyNumberFormat="0" applyProtection="0">
      <alignment horizontal="right" vertical="center"/>
    </xf>
    <xf numFmtId="4" fontId="70" fillId="66" borderId="92" applyNumberFormat="0" applyProtection="0">
      <alignment horizontal="right" vertical="center"/>
    </xf>
    <xf numFmtId="0" fontId="86" fillId="84" borderId="113" applyNumberFormat="0" applyAlignment="0" applyProtection="0"/>
    <xf numFmtId="0" fontId="30" fillId="0" borderId="121" applyNumberFormat="0" applyFill="0" applyAlignment="0" applyProtection="0"/>
    <xf numFmtId="4" fontId="96" fillId="128" borderId="97" applyNumberFormat="0" applyProtection="0">
      <alignment horizontal="right" vertical="center"/>
    </xf>
    <xf numFmtId="4" fontId="33" fillId="72" borderId="110" applyNumberFormat="0" applyProtection="0">
      <alignment horizontal="right" vertical="center"/>
    </xf>
    <xf numFmtId="173" fontId="82" fillId="0" borderId="85"/>
    <xf numFmtId="4" fontId="70" fillId="112" borderId="91" applyNumberFormat="0" applyProtection="0">
      <alignment horizontal="right" vertical="center"/>
    </xf>
    <xf numFmtId="4" fontId="70" fillId="68" borderId="117" applyNumberFormat="0" applyProtection="0">
      <alignment horizontal="right" vertical="center"/>
    </xf>
    <xf numFmtId="0" fontId="17" fillId="76" borderId="84" applyNumberFormat="0" applyProtection="0">
      <alignment horizontal="left" vertical="top" indent="1"/>
    </xf>
    <xf numFmtId="4" fontId="96" fillId="127" borderId="84" applyNumberFormat="0" applyProtection="0">
      <alignment horizontal="right" vertical="center"/>
    </xf>
    <xf numFmtId="0" fontId="65" fillId="58" borderId="74" applyNumberFormat="0" applyAlignment="0" applyProtection="0"/>
    <xf numFmtId="4" fontId="98" fillId="134" borderId="123" applyNumberFormat="0" applyProtection="0">
      <alignment horizontal="right" vertical="center"/>
    </xf>
    <xf numFmtId="0" fontId="72" fillId="75" borderId="106" applyBorder="0"/>
    <xf numFmtId="4" fontId="70" fillId="69" borderId="91" applyNumberFormat="0" applyProtection="0">
      <alignment horizontal="right" vertical="center"/>
    </xf>
    <xf numFmtId="4" fontId="97" fillId="134" borderId="110" applyNumberFormat="0" applyProtection="0">
      <alignment vertical="center"/>
    </xf>
    <xf numFmtId="4" fontId="33" fillId="69" borderId="97" applyNumberFormat="0" applyProtection="0">
      <alignment horizontal="right" vertical="center"/>
    </xf>
    <xf numFmtId="4" fontId="35" fillId="78" borderId="97" applyNumberFormat="0" applyProtection="0">
      <alignment vertical="center"/>
    </xf>
    <xf numFmtId="4" fontId="80" fillId="81" borderId="91" applyNumberFormat="0" applyProtection="0">
      <alignment horizontal="right" vertical="center"/>
    </xf>
    <xf numFmtId="4" fontId="37" fillId="74" borderId="123" applyNumberFormat="0" applyProtection="0">
      <alignment horizontal="right" vertical="center"/>
    </xf>
    <xf numFmtId="0" fontId="58" fillId="91" borderId="74" applyNumberFormat="0" applyAlignment="0" applyProtection="0"/>
    <xf numFmtId="0" fontId="17" fillId="74" borderId="123" applyNumberFormat="0" applyProtection="0">
      <alignment horizontal="left" vertical="center" indent="1"/>
    </xf>
    <xf numFmtId="4" fontId="95" fillId="111" borderId="123" applyNumberFormat="0" applyProtection="0">
      <alignment vertical="center"/>
    </xf>
    <xf numFmtId="0" fontId="65" fillId="58" borderId="100" applyNumberFormat="0" applyAlignment="0" applyProtection="0"/>
    <xf numFmtId="0" fontId="58" fillId="91" borderId="74" applyNumberFormat="0" applyAlignment="0" applyProtection="0"/>
    <xf numFmtId="0" fontId="68" fillId="91" borderId="115" applyNumberFormat="0" applyAlignment="0" applyProtection="0"/>
    <xf numFmtId="4" fontId="96" fillId="131" borderId="97" applyNumberFormat="0" applyProtection="0">
      <alignment horizontal="right" vertical="center"/>
    </xf>
    <xf numFmtId="4" fontId="31" fillId="62"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0" fontId="31" fillId="62" borderId="30" applyNumberFormat="0" applyProtection="0">
      <alignment horizontal="left" vertical="top" indent="1"/>
    </xf>
    <xf numFmtId="4" fontId="33" fillId="64" borderId="30" applyNumberFormat="0" applyProtection="0">
      <alignment horizontal="right" vertical="center"/>
    </xf>
    <xf numFmtId="4" fontId="33" fillId="65" borderId="30" applyNumberFormat="0" applyProtection="0">
      <alignment horizontal="right" vertical="center"/>
    </xf>
    <xf numFmtId="4" fontId="33" fillId="66" borderId="30" applyNumberFormat="0" applyProtection="0">
      <alignment horizontal="right" vertical="center"/>
    </xf>
    <xf numFmtId="4" fontId="33" fillId="67" borderId="30" applyNumberFormat="0" applyProtection="0">
      <alignment horizontal="right" vertical="center"/>
    </xf>
    <xf numFmtId="4" fontId="33" fillId="68" borderId="30" applyNumberFormat="0" applyProtection="0">
      <alignment horizontal="right" vertical="center"/>
    </xf>
    <xf numFmtId="4" fontId="33" fillId="69" borderId="30" applyNumberFormat="0" applyProtection="0">
      <alignment horizontal="right" vertical="center"/>
    </xf>
    <xf numFmtId="4" fontId="33" fillId="70" borderId="30" applyNumberFormat="0" applyProtection="0">
      <alignment horizontal="right" vertical="center"/>
    </xf>
    <xf numFmtId="4" fontId="33" fillId="71" borderId="30" applyNumberFormat="0" applyProtection="0">
      <alignment horizontal="right" vertical="center"/>
    </xf>
    <xf numFmtId="4" fontId="33" fillId="72" borderId="30" applyNumberFormat="0" applyProtection="0">
      <alignment horizontal="right" vertical="center"/>
    </xf>
    <xf numFmtId="4" fontId="33" fillId="63" borderId="30" applyNumberFormat="0" applyProtection="0">
      <alignment horizontal="right" vertical="center"/>
    </xf>
    <xf numFmtId="0" fontId="17" fillId="75" borderId="30" applyNumberFormat="0" applyProtection="0">
      <alignment horizontal="left" vertical="center"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top" indent="1"/>
    </xf>
    <xf numFmtId="4" fontId="33" fillId="78"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35" fillId="74" borderId="30" applyNumberFormat="0" applyProtection="0">
      <alignment horizontal="right" vertical="center"/>
    </xf>
    <xf numFmtId="4" fontId="33" fillId="63" borderId="30" applyNumberFormat="0" applyProtection="0">
      <alignment horizontal="left" vertical="center" indent="1"/>
    </xf>
    <xf numFmtId="0" fontId="33" fillId="63" borderId="30" applyNumberFormat="0" applyProtection="0">
      <alignment horizontal="left" vertical="top" indent="1"/>
    </xf>
    <xf numFmtId="4" fontId="37" fillId="74" borderId="30" applyNumberFormat="0" applyProtection="0">
      <alignment horizontal="right" vertical="center"/>
    </xf>
    <xf numFmtId="0" fontId="33" fillId="78" borderId="71" applyNumberFormat="0" applyProtection="0">
      <alignment horizontal="left" vertical="top" indent="1"/>
    </xf>
    <xf numFmtId="4" fontId="35" fillId="78" borderId="71" applyNumberFormat="0" applyProtection="0">
      <alignment vertical="center"/>
    </xf>
    <xf numFmtId="0" fontId="58" fillId="91" borderId="60" applyNumberFormat="0" applyAlignment="0" applyProtection="0"/>
    <xf numFmtId="0" fontId="65" fillId="58" borderId="60" applyNumberFormat="0" applyAlignment="0" applyProtection="0"/>
    <xf numFmtId="0" fontId="17" fillId="57" borderId="61" applyNumberFormat="0" applyFont="0" applyAlignment="0" applyProtection="0"/>
    <xf numFmtId="0" fontId="30" fillId="0" borderId="63" applyNumberFormat="0" applyFill="0" applyAlignment="0" applyProtection="0"/>
    <xf numFmtId="4" fontId="70" fillId="96" borderId="64" applyNumberFormat="0" applyProtection="0">
      <alignment horizontal="left" vertical="center" indent="1"/>
    </xf>
    <xf numFmtId="4" fontId="70" fillId="96" borderId="64" applyNumberFormat="0" applyProtection="0">
      <alignment horizontal="left" vertical="center" indent="1"/>
    </xf>
    <xf numFmtId="0" fontId="70" fillId="75" borderId="30" applyNumberFormat="0" applyProtection="0">
      <alignment horizontal="left" vertical="top" indent="1"/>
    </xf>
    <xf numFmtId="0" fontId="70" fillId="63" borderId="30" applyNumberFormat="0" applyProtection="0">
      <alignment horizontal="left" vertical="top" indent="1"/>
    </xf>
    <xf numFmtId="0" fontId="70" fillId="76" borderId="30" applyNumberFormat="0" applyProtection="0">
      <alignment horizontal="left" vertical="top" indent="1"/>
    </xf>
    <xf numFmtId="0" fontId="70" fillId="74" borderId="30" applyNumberFormat="0" applyProtection="0">
      <alignment horizontal="left" vertical="top" indent="1"/>
    </xf>
    <xf numFmtId="4" fontId="70" fillId="0" borderId="64" applyNumberFormat="0" applyProtection="0">
      <alignment horizontal="right" vertical="center"/>
    </xf>
    <xf numFmtId="0" fontId="78" fillId="108" borderId="64" applyNumberFormat="0" applyAlignment="0" applyProtection="0"/>
    <xf numFmtId="0" fontId="65" fillId="58" borderId="64" applyNumberFormat="0" applyAlignment="0" applyProtection="0"/>
    <xf numFmtId="0" fontId="70" fillId="57" borderId="64" applyNumberFormat="0" applyFont="0" applyAlignment="0" applyProtection="0"/>
    <xf numFmtId="4" fontId="70" fillId="62" borderId="64" applyNumberFormat="0" applyProtection="0">
      <alignment vertical="center"/>
    </xf>
    <xf numFmtId="4" fontId="80" fillId="111" borderId="64" applyNumberFormat="0" applyProtection="0">
      <alignment vertical="center"/>
    </xf>
    <xf numFmtId="4" fontId="70" fillId="111" borderId="64" applyNumberFormat="0" applyProtection="0">
      <alignment horizontal="left" vertical="center" indent="1"/>
    </xf>
    <xf numFmtId="0" fontId="74" fillId="62" borderId="30" applyNumberFormat="0" applyProtection="0">
      <alignment horizontal="left" vertical="top"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17" fillId="75" borderId="65" applyNumberFormat="0" applyProtection="0">
      <alignment horizontal="left" vertical="center" indent="1"/>
    </xf>
    <xf numFmtId="4" fontId="17" fillId="75"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0" fontId="72" fillId="75" borderId="66" applyBorder="0"/>
    <xf numFmtId="4" fontId="73" fillId="78" borderId="30" applyNumberFormat="0" applyProtection="0">
      <alignment vertical="center"/>
    </xf>
    <xf numFmtId="4" fontId="73" fillId="84" borderId="30" applyNumberFormat="0" applyProtection="0">
      <alignment horizontal="left" vertical="center" indent="1"/>
    </xf>
    <xf numFmtId="0" fontId="73" fillId="78" borderId="30" applyNumberFormat="0" applyProtection="0">
      <alignment horizontal="left" vertical="top" indent="1"/>
    </xf>
    <xf numFmtId="4" fontId="80" fillId="81" borderId="64" applyNumberFormat="0" applyProtection="0">
      <alignment horizontal="right" vertical="center"/>
    </xf>
    <xf numFmtId="0" fontId="73" fillId="63" borderId="30" applyNumberFormat="0" applyProtection="0">
      <alignment horizontal="left" vertical="top" indent="1"/>
    </xf>
    <xf numFmtId="4" fontId="75" fillId="79" borderId="65" applyNumberFormat="0" applyProtection="0">
      <alignment horizontal="left" vertical="center" indent="1"/>
    </xf>
    <xf numFmtId="4" fontId="76" fillId="77" borderId="64" applyNumberFormat="0" applyProtection="0">
      <alignment horizontal="right" vertical="center"/>
    </xf>
    <xf numFmtId="0" fontId="30" fillId="0" borderId="63" applyNumberFormat="0" applyFill="0" applyAlignment="0" applyProtection="0"/>
    <xf numFmtId="0" fontId="86" fillId="84" borderId="60" applyNumberFormat="0" applyAlignment="0" applyProtection="0"/>
    <xf numFmtId="0" fontId="86" fillId="84" borderId="60" applyNumberFormat="0" applyAlignment="0" applyProtection="0"/>
    <xf numFmtId="0" fontId="58" fillId="91" borderId="60" applyNumberFormat="0" applyAlignment="0" applyProtection="0"/>
    <xf numFmtId="0" fontId="58" fillId="91" borderId="60" applyNumberFormat="0" applyAlignment="0" applyProtection="0"/>
    <xf numFmtId="0" fontId="92" fillId="84" borderId="60" applyNumberFormat="0" applyAlignment="0" applyProtection="0"/>
    <xf numFmtId="0" fontId="92" fillId="84" borderId="60" applyNumberFormat="0" applyAlignment="0" applyProtection="0"/>
    <xf numFmtId="0" fontId="65" fillId="58" borderId="60" applyNumberFormat="0" applyAlignment="0" applyProtection="0"/>
    <xf numFmtId="0" fontId="65" fillId="58" borderId="60" applyNumberFormat="0" applyAlignment="0" applyProtection="0"/>
    <xf numFmtId="0" fontId="17" fillId="78" borderId="61" applyNumberFormat="0" applyFont="0" applyAlignment="0" applyProtection="0"/>
    <xf numFmtId="0" fontId="17" fillId="78" borderId="61" applyNumberFormat="0" applyFont="0" applyAlignment="0" applyProtection="0"/>
    <xf numFmtId="0" fontId="70" fillId="57" borderId="64" applyNumberFormat="0" applyFont="0" applyAlignment="0" applyProtection="0"/>
    <xf numFmtId="0" fontId="17" fillId="57" borderId="61" applyNumberFormat="0" applyFont="0" applyAlignment="0" applyProtection="0"/>
    <xf numFmtId="0" fontId="17" fillId="57" borderId="61" applyNumberFormat="0" applyFont="0" applyAlignment="0" applyProtection="0"/>
    <xf numFmtId="4" fontId="31" fillId="62" borderId="30" applyNumberFormat="0" applyProtection="0">
      <alignment vertical="center"/>
    </xf>
    <xf numFmtId="4" fontId="34" fillId="111" borderId="30" applyNumberFormat="0" applyProtection="0">
      <alignment vertical="center"/>
    </xf>
    <xf numFmtId="4" fontId="34" fillId="111" borderId="30" applyNumberFormat="0" applyProtection="0">
      <alignment vertical="center"/>
    </xf>
    <xf numFmtId="4" fontId="31" fillId="62" borderId="30" applyNumberFormat="0" applyProtection="0">
      <alignment vertical="center"/>
    </xf>
    <xf numFmtId="4" fontId="31" fillId="62" borderId="30" applyNumberFormat="0" applyProtection="0">
      <alignment vertical="center"/>
    </xf>
    <xf numFmtId="4" fontId="32" fillId="62" borderId="30" applyNumberFormat="0" applyProtection="0">
      <alignment vertical="center"/>
    </xf>
    <xf numFmtId="4" fontId="95" fillId="111" borderId="30" applyNumberFormat="0" applyProtection="0">
      <alignment vertical="center"/>
    </xf>
    <xf numFmtId="4" fontId="95" fillId="111"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4" fontId="96" fillId="111" borderId="30" applyNumberFormat="0" applyProtection="0">
      <alignment horizontal="left" vertical="center" indent="1"/>
    </xf>
    <xf numFmtId="4" fontId="96" fillId="111" borderId="30" applyNumberFormat="0" applyProtection="0">
      <alignment horizontal="left" vertical="center" indent="1"/>
    </xf>
    <xf numFmtId="4" fontId="31" fillId="62" borderId="30" applyNumberFormat="0" applyProtection="0">
      <alignment horizontal="left" vertical="center" indent="1"/>
    </xf>
    <xf numFmtId="4" fontId="31" fillId="62" borderId="30" applyNumberFormat="0" applyProtection="0">
      <alignment horizontal="left" vertical="center" indent="1"/>
    </xf>
    <xf numFmtId="0" fontId="31" fillId="62" borderId="30" applyNumberFormat="0" applyProtection="0">
      <alignment horizontal="left" vertical="top" indent="1"/>
    </xf>
    <xf numFmtId="4" fontId="33" fillId="64" borderId="30" applyNumberFormat="0" applyProtection="0">
      <alignment horizontal="right" vertical="center"/>
    </xf>
    <xf numFmtId="4" fontId="96" fillId="127" borderId="30" applyNumberFormat="0" applyProtection="0">
      <alignment horizontal="right" vertical="center"/>
    </xf>
    <xf numFmtId="4" fontId="96" fillId="127" borderId="30" applyNumberFormat="0" applyProtection="0">
      <alignment horizontal="right" vertical="center"/>
    </xf>
    <xf numFmtId="4" fontId="33" fillId="64" borderId="30" applyNumberFormat="0" applyProtection="0">
      <alignment horizontal="right" vertical="center"/>
    </xf>
    <xf numFmtId="4" fontId="33" fillId="64" borderId="30" applyNumberFormat="0" applyProtection="0">
      <alignment horizontal="right" vertical="center"/>
    </xf>
    <xf numFmtId="4" fontId="33" fillId="65" borderId="30" applyNumberFormat="0" applyProtection="0">
      <alignment horizontal="right" vertical="center"/>
    </xf>
    <xf numFmtId="4" fontId="96" fillId="95" borderId="30" applyNumberFormat="0" applyProtection="0">
      <alignment horizontal="right" vertical="center"/>
    </xf>
    <xf numFmtId="4" fontId="96" fillId="95" borderId="30" applyNumberFormat="0" applyProtection="0">
      <alignment horizontal="right" vertical="center"/>
    </xf>
    <xf numFmtId="4" fontId="33" fillId="65" borderId="30" applyNumberFormat="0" applyProtection="0">
      <alignment horizontal="right" vertical="center"/>
    </xf>
    <xf numFmtId="4" fontId="33" fillId="65" borderId="30" applyNumberFormat="0" applyProtection="0">
      <alignment horizontal="right" vertical="center"/>
    </xf>
    <xf numFmtId="4" fontId="33" fillId="66" borderId="30" applyNumberFormat="0" applyProtection="0">
      <alignment horizontal="right" vertical="center"/>
    </xf>
    <xf numFmtId="4" fontId="96" fillId="128" borderId="30" applyNumberFormat="0" applyProtection="0">
      <alignment horizontal="right" vertical="center"/>
    </xf>
    <xf numFmtId="4" fontId="96" fillId="128" borderId="30" applyNumberFormat="0" applyProtection="0">
      <alignment horizontal="right" vertical="center"/>
    </xf>
    <xf numFmtId="4" fontId="33" fillId="66" borderId="30" applyNumberFormat="0" applyProtection="0">
      <alignment horizontal="right" vertical="center"/>
    </xf>
    <xf numFmtId="4" fontId="33" fillId="66" borderId="30" applyNumberFormat="0" applyProtection="0">
      <alignment horizontal="right" vertical="center"/>
    </xf>
    <xf numFmtId="4" fontId="33" fillId="67" borderId="30" applyNumberFormat="0" applyProtection="0">
      <alignment horizontal="right" vertical="center"/>
    </xf>
    <xf numFmtId="4" fontId="96" fillId="80" borderId="30" applyNumberFormat="0" applyProtection="0">
      <alignment horizontal="right" vertical="center"/>
    </xf>
    <xf numFmtId="4" fontId="96" fillId="80" borderId="30" applyNumberFormat="0" applyProtection="0">
      <alignment horizontal="right" vertical="center"/>
    </xf>
    <xf numFmtId="4" fontId="33" fillId="67" borderId="30" applyNumberFormat="0" applyProtection="0">
      <alignment horizontal="right" vertical="center"/>
    </xf>
    <xf numFmtId="4" fontId="33" fillId="67" borderId="30" applyNumberFormat="0" applyProtection="0">
      <alignment horizontal="right" vertical="center"/>
    </xf>
    <xf numFmtId="4" fontId="33" fillId="68" borderId="30" applyNumberFormat="0" applyProtection="0">
      <alignment horizontal="right" vertical="center"/>
    </xf>
    <xf numFmtId="4" fontId="96" fillId="129" borderId="30" applyNumberFormat="0" applyProtection="0">
      <alignment horizontal="right" vertical="center"/>
    </xf>
    <xf numFmtId="4" fontId="96" fillId="129" borderId="30" applyNumberFormat="0" applyProtection="0">
      <alignment horizontal="right" vertical="center"/>
    </xf>
    <xf numFmtId="4" fontId="33" fillId="68" borderId="30" applyNumberFormat="0" applyProtection="0">
      <alignment horizontal="right" vertical="center"/>
    </xf>
    <xf numFmtId="4" fontId="33" fillId="68" borderId="30" applyNumberFormat="0" applyProtection="0">
      <alignment horizontal="right" vertical="center"/>
    </xf>
    <xf numFmtId="4" fontId="33" fillId="69" borderId="30" applyNumberFormat="0" applyProtection="0">
      <alignment horizontal="right" vertical="center"/>
    </xf>
    <xf numFmtId="4" fontId="96" fillId="83" borderId="30" applyNumberFormat="0" applyProtection="0">
      <alignment horizontal="right" vertical="center"/>
    </xf>
    <xf numFmtId="4" fontId="96" fillId="83" borderId="30" applyNumberFormat="0" applyProtection="0">
      <alignment horizontal="right" vertical="center"/>
    </xf>
    <xf numFmtId="4" fontId="33" fillId="69" borderId="30" applyNumberFormat="0" applyProtection="0">
      <alignment horizontal="right" vertical="center"/>
    </xf>
    <xf numFmtId="4" fontId="33" fillId="69" borderId="30" applyNumberFormat="0" applyProtection="0">
      <alignment horizontal="right" vertical="center"/>
    </xf>
    <xf numFmtId="4" fontId="33" fillId="70" borderId="30" applyNumberFormat="0" applyProtection="0">
      <alignment horizontal="right" vertical="center"/>
    </xf>
    <xf numFmtId="4" fontId="96" fillId="130" borderId="30" applyNumberFormat="0" applyProtection="0">
      <alignment horizontal="right" vertical="center"/>
    </xf>
    <xf numFmtId="4" fontId="96" fillId="130" borderId="30" applyNumberFormat="0" applyProtection="0">
      <alignment horizontal="right" vertical="center"/>
    </xf>
    <xf numFmtId="4" fontId="33" fillId="70" borderId="30" applyNumberFormat="0" applyProtection="0">
      <alignment horizontal="right" vertical="center"/>
    </xf>
    <xf numFmtId="4" fontId="33" fillId="70" borderId="30" applyNumberFormat="0" applyProtection="0">
      <alignment horizontal="right" vertical="center"/>
    </xf>
    <xf numFmtId="4" fontId="33" fillId="71" borderId="30" applyNumberFormat="0" applyProtection="0">
      <alignment horizontal="right" vertical="center"/>
    </xf>
    <xf numFmtId="4" fontId="96" fillId="131" borderId="30" applyNumberFormat="0" applyProtection="0">
      <alignment horizontal="right" vertical="center"/>
    </xf>
    <xf numFmtId="4" fontId="96" fillId="131" borderId="30" applyNumberFormat="0" applyProtection="0">
      <alignment horizontal="right" vertical="center"/>
    </xf>
    <xf numFmtId="4" fontId="33" fillId="71" borderId="30" applyNumberFormat="0" applyProtection="0">
      <alignment horizontal="right" vertical="center"/>
    </xf>
    <xf numFmtId="4" fontId="33" fillId="71" borderId="30" applyNumberFormat="0" applyProtection="0">
      <alignment horizontal="right" vertical="center"/>
    </xf>
    <xf numFmtId="4" fontId="33" fillId="72" borderId="30" applyNumberFormat="0" applyProtection="0">
      <alignment horizontal="right" vertical="center"/>
    </xf>
    <xf numFmtId="4" fontId="96" fillId="132" borderId="30" applyNumberFormat="0" applyProtection="0">
      <alignment horizontal="right" vertical="center"/>
    </xf>
    <xf numFmtId="4" fontId="96" fillId="132" borderId="30" applyNumberFormat="0" applyProtection="0">
      <alignment horizontal="right" vertical="center"/>
    </xf>
    <xf numFmtId="4" fontId="33" fillId="72" borderId="30" applyNumberFormat="0" applyProtection="0">
      <alignment horizontal="right" vertical="center"/>
    </xf>
    <xf numFmtId="4" fontId="33" fillId="72" borderId="30" applyNumberFormat="0" applyProtection="0">
      <alignment horizontal="right" vertical="center"/>
    </xf>
    <xf numFmtId="4" fontId="33" fillId="63" borderId="30" applyNumberFormat="0" applyProtection="0">
      <alignment horizontal="right" vertical="center"/>
    </xf>
    <xf numFmtId="4" fontId="96" fillId="93" borderId="30" applyNumberFormat="0" applyProtection="0">
      <alignment horizontal="right" vertical="center"/>
    </xf>
    <xf numFmtId="4" fontId="96" fillId="93" borderId="30" applyNumberFormat="0" applyProtection="0">
      <alignment horizontal="right" vertical="center"/>
    </xf>
    <xf numFmtId="4" fontId="33" fillId="63" borderId="30" applyNumberFormat="0" applyProtection="0">
      <alignment horizontal="right" vertical="center"/>
    </xf>
    <xf numFmtId="4" fontId="33" fillId="63" borderId="30" applyNumberFormat="0" applyProtection="0">
      <alignment horizontal="right" vertical="center"/>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top" indent="1"/>
    </xf>
    <xf numFmtId="0" fontId="70" fillId="75" borderId="30" applyNumberFormat="0" applyProtection="0">
      <alignment horizontal="left" vertical="top" indent="1"/>
    </xf>
    <xf numFmtId="0" fontId="17" fillId="75" borderId="30" applyNumberFormat="0" applyProtection="0">
      <alignment horizontal="left" vertical="top"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70" fillId="63" borderId="30" applyNumberFormat="0" applyProtection="0">
      <alignment horizontal="left" vertical="top" indent="1"/>
    </xf>
    <xf numFmtId="0" fontId="17" fillId="63" borderId="30" applyNumberFormat="0" applyProtection="0">
      <alignment horizontal="left" vertical="top"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70" fillId="76" borderId="30" applyNumberFormat="0" applyProtection="0">
      <alignment horizontal="left" vertical="top" indent="1"/>
    </xf>
    <xf numFmtId="0" fontId="17" fillId="76" borderId="30" applyNumberFormat="0" applyProtection="0">
      <alignment horizontal="left" vertical="top"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top" indent="1"/>
    </xf>
    <xf numFmtId="0" fontId="70" fillId="74" borderId="30" applyNumberFormat="0" applyProtection="0">
      <alignment horizontal="left" vertical="top" indent="1"/>
    </xf>
    <xf numFmtId="0" fontId="17" fillId="74" borderId="30" applyNumberFormat="0" applyProtection="0">
      <alignment horizontal="left" vertical="top" indent="1"/>
    </xf>
    <xf numFmtId="0" fontId="17" fillId="74" borderId="30" applyNumberFormat="0" applyProtection="0">
      <alignment horizontal="left" vertical="top" indent="1"/>
    </xf>
    <xf numFmtId="4" fontId="33" fillId="78" borderId="30" applyNumberFormat="0" applyProtection="0">
      <alignment vertical="center"/>
    </xf>
    <xf numFmtId="4" fontId="96" fillId="134" borderId="30" applyNumberFormat="0" applyProtection="0">
      <alignment vertical="center"/>
    </xf>
    <xf numFmtId="4" fontId="96" fillId="134" borderId="30" applyNumberFormat="0" applyProtection="0">
      <alignment vertical="center"/>
    </xf>
    <xf numFmtId="4" fontId="33" fillId="78" borderId="30" applyNumberFormat="0" applyProtection="0">
      <alignment vertical="center"/>
    </xf>
    <xf numFmtId="4" fontId="35"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4" fontId="34" fillId="93" borderId="67" applyNumberFormat="0" applyProtection="0">
      <alignment horizontal="left" vertical="center" indent="1"/>
    </xf>
    <xf numFmtId="4" fontId="34" fillId="93" borderId="67" applyNumberFormat="0" applyProtection="0">
      <alignment horizontal="left" vertical="center" indent="1"/>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96" fillId="134" borderId="30" applyNumberFormat="0" applyProtection="0">
      <alignment horizontal="right" vertical="center"/>
    </xf>
    <xf numFmtId="4" fontId="96" fillId="134" borderId="30" applyNumberFormat="0" applyProtection="0">
      <alignment horizontal="right" vertical="center"/>
    </xf>
    <xf numFmtId="4" fontId="33" fillId="74" borderId="30" applyNumberFormat="0" applyProtection="0">
      <alignment horizontal="right" vertical="center"/>
    </xf>
    <xf numFmtId="4" fontId="33" fillId="74" borderId="30" applyNumberFormat="0" applyProtection="0">
      <alignment horizontal="right" vertical="center"/>
    </xf>
    <xf numFmtId="4" fontId="35"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5" fillId="74" borderId="30" applyNumberFormat="0" applyProtection="0">
      <alignment horizontal="right" vertical="center"/>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4" fillId="93" borderId="30" applyNumberFormat="0" applyProtection="0">
      <alignment horizontal="left" vertical="center" indent="1"/>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3" fillId="63" borderId="30" applyNumberFormat="0" applyProtection="0">
      <alignment horizontal="left" vertical="center" indent="1"/>
    </xf>
    <xf numFmtId="4" fontId="34" fillId="93" borderId="30" applyNumberFormat="0" applyProtection="0">
      <alignment horizontal="left" vertical="center" indent="1"/>
    </xf>
    <xf numFmtId="0" fontId="33" fillId="63" borderId="30" applyNumberFormat="0" applyProtection="0">
      <alignment horizontal="left" vertical="top" indent="1"/>
    </xf>
    <xf numFmtId="4" fontId="36" fillId="94" borderId="67" applyNumberFormat="0" applyProtection="0">
      <alignment horizontal="left" vertical="center" indent="1"/>
    </xf>
    <xf numFmtId="4" fontId="36" fillId="94" borderId="67" applyNumberFormat="0" applyProtection="0">
      <alignment horizontal="left" vertical="center" indent="1"/>
    </xf>
    <xf numFmtId="4" fontId="37"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7" fillId="74" borderId="30" applyNumberFormat="0" applyProtection="0">
      <alignment horizontal="right" vertical="center"/>
    </xf>
    <xf numFmtId="0" fontId="30" fillId="0" borderId="68" applyNumberFormat="0" applyFill="0" applyAlignment="0" applyProtection="0"/>
    <xf numFmtId="0" fontId="30" fillId="0" borderId="68" applyNumberFormat="0" applyFill="0" applyAlignment="0" applyProtection="0"/>
    <xf numFmtId="4" fontId="70" fillId="62" borderId="64" applyNumberFormat="0" applyProtection="0">
      <alignment vertical="center"/>
    </xf>
    <xf numFmtId="4" fontId="70" fillId="111" borderId="64" applyNumberFormat="0" applyProtection="0">
      <alignment horizontal="left" vertical="center" indent="1"/>
    </xf>
    <xf numFmtId="4" fontId="70" fillId="96" borderId="64" applyNumberFormat="0" applyProtection="0">
      <alignment horizontal="left" vertical="center"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4" fontId="70" fillId="0" borderId="64" applyNumberFormat="0" applyProtection="0">
      <alignment horizontal="right" vertical="center"/>
    </xf>
    <xf numFmtId="4" fontId="33" fillId="63" borderId="30" applyNumberFormat="0" applyProtection="0">
      <alignment horizontal="left" vertical="center" indent="1"/>
    </xf>
    <xf numFmtId="0" fontId="31" fillId="62" borderId="30" applyNumberFormat="0" applyProtection="0">
      <alignment horizontal="left" vertical="top" indent="1"/>
    </xf>
    <xf numFmtId="4" fontId="70" fillId="96" borderId="64" applyNumberFormat="0" applyProtection="0">
      <alignment horizontal="left" vertical="center" indent="1"/>
    </xf>
    <xf numFmtId="4" fontId="37" fillId="74" borderId="30" applyNumberFormat="0" applyProtection="0">
      <alignment horizontal="right" vertical="center"/>
    </xf>
    <xf numFmtId="4" fontId="17" fillId="75" borderId="65" applyNumberFormat="0" applyProtection="0">
      <alignment horizontal="left" vertical="center" indent="1"/>
    </xf>
    <xf numFmtId="4" fontId="17" fillId="75" borderId="65" applyNumberFormat="0" applyProtection="0">
      <alignment horizontal="left" vertical="center" indent="1"/>
    </xf>
    <xf numFmtId="4" fontId="70" fillId="111" borderId="91" applyNumberFormat="0" applyProtection="0">
      <alignment horizontal="left" vertical="center" indent="1"/>
    </xf>
    <xf numFmtId="0" fontId="17" fillId="76" borderId="97" applyNumberFormat="0" applyProtection="0">
      <alignment horizontal="left" vertical="center" indent="1"/>
    </xf>
    <xf numFmtId="4" fontId="96" fillId="128" borderId="110" applyNumberFormat="0" applyProtection="0">
      <alignment horizontal="right" vertical="center"/>
    </xf>
    <xf numFmtId="4" fontId="97" fillId="134" borderId="110" applyNumberFormat="0" applyProtection="0">
      <alignment vertical="center"/>
    </xf>
    <xf numFmtId="4" fontId="70" fillId="74" borderId="105" applyNumberFormat="0" applyProtection="0">
      <alignment horizontal="left" vertical="center" indent="1"/>
    </xf>
    <xf numFmtId="0" fontId="70" fillId="74" borderId="71" applyNumberFormat="0" applyProtection="0">
      <alignment horizontal="left" vertical="top" indent="1"/>
    </xf>
    <xf numFmtId="4" fontId="33" fillId="69" borderId="123" applyNumberFormat="0" applyProtection="0">
      <alignment horizontal="right" vertical="center"/>
    </xf>
    <xf numFmtId="0" fontId="70" fillId="63" borderId="71" applyNumberFormat="0" applyProtection="0">
      <alignment horizontal="left" vertical="top" indent="1"/>
    </xf>
    <xf numFmtId="0" fontId="17" fillId="74" borderId="84" applyNumberFormat="0" applyProtection="0">
      <alignment horizontal="left" vertical="top" indent="1"/>
    </xf>
    <xf numFmtId="4" fontId="33" fillId="69" borderId="110" applyNumberFormat="0" applyProtection="0">
      <alignment horizontal="right" vertical="center"/>
    </xf>
    <xf numFmtId="4" fontId="33" fillId="68" borderId="110" applyNumberFormat="0" applyProtection="0">
      <alignment horizontal="right" vertical="center"/>
    </xf>
    <xf numFmtId="0" fontId="70" fillId="84" borderId="78" applyNumberFormat="0" applyProtection="0">
      <alignment horizontal="left" vertical="center" indent="1"/>
    </xf>
    <xf numFmtId="4" fontId="70" fillId="67" borderId="78" applyNumberFormat="0" applyProtection="0">
      <alignment horizontal="right" vertical="center"/>
    </xf>
    <xf numFmtId="4" fontId="70" fillId="66" borderId="79" applyNumberFormat="0" applyProtection="0">
      <alignment horizontal="right" vertical="center"/>
    </xf>
    <xf numFmtId="4" fontId="33" fillId="78" borderId="97" applyNumberFormat="0" applyProtection="0">
      <alignment vertical="center"/>
    </xf>
    <xf numFmtId="4" fontId="35"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5" fillId="74" borderId="71" applyNumberFormat="0" applyProtection="0">
      <alignment horizontal="right" vertical="center"/>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4" fillId="93" borderId="71" applyNumberFormat="0" applyProtection="0">
      <alignment horizontal="left" vertical="center" indent="1"/>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3" fillId="63" borderId="71" applyNumberFormat="0" applyProtection="0">
      <alignment horizontal="left" vertical="center" indent="1"/>
    </xf>
    <xf numFmtId="4" fontId="34" fillId="93" borderId="71" applyNumberFormat="0" applyProtection="0">
      <alignment horizontal="left" vertical="center" indent="1"/>
    </xf>
    <xf numFmtId="0" fontId="33" fillId="63" borderId="71" applyNumberFormat="0" applyProtection="0">
      <alignment horizontal="left" vertical="top" indent="1"/>
    </xf>
    <xf numFmtId="0" fontId="70" fillId="74" borderId="117" applyNumberFormat="0" applyProtection="0">
      <alignment horizontal="left" vertical="center" indent="1"/>
    </xf>
    <xf numFmtId="4" fontId="36" fillId="94" borderId="81" applyNumberFormat="0" applyProtection="0">
      <alignment horizontal="left" vertical="center" indent="1"/>
    </xf>
    <xf numFmtId="4" fontId="36" fillId="94" borderId="81" applyNumberFormat="0" applyProtection="0">
      <alignment horizontal="left" vertical="center" indent="1"/>
    </xf>
    <xf numFmtId="0" fontId="70" fillId="114" borderId="69"/>
    <xf numFmtId="4" fontId="37"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7" fillId="74" borderId="71" applyNumberFormat="0" applyProtection="0">
      <alignment horizontal="right" vertical="center"/>
    </xf>
    <xf numFmtId="4" fontId="36" fillId="94" borderId="94" applyNumberFormat="0" applyProtection="0">
      <alignment horizontal="left" vertical="center" indent="1"/>
    </xf>
    <xf numFmtId="4" fontId="98" fillId="134" borderId="84" applyNumberFormat="0" applyProtection="0">
      <alignment horizontal="right" vertical="center"/>
    </xf>
    <xf numFmtId="4" fontId="33" fillId="78" borderId="110" applyNumberFormat="0" applyProtection="0">
      <alignment horizontal="left" vertical="center" indent="1"/>
    </xf>
    <xf numFmtId="0" fontId="17" fillId="75" borderId="110" applyNumberFormat="0" applyProtection="0">
      <alignment horizontal="left" vertical="top" indent="1"/>
    </xf>
    <xf numFmtId="4" fontId="33" fillId="74" borderId="110" applyNumberFormat="0" applyProtection="0">
      <alignment horizontal="right" vertical="center"/>
    </xf>
    <xf numFmtId="0" fontId="86" fillId="84" borderId="113" applyNumberFormat="0" applyAlignment="0" applyProtection="0"/>
    <xf numFmtId="0" fontId="31" fillId="62" borderId="123" applyNumberFormat="0" applyProtection="0">
      <alignment horizontal="left" vertical="top" indent="1"/>
    </xf>
    <xf numFmtId="37" fontId="40" fillId="0" borderId="72" applyNumberFormat="0"/>
    <xf numFmtId="4" fontId="34" fillId="111" borderId="110" applyNumberFormat="0" applyProtection="0">
      <alignment vertical="center"/>
    </xf>
    <xf numFmtId="4" fontId="70" fillId="71" borderId="91" applyNumberFormat="0" applyProtection="0">
      <alignment horizontal="right" vertical="center"/>
    </xf>
    <xf numFmtId="4" fontId="35" fillId="74" borderId="84" applyNumberFormat="0" applyProtection="0">
      <alignment horizontal="right" vertical="center"/>
    </xf>
    <xf numFmtId="4" fontId="37" fillId="74" borderId="84" applyNumberFormat="0" applyProtection="0">
      <alignment horizontal="right" vertical="center"/>
    </xf>
    <xf numFmtId="173" fontId="40" fillId="0" borderId="73" applyFill="0"/>
    <xf numFmtId="0" fontId="30" fillId="0" borderId="82" applyNumberFormat="0" applyFill="0" applyAlignment="0" applyProtection="0"/>
    <xf numFmtId="0" fontId="30" fillId="0" borderId="82" applyNumberFormat="0" applyFill="0" applyAlignment="0" applyProtection="0"/>
    <xf numFmtId="4" fontId="31" fillId="62" borderId="84" applyNumberFormat="0" applyProtection="0">
      <alignment vertical="center"/>
    </xf>
    <xf numFmtId="4" fontId="33" fillId="70" borderId="110" applyNumberFormat="0" applyProtection="0">
      <alignment horizontal="right" vertical="center"/>
    </xf>
    <xf numFmtId="4" fontId="70" fillId="70" borderId="117" applyNumberFormat="0" applyProtection="0">
      <alignment horizontal="right" vertical="center"/>
    </xf>
    <xf numFmtId="4" fontId="32" fillId="62" borderId="97" applyNumberFormat="0" applyProtection="0">
      <alignment vertical="center"/>
    </xf>
    <xf numFmtId="4" fontId="96" fillId="130" borderId="84" applyNumberFormat="0" applyProtection="0">
      <alignment horizontal="right" vertical="center"/>
    </xf>
    <xf numFmtId="0" fontId="58" fillId="91" borderId="87" applyNumberFormat="0" applyAlignment="0" applyProtection="0"/>
    <xf numFmtId="0" fontId="17" fillId="57" borderId="88" applyNumberFormat="0" applyFont="0" applyAlignment="0" applyProtection="0"/>
    <xf numFmtId="0" fontId="17" fillId="74" borderId="110" applyNumberFormat="0" applyProtection="0">
      <alignment horizontal="left" vertical="center" indent="1"/>
    </xf>
    <xf numFmtId="0" fontId="17" fillId="77" borderId="83" applyNumberFormat="0">
      <protection locked="0"/>
    </xf>
    <xf numFmtId="0" fontId="65" fillId="58" borderId="113" applyNumberFormat="0" applyAlignment="0" applyProtection="0"/>
    <xf numFmtId="4" fontId="31" fillId="62" borderId="123" applyNumberFormat="0" applyProtection="0">
      <alignment horizontal="left" vertical="center" indent="1"/>
    </xf>
    <xf numFmtId="4" fontId="70" fillId="96" borderId="91" applyNumberFormat="0" applyProtection="0">
      <alignment horizontal="left" vertical="center" indent="1"/>
    </xf>
    <xf numFmtId="0" fontId="17" fillId="77" borderId="83" applyNumberFormat="0">
      <protection locked="0"/>
    </xf>
    <xf numFmtId="0" fontId="70" fillId="113" borderId="91" applyNumberFormat="0" applyProtection="0">
      <alignment horizontal="left" vertical="center" indent="1"/>
    </xf>
    <xf numFmtId="0" fontId="70" fillId="74" borderId="91" applyNumberFormat="0" applyProtection="0">
      <alignment horizontal="left" vertical="center" indent="1"/>
    </xf>
    <xf numFmtId="0" fontId="65" fillId="58" borderId="87" applyNumberFormat="0" applyAlignment="0" applyProtection="0"/>
    <xf numFmtId="4" fontId="70" fillId="63" borderId="91" applyNumberFormat="0" applyProtection="0">
      <alignment horizontal="right" vertical="center"/>
    </xf>
    <xf numFmtId="4" fontId="33" fillId="70" borderId="84" applyNumberFormat="0" applyProtection="0">
      <alignment horizontal="right" vertical="center"/>
    </xf>
    <xf numFmtId="4" fontId="33" fillId="69" borderId="84" applyNumberFormat="0" applyProtection="0">
      <alignment horizontal="right" vertical="center"/>
    </xf>
    <xf numFmtId="4" fontId="33" fillId="65" borderId="84" applyNumberFormat="0" applyProtection="0">
      <alignment horizontal="right" vertical="center"/>
    </xf>
    <xf numFmtId="0" fontId="70" fillId="57" borderId="91" applyNumberFormat="0" applyFont="0" applyAlignment="0" applyProtection="0"/>
    <xf numFmtId="0" fontId="58" fillId="91" borderId="126" applyNumberFormat="0" applyAlignment="0" applyProtection="0"/>
    <xf numFmtId="4" fontId="70" fillId="62" borderId="91" applyNumberFormat="0" applyProtection="0">
      <alignment vertical="center"/>
    </xf>
    <xf numFmtId="0" fontId="86" fillId="84" borderId="87" applyNumberFormat="0" applyAlignment="0" applyProtection="0"/>
    <xf numFmtId="0" fontId="17" fillId="74" borderId="84" applyNumberFormat="0" applyProtection="0">
      <alignment horizontal="left" vertical="center" indent="1"/>
    </xf>
    <xf numFmtId="4" fontId="75" fillId="79" borderId="92" applyNumberFormat="0" applyProtection="0">
      <alignment horizontal="left" vertical="center" indent="1"/>
    </xf>
    <xf numFmtId="0" fontId="33" fillId="63" borderId="97" applyNumberFormat="0" applyProtection="0">
      <alignment horizontal="left" vertical="top" indent="1"/>
    </xf>
    <xf numFmtId="4" fontId="70" fillId="0" borderId="117" applyNumberFormat="0" applyProtection="0">
      <alignment horizontal="right" vertical="center"/>
    </xf>
    <xf numFmtId="4" fontId="95" fillId="111" borderId="110" applyNumberFormat="0" applyProtection="0">
      <alignment vertical="center"/>
    </xf>
    <xf numFmtId="0" fontId="70" fillId="114" borderId="96"/>
    <xf numFmtId="0" fontId="33" fillId="78" borderId="97" applyNumberFormat="0" applyProtection="0">
      <alignment horizontal="left" vertical="top" indent="1"/>
    </xf>
    <xf numFmtId="0" fontId="70" fillId="76" borderId="130" applyNumberFormat="0" applyProtection="0">
      <alignment horizontal="left" vertical="center" indent="1"/>
    </xf>
    <xf numFmtId="4" fontId="31" fillId="62" borderId="97" applyNumberFormat="0" applyProtection="0">
      <alignment horizontal="left" vertical="center" indent="1"/>
    </xf>
    <xf numFmtId="0" fontId="70" fillId="84" borderId="104" applyNumberFormat="0" applyProtection="0">
      <alignment horizontal="left" vertical="center" indent="1"/>
    </xf>
    <xf numFmtId="173" fontId="40" fillId="0" borderId="99" applyFill="0"/>
    <xf numFmtId="4" fontId="35" fillId="78" borderId="97" applyNumberFormat="0" applyProtection="0">
      <alignment vertical="center"/>
    </xf>
    <xf numFmtId="0" fontId="17" fillId="74" borderId="97" applyNumberFormat="0" applyProtection="0">
      <alignment horizontal="left" vertical="center" indent="1"/>
    </xf>
    <xf numFmtId="4" fontId="96" fillId="132" borderId="84" applyNumberFormat="0" applyProtection="0">
      <alignment horizontal="right" vertical="center"/>
    </xf>
    <xf numFmtId="0" fontId="17" fillId="74" borderId="110" applyNumberFormat="0" applyProtection="0">
      <alignment horizontal="left" vertical="top" indent="1"/>
    </xf>
    <xf numFmtId="4" fontId="33" fillId="65" borderId="110" applyNumberFormat="0" applyProtection="0">
      <alignment horizontal="right" vertical="center"/>
    </xf>
    <xf numFmtId="4" fontId="33" fillId="63" borderId="97" applyNumberFormat="0" applyProtection="0">
      <alignment horizontal="left" vertical="center" indent="1"/>
    </xf>
    <xf numFmtId="0" fontId="70" fillId="74" borderId="104" applyNumberFormat="0" applyProtection="0">
      <alignment horizontal="left" vertical="center" indent="1"/>
    </xf>
    <xf numFmtId="4" fontId="70" fillId="62" borderId="78" applyNumberFormat="0" applyProtection="0">
      <alignment vertical="center"/>
    </xf>
    <xf numFmtId="4" fontId="70" fillId="111" borderId="78" applyNumberFormat="0" applyProtection="0">
      <alignment horizontal="left" vertical="center" indent="1"/>
    </xf>
    <xf numFmtId="4" fontId="70" fillId="96" borderId="78" applyNumberFormat="0" applyProtection="0">
      <alignment horizontal="left" vertical="center" indent="1"/>
    </xf>
    <xf numFmtId="4" fontId="70" fillId="64" borderId="78" applyNumberFormat="0" applyProtection="0">
      <alignment horizontal="right" vertical="center"/>
    </xf>
    <xf numFmtId="4" fontId="70" fillId="112" borderId="78" applyNumberFormat="0" applyProtection="0">
      <alignment horizontal="right" vertical="center"/>
    </xf>
    <xf numFmtId="4" fontId="70" fillId="66" borderId="79" applyNumberFormat="0" applyProtection="0">
      <alignment horizontal="right" vertical="center"/>
    </xf>
    <xf numFmtId="4" fontId="70" fillId="67" borderId="78" applyNumberFormat="0" applyProtection="0">
      <alignment horizontal="right" vertical="center"/>
    </xf>
    <xf numFmtId="4" fontId="70" fillId="68" borderId="78" applyNumberFormat="0" applyProtection="0">
      <alignment horizontal="right" vertical="center"/>
    </xf>
    <xf numFmtId="4" fontId="70" fillId="69" borderId="78" applyNumberFormat="0" applyProtection="0">
      <alignment horizontal="right" vertical="center"/>
    </xf>
    <xf numFmtId="4" fontId="70" fillId="70" borderId="78" applyNumberFormat="0" applyProtection="0">
      <alignment horizontal="right" vertical="center"/>
    </xf>
    <xf numFmtId="4" fontId="70" fillId="71" borderId="78" applyNumberFormat="0" applyProtection="0">
      <alignment horizontal="right" vertical="center"/>
    </xf>
    <xf numFmtId="4" fontId="70" fillId="72" borderId="78" applyNumberFormat="0" applyProtection="0">
      <alignment horizontal="right" vertical="center"/>
    </xf>
    <xf numFmtId="4" fontId="70" fillId="73" borderId="79" applyNumberFormat="0" applyProtection="0">
      <alignment horizontal="left" vertical="center" indent="1"/>
    </xf>
    <xf numFmtId="4" fontId="70" fillId="63" borderId="78" applyNumberFormat="0" applyProtection="0">
      <alignment horizontal="right" vertical="center"/>
    </xf>
    <xf numFmtId="4" fontId="70" fillId="74" borderId="79" applyNumberFormat="0" applyProtection="0">
      <alignment horizontal="left" vertical="center" indent="1"/>
    </xf>
    <xf numFmtId="4" fontId="70" fillId="63" borderId="79" applyNumberFormat="0" applyProtection="0">
      <alignment horizontal="left" vertical="center" indent="1"/>
    </xf>
    <xf numFmtId="0" fontId="70" fillId="84" borderId="78" applyNumberFormat="0" applyProtection="0">
      <alignment horizontal="left" vertical="center" indent="1"/>
    </xf>
    <xf numFmtId="0" fontId="70" fillId="113" borderId="78" applyNumberFormat="0" applyProtection="0">
      <alignment horizontal="left" vertical="center" indent="1"/>
    </xf>
    <xf numFmtId="0" fontId="70" fillId="76" borderId="78" applyNumberFormat="0" applyProtection="0">
      <alignment horizontal="left" vertical="center" indent="1"/>
    </xf>
    <xf numFmtId="0" fontId="70" fillId="74" borderId="78" applyNumberFormat="0" applyProtection="0">
      <alignment horizontal="left" vertical="center" indent="1"/>
    </xf>
    <xf numFmtId="4" fontId="70" fillId="0" borderId="78" applyNumberFormat="0" applyProtection="0">
      <alignment horizontal="right" vertical="center"/>
    </xf>
    <xf numFmtId="0" fontId="70" fillId="114" borderId="69"/>
    <xf numFmtId="0" fontId="17" fillId="74" borderId="110" applyNumberFormat="0" applyProtection="0">
      <alignment horizontal="left" vertical="center" indent="1"/>
    </xf>
    <xf numFmtId="4" fontId="33" fillId="70" borderId="84" applyNumberFormat="0" applyProtection="0">
      <alignment horizontal="right" vertical="center"/>
    </xf>
    <xf numFmtId="4" fontId="33" fillId="67" borderId="84" applyNumberFormat="0" applyProtection="0">
      <alignment horizontal="right" vertical="center"/>
    </xf>
    <xf numFmtId="4" fontId="96" fillId="129" borderId="84" applyNumberFormat="0" applyProtection="0">
      <alignment horizontal="right" vertical="center"/>
    </xf>
    <xf numFmtId="4" fontId="33" fillId="67" borderId="84" applyNumberFormat="0" applyProtection="0">
      <alignment horizontal="right" vertical="center"/>
    </xf>
    <xf numFmtId="4" fontId="96" fillId="80" borderId="84" applyNumberFormat="0" applyProtection="0">
      <alignment horizontal="right" vertical="center"/>
    </xf>
    <xf numFmtId="4" fontId="96" fillId="95" borderId="97" applyNumberFormat="0" applyProtection="0">
      <alignment horizontal="right" vertical="center"/>
    </xf>
    <xf numFmtId="0" fontId="86" fillId="84" borderId="87" applyNumberFormat="0" applyAlignment="0" applyProtection="0"/>
    <xf numFmtId="4" fontId="33" fillId="70" borderId="110" applyNumberFormat="0" applyProtection="0">
      <alignment horizontal="right" vertical="center"/>
    </xf>
    <xf numFmtId="4" fontId="33" fillId="70" borderId="97" applyNumberFormat="0" applyProtection="0">
      <alignment horizontal="right" vertical="center"/>
    </xf>
    <xf numFmtId="4" fontId="33" fillId="72" borderId="84" applyNumberFormat="0" applyProtection="0">
      <alignment horizontal="right" vertical="center"/>
    </xf>
    <xf numFmtId="4" fontId="33" fillId="63" borderId="84" applyNumberFormat="0" applyProtection="0">
      <alignment horizontal="right" vertical="center"/>
    </xf>
    <xf numFmtId="0" fontId="17" fillId="76" borderId="84" applyNumberFormat="0" applyProtection="0">
      <alignment horizontal="left" vertical="center" indent="1"/>
    </xf>
    <xf numFmtId="4" fontId="70" fillId="62" borderId="91" applyNumberFormat="0" applyProtection="0">
      <alignment vertical="center"/>
    </xf>
    <xf numFmtId="4" fontId="31" fillId="62" borderId="84" applyNumberFormat="0" applyProtection="0">
      <alignment horizontal="left" vertical="center" indent="1"/>
    </xf>
    <xf numFmtId="4" fontId="33" fillId="63" borderId="84" applyNumberFormat="0" applyProtection="0">
      <alignment horizontal="right" vertical="center"/>
    </xf>
    <xf numFmtId="0" fontId="17" fillId="63" borderId="84" applyNumberFormat="0" applyProtection="0">
      <alignment horizontal="left" vertical="top" indent="1"/>
    </xf>
    <xf numFmtId="0" fontId="30" fillId="0" borderId="95" applyNumberFormat="0" applyFill="0" applyAlignment="0" applyProtection="0"/>
    <xf numFmtId="0" fontId="17" fillId="76" borderId="84" applyNumberFormat="0" applyProtection="0">
      <alignment horizontal="left" vertical="center" indent="1"/>
    </xf>
    <xf numFmtId="0" fontId="68" fillId="84" borderId="102" applyNumberFormat="0" applyAlignment="0" applyProtection="0"/>
    <xf numFmtId="0" fontId="17" fillId="76" borderId="97" applyNumberFormat="0" applyProtection="0">
      <alignment horizontal="left" vertical="top" indent="1"/>
    </xf>
    <xf numFmtId="0" fontId="17" fillId="75" borderId="97" applyNumberFormat="0" applyProtection="0">
      <alignment horizontal="left" vertical="top" indent="1"/>
    </xf>
    <xf numFmtId="4" fontId="70" fillId="67" borderId="104" applyNumberFormat="0" applyProtection="0">
      <alignment horizontal="right" vertical="center"/>
    </xf>
    <xf numFmtId="0" fontId="70" fillId="74" borderId="91" applyNumberFormat="0" applyProtection="0">
      <alignment horizontal="left" vertical="center" indent="1"/>
    </xf>
    <xf numFmtId="4" fontId="80" fillId="81" borderId="117" applyNumberFormat="0" applyProtection="0">
      <alignment horizontal="right" vertical="center"/>
    </xf>
    <xf numFmtId="4" fontId="33" fillId="70" borderId="97" applyNumberFormat="0" applyProtection="0">
      <alignment horizontal="right" vertical="center"/>
    </xf>
    <xf numFmtId="0" fontId="33" fillId="78" borderId="97" applyNumberFormat="0" applyProtection="0">
      <alignment horizontal="left" vertical="top" indent="1"/>
    </xf>
    <xf numFmtId="4" fontId="36" fillId="94" borderId="107" applyNumberFormat="0" applyProtection="0">
      <alignment horizontal="left" vertical="center" indent="1"/>
    </xf>
    <xf numFmtId="4" fontId="31" fillId="62" borderId="97" applyNumberFormat="0" applyProtection="0">
      <alignment vertical="center"/>
    </xf>
    <xf numFmtId="4" fontId="70" fillId="63" borderId="104" applyNumberFormat="0" applyProtection="0">
      <alignment horizontal="right" vertical="center"/>
    </xf>
    <xf numFmtId="4" fontId="33" fillId="63" borderId="71" applyNumberFormat="0" applyProtection="0">
      <alignment horizontal="left" vertical="center" indent="1"/>
    </xf>
    <xf numFmtId="4" fontId="95" fillId="111" borderId="97" applyNumberFormat="0" applyProtection="0">
      <alignment vertical="center"/>
    </xf>
    <xf numFmtId="0" fontId="65" fillId="58" borderId="113" applyNumberFormat="0" applyAlignment="0" applyProtection="0"/>
    <xf numFmtId="0" fontId="68" fillId="91" borderId="89" applyNumberFormat="0" applyAlignment="0" applyProtection="0"/>
    <xf numFmtId="0" fontId="17" fillId="74" borderId="84" applyNumberFormat="0" applyProtection="0">
      <alignment horizontal="left" vertical="center" indent="1"/>
    </xf>
    <xf numFmtId="0" fontId="74" fillId="62" borderId="84" applyNumberFormat="0" applyProtection="0">
      <alignment horizontal="left" vertical="top" indent="1"/>
    </xf>
    <xf numFmtId="0" fontId="30" fillId="0" borderId="90" applyNumberFormat="0" applyFill="0" applyAlignment="0" applyProtection="0"/>
    <xf numFmtId="0" fontId="17" fillId="78" borderId="114" applyNumberFormat="0" applyFont="0" applyAlignment="0" applyProtection="0"/>
    <xf numFmtId="4" fontId="33" fillId="64" borderId="97" applyNumberFormat="0" applyProtection="0">
      <alignment horizontal="right" vertical="center"/>
    </xf>
    <xf numFmtId="0" fontId="17" fillId="76" borderId="97" applyNumberFormat="0" applyProtection="0">
      <alignment horizontal="left" vertical="top" indent="1"/>
    </xf>
    <xf numFmtId="0" fontId="70" fillId="84" borderId="104" applyNumberFormat="0" applyProtection="0">
      <alignment horizontal="left" vertical="center" indent="1"/>
    </xf>
    <xf numFmtId="0" fontId="17" fillId="75" borderId="123" applyNumberFormat="0" applyProtection="0">
      <alignment horizontal="left" vertical="center" indent="1"/>
    </xf>
    <xf numFmtId="0" fontId="70" fillId="114" borderId="96"/>
    <xf numFmtId="0" fontId="17" fillId="74" borderId="110" applyNumberFormat="0" applyProtection="0">
      <alignment horizontal="left" vertical="center" indent="1"/>
    </xf>
    <xf numFmtId="4" fontId="96" fillId="129" borderId="84" applyNumberFormat="0" applyProtection="0">
      <alignment horizontal="right" vertical="center"/>
    </xf>
    <xf numFmtId="4" fontId="96" fillId="134" borderId="123" applyNumberFormat="0" applyProtection="0">
      <alignment horizontal="right" vertical="center"/>
    </xf>
    <xf numFmtId="0" fontId="17" fillId="63" borderId="97" applyNumberFormat="0" applyProtection="0">
      <alignment horizontal="left" vertical="center" indent="1"/>
    </xf>
    <xf numFmtId="4" fontId="35" fillId="78" borderId="84" applyNumberFormat="0" applyProtection="0">
      <alignment vertical="center"/>
    </xf>
    <xf numFmtId="4" fontId="34" fillId="111" borderId="97" applyNumberFormat="0" applyProtection="0">
      <alignment vertical="center"/>
    </xf>
    <xf numFmtId="0" fontId="31" fillId="62" borderId="110" applyNumberFormat="0" applyProtection="0">
      <alignment horizontal="left" vertical="top" indent="1"/>
    </xf>
    <xf numFmtId="4" fontId="31" fillId="62" borderId="84" applyNumberFormat="0" applyProtection="0">
      <alignment horizontal="left" vertical="center" indent="1"/>
    </xf>
    <xf numFmtId="4" fontId="32" fillId="62" borderId="97" applyNumberFormat="0" applyProtection="0">
      <alignment vertical="center"/>
    </xf>
    <xf numFmtId="4" fontId="70" fillId="74" borderId="118" applyNumberFormat="0" applyProtection="0">
      <alignment horizontal="left" vertical="center" indent="1"/>
    </xf>
    <xf numFmtId="4" fontId="33" fillId="78" borderId="110" applyNumberFormat="0" applyProtection="0">
      <alignment horizontal="left" vertical="center" indent="1"/>
    </xf>
    <xf numFmtId="4" fontId="70" fillId="73" borderId="105" applyNumberFormat="0" applyProtection="0">
      <alignment horizontal="left" vertical="center" indent="1"/>
    </xf>
    <xf numFmtId="0" fontId="17" fillId="74" borderId="97" applyNumberFormat="0" applyProtection="0">
      <alignment horizontal="left" vertical="center" indent="1"/>
    </xf>
    <xf numFmtId="4" fontId="96" fillId="127" borderId="123" applyNumberFormat="0" applyProtection="0">
      <alignment horizontal="right" vertical="center"/>
    </xf>
    <xf numFmtId="0" fontId="70" fillId="75" borderId="123" applyNumberFormat="0" applyProtection="0">
      <alignment horizontal="left" vertical="top" indent="1"/>
    </xf>
    <xf numFmtId="4" fontId="96" fillId="130" borderId="110" applyNumberFormat="0" applyProtection="0">
      <alignment horizontal="right" vertical="center"/>
    </xf>
    <xf numFmtId="0" fontId="92" fillId="84" borderId="100" applyNumberFormat="0" applyAlignment="0" applyProtection="0"/>
    <xf numFmtId="4" fontId="70" fillId="112" borderId="91" applyNumberFormat="0" applyProtection="0">
      <alignment horizontal="right" vertical="center"/>
    </xf>
    <xf numFmtId="0" fontId="70" fillId="113" borderId="117" applyNumberFormat="0" applyProtection="0">
      <alignment horizontal="left" vertical="center" indent="1"/>
    </xf>
    <xf numFmtId="4" fontId="80" fillId="81" borderId="104" applyNumberFormat="0" applyProtection="0">
      <alignment horizontal="right" vertical="center"/>
    </xf>
    <xf numFmtId="4" fontId="98" fillId="134" borderId="97" applyNumberFormat="0" applyProtection="0">
      <alignment horizontal="right" vertical="center"/>
    </xf>
    <xf numFmtId="4" fontId="33" fillId="74" borderId="97" applyNumberFormat="0" applyProtection="0">
      <alignment horizontal="right" vertical="center"/>
    </xf>
    <xf numFmtId="0" fontId="17" fillId="74" borderId="84" applyNumberFormat="0" applyProtection="0">
      <alignment horizontal="left" vertical="center" indent="1"/>
    </xf>
    <xf numFmtId="0" fontId="17" fillId="63" borderId="84" applyNumberFormat="0" applyProtection="0">
      <alignment horizontal="left" vertical="center" indent="1"/>
    </xf>
    <xf numFmtId="4" fontId="33" fillId="65" borderId="84" applyNumberFormat="0" applyProtection="0">
      <alignment horizontal="right" vertical="center"/>
    </xf>
    <xf numFmtId="4" fontId="35" fillId="74" borderId="97" applyNumberFormat="0" applyProtection="0">
      <alignment horizontal="right" vertical="center"/>
    </xf>
    <xf numFmtId="0" fontId="17" fillId="76" borderId="84" applyNumberFormat="0" applyProtection="0">
      <alignment horizontal="left" vertical="top" indent="1"/>
    </xf>
    <xf numFmtId="0" fontId="17" fillId="63" borderId="84" applyNumberFormat="0" applyProtection="0">
      <alignment horizontal="left" vertical="center" indent="1"/>
    </xf>
    <xf numFmtId="0" fontId="31" fillId="62" borderId="97" applyNumberFormat="0" applyProtection="0">
      <alignment horizontal="left" vertical="top" indent="1"/>
    </xf>
    <xf numFmtId="4" fontId="34" fillId="111" borderId="84" applyNumberFormat="0" applyProtection="0">
      <alignment vertical="center"/>
    </xf>
    <xf numFmtId="4" fontId="70" fillId="63" borderId="105" applyNumberFormat="0" applyProtection="0">
      <alignment horizontal="left" vertical="center" indent="1"/>
    </xf>
    <xf numFmtId="4" fontId="37" fillId="74" borderId="97" applyNumberFormat="0" applyProtection="0">
      <alignment horizontal="right" vertical="center"/>
    </xf>
    <xf numFmtId="4" fontId="70" fillId="111" borderId="91" applyNumberFormat="0" applyProtection="0">
      <alignment horizontal="left" vertical="center" indent="1"/>
    </xf>
    <xf numFmtId="4" fontId="33" fillId="70" borderId="97" applyNumberFormat="0" applyProtection="0">
      <alignment horizontal="right" vertical="center"/>
    </xf>
    <xf numFmtId="4" fontId="96" fillId="134" borderId="110" applyNumberFormat="0" applyProtection="0">
      <alignment vertical="center"/>
    </xf>
    <xf numFmtId="4" fontId="96" fillId="83" borderId="84" applyNumberFormat="0" applyProtection="0">
      <alignment horizontal="right" vertical="center"/>
    </xf>
    <xf numFmtId="4" fontId="33" fillId="69" borderId="84" applyNumberFormat="0" applyProtection="0">
      <alignment horizontal="right" vertical="center"/>
    </xf>
    <xf numFmtId="4" fontId="96" fillId="83" borderId="84" applyNumberFormat="0" applyProtection="0">
      <alignment horizontal="right" vertical="center"/>
    </xf>
    <xf numFmtId="0" fontId="31" fillId="62" borderId="71" applyNumberFormat="0" applyProtection="0">
      <alignment horizontal="left" vertical="top" indent="1"/>
    </xf>
    <xf numFmtId="4" fontId="70" fillId="96" borderId="78" applyNumberFormat="0" applyProtection="0">
      <alignment horizontal="left" vertical="center" indent="1"/>
    </xf>
    <xf numFmtId="4" fontId="37" fillId="74" borderId="71" applyNumberFormat="0" applyProtection="0">
      <alignment horizontal="right" vertical="center"/>
    </xf>
    <xf numFmtId="0" fontId="17" fillId="76" borderId="97" applyNumberFormat="0" applyProtection="0">
      <alignment horizontal="left" vertical="top" indent="1"/>
    </xf>
    <xf numFmtId="4" fontId="17" fillId="75" borderId="79" applyNumberFormat="0" applyProtection="0">
      <alignment horizontal="left" vertical="center" indent="1"/>
    </xf>
    <xf numFmtId="4" fontId="17" fillId="75" borderId="79" applyNumberFormat="0" applyProtection="0">
      <alignment horizontal="left" vertical="center" indent="1"/>
    </xf>
    <xf numFmtId="0" fontId="70" fillId="75" borderId="110" applyNumberFormat="0" applyProtection="0">
      <alignment horizontal="left" vertical="top" indent="1"/>
    </xf>
    <xf numFmtId="4" fontId="97" fillId="134" borderId="84" applyNumberFormat="0" applyProtection="0">
      <alignment vertical="center"/>
    </xf>
    <xf numFmtId="173" fontId="40" fillId="0" borderId="86" applyFill="0"/>
    <xf numFmtId="0" fontId="74" fillId="62" borderId="110" applyNumberFormat="0" applyProtection="0">
      <alignment horizontal="left" vertical="top" indent="1"/>
    </xf>
    <xf numFmtId="0" fontId="17" fillId="75" borderId="97" applyNumberFormat="0" applyProtection="0">
      <alignment horizontal="left" vertical="center" indent="1"/>
    </xf>
    <xf numFmtId="0" fontId="31" fillId="62" borderId="84" applyNumberFormat="0" applyProtection="0">
      <alignment horizontal="left" vertical="top" indent="1"/>
    </xf>
    <xf numFmtId="0" fontId="17" fillId="63" borderId="84" applyNumberFormat="0" applyProtection="0">
      <alignment horizontal="left" vertical="center" indent="1"/>
    </xf>
    <xf numFmtId="4" fontId="33" fillId="65" borderId="97" applyNumberFormat="0" applyProtection="0">
      <alignment horizontal="right" vertical="center"/>
    </xf>
    <xf numFmtId="0" fontId="72" fillId="75" borderId="106" applyBorder="0"/>
    <xf numFmtId="4" fontId="33" fillId="72" borderId="84" applyNumberFormat="0" applyProtection="0">
      <alignment horizontal="right" vertical="center"/>
    </xf>
    <xf numFmtId="4" fontId="96" fillId="95" borderId="84" applyNumberFormat="0" applyProtection="0">
      <alignment horizontal="right" vertical="center"/>
    </xf>
    <xf numFmtId="4" fontId="70" fillId="96" borderId="104" applyNumberFormat="0" applyProtection="0">
      <alignment horizontal="left" vertical="center" indent="1"/>
    </xf>
    <xf numFmtId="0" fontId="17" fillId="75" borderId="84" applyNumberFormat="0" applyProtection="0">
      <alignment horizontal="left" vertical="top" indent="1"/>
    </xf>
    <xf numFmtId="4" fontId="33" fillId="63" borderId="123" applyNumberFormat="0" applyProtection="0">
      <alignment horizontal="left" vertical="center" indent="1"/>
    </xf>
    <xf numFmtId="4" fontId="33" fillId="78" borderId="97" applyNumberFormat="0" applyProtection="0">
      <alignment vertical="center"/>
    </xf>
    <xf numFmtId="0" fontId="17" fillId="63" borderId="84" applyNumberFormat="0" applyProtection="0">
      <alignment horizontal="left" vertical="top" indent="1"/>
    </xf>
    <xf numFmtId="4" fontId="33" fillId="64" borderId="84" applyNumberFormat="0" applyProtection="0">
      <alignment horizontal="right" vertical="center"/>
    </xf>
    <xf numFmtId="4" fontId="32" fillId="62" borderId="84" applyNumberFormat="0" applyProtection="0">
      <alignment vertical="center"/>
    </xf>
    <xf numFmtId="4" fontId="33" fillId="66" borderId="123" applyNumberFormat="0" applyProtection="0">
      <alignment horizontal="right" vertical="center"/>
    </xf>
    <xf numFmtId="4" fontId="33" fillId="70" borderId="97" applyNumberFormat="0" applyProtection="0">
      <alignment horizontal="right" vertical="center"/>
    </xf>
    <xf numFmtId="4" fontId="70" fillId="74" borderId="131" applyNumberFormat="0" applyProtection="0">
      <alignment horizontal="left" vertical="center" indent="1"/>
    </xf>
    <xf numFmtId="4" fontId="96" fillId="95" borderId="84" applyNumberFormat="0" applyProtection="0">
      <alignment horizontal="right" vertical="center"/>
    </xf>
    <xf numFmtId="4" fontId="96" fillId="83" borderId="84" applyNumberFormat="0" applyProtection="0">
      <alignment horizontal="right" vertical="center"/>
    </xf>
    <xf numFmtId="4" fontId="33" fillId="64" borderId="84" applyNumberFormat="0" applyProtection="0">
      <alignment horizontal="right" vertical="center"/>
    </xf>
    <xf numFmtId="4" fontId="33" fillId="64" borderId="84" applyNumberFormat="0" applyProtection="0">
      <alignment horizontal="right" vertical="center"/>
    </xf>
    <xf numFmtId="0" fontId="17" fillId="57" borderId="101" applyNumberFormat="0" applyFont="0" applyAlignment="0" applyProtection="0"/>
    <xf numFmtId="4" fontId="70" fillId="70" borderId="104" applyNumberFormat="0" applyProtection="0">
      <alignment horizontal="right" vertical="center"/>
    </xf>
    <xf numFmtId="4" fontId="33" fillId="66" borderId="84" applyNumberFormat="0" applyProtection="0">
      <alignment horizontal="right" vertical="center"/>
    </xf>
    <xf numFmtId="4" fontId="34" fillId="93" borderId="123" applyNumberFormat="0" applyProtection="0">
      <alignment horizontal="left" vertical="center" indent="1"/>
    </xf>
    <xf numFmtId="0" fontId="17" fillId="78" borderId="88" applyNumberFormat="0" applyFont="0" applyAlignment="0" applyProtection="0"/>
    <xf numFmtId="4" fontId="80" fillId="111" borderId="104" applyNumberFormat="0" applyProtection="0">
      <alignment vertical="center"/>
    </xf>
    <xf numFmtId="0" fontId="30" fillId="0" borderId="95" applyNumberFormat="0" applyFill="0" applyAlignment="0" applyProtection="0"/>
    <xf numFmtId="4" fontId="33" fillId="74" borderId="84" applyNumberFormat="0" applyProtection="0">
      <alignment horizontal="right" vertical="center"/>
    </xf>
    <xf numFmtId="0" fontId="70" fillId="114" borderId="96"/>
    <xf numFmtId="4" fontId="32" fillId="62" borderId="123" applyNumberFormat="0" applyProtection="0">
      <alignment vertical="center"/>
    </xf>
    <xf numFmtId="0" fontId="17" fillId="63" borderId="84" applyNumberFormat="0" applyProtection="0">
      <alignment horizontal="left" vertical="center" indent="1"/>
    </xf>
    <xf numFmtId="0" fontId="17" fillId="63" borderId="84" applyNumberFormat="0" applyProtection="0">
      <alignment horizontal="left" vertical="center" indent="1"/>
    </xf>
    <xf numFmtId="4" fontId="34" fillId="93" borderId="107" applyNumberFormat="0" applyProtection="0">
      <alignment horizontal="left" vertical="center" indent="1"/>
    </xf>
    <xf numFmtId="0" fontId="17" fillId="75" borderId="84" applyNumberFormat="0" applyProtection="0">
      <alignment horizontal="left" vertical="top" indent="1"/>
    </xf>
    <xf numFmtId="0" fontId="70" fillId="75" borderId="97" applyNumberFormat="0" applyProtection="0">
      <alignment horizontal="left" vertical="top" indent="1"/>
    </xf>
    <xf numFmtId="0" fontId="70" fillId="76" borderId="84" applyNumberFormat="0" applyProtection="0">
      <alignment horizontal="left" vertical="top" indent="1"/>
    </xf>
    <xf numFmtId="4" fontId="33" fillId="67" borderId="84" applyNumberFormat="0" applyProtection="0">
      <alignment horizontal="right" vertical="center"/>
    </xf>
    <xf numFmtId="4" fontId="33" fillId="71" borderId="84" applyNumberFormat="0" applyProtection="0">
      <alignment horizontal="right" vertical="center"/>
    </xf>
    <xf numFmtId="0" fontId="65" fillId="58" borderId="100" applyNumberFormat="0" applyAlignment="0" applyProtection="0"/>
    <xf numFmtId="0" fontId="73" fillId="63" borderId="84" applyNumberFormat="0" applyProtection="0">
      <alignment horizontal="left" vertical="top" indent="1"/>
    </xf>
    <xf numFmtId="0" fontId="70" fillId="76" borderId="91" applyNumberFormat="0" applyProtection="0">
      <alignment horizontal="left" vertical="center" indent="1"/>
    </xf>
    <xf numFmtId="4" fontId="96" fillId="128" borderId="110" applyNumberFormat="0" applyProtection="0">
      <alignment horizontal="right" vertical="center"/>
    </xf>
    <xf numFmtId="4" fontId="33" fillId="67" borderId="97" applyNumberFormat="0" applyProtection="0">
      <alignment horizontal="right" vertical="center"/>
    </xf>
    <xf numFmtId="0" fontId="17" fillId="76" borderId="84" applyNumberFormat="0" applyProtection="0">
      <alignment horizontal="left" vertical="top" indent="1"/>
    </xf>
    <xf numFmtId="4" fontId="96" fillId="131" borderId="84" applyNumberFormat="0" applyProtection="0">
      <alignment horizontal="right" vertical="center"/>
    </xf>
    <xf numFmtId="4" fontId="33" fillId="66" borderId="84" applyNumberFormat="0" applyProtection="0">
      <alignment horizontal="right" vertical="center"/>
    </xf>
    <xf numFmtId="4" fontId="31" fillId="62" borderId="71" applyNumberFormat="0" applyProtection="0">
      <alignment vertical="center"/>
    </xf>
    <xf numFmtId="4" fontId="32" fillId="62" borderId="71" applyNumberFormat="0" applyProtection="0">
      <alignment vertical="center"/>
    </xf>
    <xf numFmtId="4" fontId="31" fillId="62" borderId="71" applyNumberFormat="0" applyProtection="0">
      <alignment horizontal="left" vertical="center" indent="1"/>
    </xf>
    <xf numFmtId="0" fontId="31" fillId="62" borderId="71" applyNumberFormat="0" applyProtection="0">
      <alignment horizontal="left" vertical="top" indent="1"/>
    </xf>
    <xf numFmtId="4" fontId="33" fillId="64" borderId="71" applyNumberFormat="0" applyProtection="0">
      <alignment horizontal="right" vertical="center"/>
    </xf>
    <xf numFmtId="4" fontId="33" fillId="65" borderId="71" applyNumberFormat="0" applyProtection="0">
      <alignment horizontal="right" vertical="center"/>
    </xf>
    <xf numFmtId="4" fontId="33" fillId="66" borderId="71" applyNumberFormat="0" applyProtection="0">
      <alignment horizontal="right" vertical="center"/>
    </xf>
    <xf numFmtId="4" fontId="33" fillId="67" borderId="71" applyNumberFormat="0" applyProtection="0">
      <alignment horizontal="right" vertical="center"/>
    </xf>
    <xf numFmtId="4" fontId="33" fillId="68" borderId="71" applyNumberFormat="0" applyProtection="0">
      <alignment horizontal="right" vertical="center"/>
    </xf>
    <xf numFmtId="4" fontId="33" fillId="69" borderId="71" applyNumberFormat="0" applyProtection="0">
      <alignment horizontal="right" vertical="center"/>
    </xf>
    <xf numFmtId="4" fontId="33" fillId="70" borderId="71" applyNumberFormat="0" applyProtection="0">
      <alignment horizontal="right" vertical="center"/>
    </xf>
    <xf numFmtId="4" fontId="33" fillId="71" borderId="71" applyNumberFormat="0" applyProtection="0">
      <alignment horizontal="right" vertical="center"/>
    </xf>
    <xf numFmtId="4" fontId="33" fillId="72" borderId="71" applyNumberFormat="0" applyProtection="0">
      <alignment horizontal="right" vertical="center"/>
    </xf>
    <xf numFmtId="4" fontId="33" fillId="63" borderId="71" applyNumberFormat="0" applyProtection="0">
      <alignment horizontal="right" vertical="center"/>
    </xf>
    <xf numFmtId="0" fontId="17" fillId="75" borderId="71" applyNumberFormat="0" applyProtection="0">
      <alignment horizontal="left" vertical="center" indent="1"/>
    </xf>
    <xf numFmtId="0" fontId="17" fillId="75" borderId="71" applyNumberFormat="0" applyProtection="0">
      <alignment horizontal="left" vertical="top" indent="1"/>
    </xf>
    <xf numFmtId="0" fontId="17" fillId="63" borderId="71" applyNumberFormat="0" applyProtection="0">
      <alignment horizontal="left" vertical="center" indent="1"/>
    </xf>
    <xf numFmtId="0" fontId="17" fillId="63" borderId="71" applyNumberFormat="0" applyProtection="0">
      <alignment horizontal="left" vertical="top" indent="1"/>
    </xf>
    <xf numFmtId="0" fontId="17" fillId="76" borderId="71" applyNumberFormat="0" applyProtection="0">
      <alignment horizontal="left" vertical="center"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top" indent="1"/>
    </xf>
    <xf numFmtId="4" fontId="33" fillId="78" borderId="71" applyNumberFormat="0" applyProtection="0">
      <alignment vertical="center"/>
    </xf>
    <xf numFmtId="4" fontId="35" fillId="78" borderId="71" applyNumberFormat="0" applyProtection="0">
      <alignment vertical="center"/>
    </xf>
    <xf numFmtId="4" fontId="33" fillId="78" borderId="71" applyNumberFormat="0" applyProtection="0">
      <alignment horizontal="left" vertical="center" indent="1"/>
    </xf>
    <xf numFmtId="0" fontId="33" fillId="78" borderId="71" applyNumberFormat="0" applyProtection="0">
      <alignment horizontal="left" vertical="top" indent="1"/>
    </xf>
    <xf numFmtId="4" fontId="33" fillId="74" borderId="71" applyNumberFormat="0" applyProtection="0">
      <alignment horizontal="right" vertical="center"/>
    </xf>
    <xf numFmtId="4" fontId="35" fillId="74" borderId="71" applyNumberFormat="0" applyProtection="0">
      <alignment horizontal="right" vertical="center"/>
    </xf>
    <xf numFmtId="4" fontId="33" fillId="63" borderId="71" applyNumberFormat="0" applyProtection="0">
      <alignment horizontal="left" vertical="center" indent="1"/>
    </xf>
    <xf numFmtId="0" fontId="33" fillId="63" borderId="71" applyNumberFormat="0" applyProtection="0">
      <alignment horizontal="left" vertical="top" indent="1"/>
    </xf>
    <xf numFmtId="4" fontId="37" fillId="74" borderId="71" applyNumberFormat="0" applyProtection="0">
      <alignment horizontal="right" vertical="center"/>
    </xf>
    <xf numFmtId="0" fontId="65" fillId="58" borderId="113" applyNumberFormat="0" applyAlignment="0" applyProtection="0"/>
    <xf numFmtId="4" fontId="33" fillId="63" borderId="110" applyNumberFormat="0" applyProtection="0">
      <alignment horizontal="left" vertical="center" indent="1"/>
    </xf>
    <xf numFmtId="0" fontId="58" fillId="91" borderId="74" applyNumberFormat="0" applyAlignment="0" applyProtection="0"/>
    <xf numFmtId="0" fontId="65" fillId="58" borderId="74" applyNumberFormat="0" applyAlignment="0" applyProtection="0"/>
    <xf numFmtId="0" fontId="17" fillId="57" borderId="75" applyNumberFormat="0" applyFont="0" applyAlignment="0" applyProtection="0"/>
    <xf numFmtId="0" fontId="30" fillId="0" borderId="77" applyNumberFormat="0" applyFill="0" applyAlignment="0" applyProtection="0"/>
    <xf numFmtId="4" fontId="70" fillId="96" borderId="78" applyNumberFormat="0" applyProtection="0">
      <alignment horizontal="left" vertical="center" indent="1"/>
    </xf>
    <xf numFmtId="4" fontId="70" fillId="96" borderId="78" applyNumberFormat="0" applyProtection="0">
      <alignment horizontal="left" vertical="center" indent="1"/>
    </xf>
    <xf numFmtId="0" fontId="70" fillId="75" borderId="71" applyNumberFormat="0" applyProtection="0">
      <alignment horizontal="left" vertical="top" indent="1"/>
    </xf>
    <xf numFmtId="0" fontId="70" fillId="63" borderId="71" applyNumberFormat="0" applyProtection="0">
      <alignment horizontal="left" vertical="top" indent="1"/>
    </xf>
    <xf numFmtId="0" fontId="70" fillId="76" borderId="71" applyNumberFormat="0" applyProtection="0">
      <alignment horizontal="left" vertical="top" indent="1"/>
    </xf>
    <xf numFmtId="0" fontId="70" fillId="74" borderId="71" applyNumberFormat="0" applyProtection="0">
      <alignment horizontal="left" vertical="top" indent="1"/>
    </xf>
    <xf numFmtId="4" fontId="70" fillId="0" borderId="78" applyNumberFormat="0" applyProtection="0">
      <alignment horizontal="right" vertical="center"/>
    </xf>
    <xf numFmtId="0" fontId="78" fillId="108" borderId="78" applyNumberFormat="0" applyAlignment="0" applyProtection="0"/>
    <xf numFmtId="0" fontId="65" fillId="58" borderId="78" applyNumberFormat="0" applyAlignment="0" applyProtection="0"/>
    <xf numFmtId="0" fontId="70" fillId="57" borderId="78" applyNumberFormat="0" applyFont="0" applyAlignment="0" applyProtection="0"/>
    <xf numFmtId="4" fontId="70" fillId="62" borderId="78" applyNumberFormat="0" applyProtection="0">
      <alignment vertical="center"/>
    </xf>
    <xf numFmtId="4" fontId="80" fillId="111" borderId="78" applyNumberFormat="0" applyProtection="0">
      <alignment vertical="center"/>
    </xf>
    <xf numFmtId="4" fontId="70" fillId="111" borderId="78" applyNumberFormat="0" applyProtection="0">
      <alignment horizontal="left" vertical="center" indent="1"/>
    </xf>
    <xf numFmtId="0" fontId="74" fillId="62" borderId="71" applyNumberFormat="0" applyProtection="0">
      <alignment horizontal="left" vertical="top" indent="1"/>
    </xf>
    <xf numFmtId="4" fontId="70" fillId="64" borderId="78" applyNumberFormat="0" applyProtection="0">
      <alignment horizontal="right" vertical="center"/>
    </xf>
    <xf numFmtId="4" fontId="70" fillId="112" borderId="78" applyNumberFormat="0" applyProtection="0">
      <alignment horizontal="right" vertical="center"/>
    </xf>
    <xf numFmtId="4" fontId="70" fillId="66" borderId="79" applyNumberFormat="0" applyProtection="0">
      <alignment horizontal="right" vertical="center"/>
    </xf>
    <xf numFmtId="4" fontId="70" fillId="67" borderId="78" applyNumberFormat="0" applyProtection="0">
      <alignment horizontal="right" vertical="center"/>
    </xf>
    <xf numFmtId="4" fontId="70" fillId="68" borderId="78" applyNumberFormat="0" applyProtection="0">
      <alignment horizontal="right" vertical="center"/>
    </xf>
    <xf numFmtId="4" fontId="70" fillId="69" borderId="78" applyNumberFormat="0" applyProtection="0">
      <alignment horizontal="right" vertical="center"/>
    </xf>
    <xf numFmtId="4" fontId="70" fillId="70" borderId="78" applyNumberFormat="0" applyProtection="0">
      <alignment horizontal="right" vertical="center"/>
    </xf>
    <xf numFmtId="4" fontId="70" fillId="71" borderId="78" applyNumberFormat="0" applyProtection="0">
      <alignment horizontal="right" vertical="center"/>
    </xf>
    <xf numFmtId="4" fontId="70" fillId="72" borderId="78" applyNumberFormat="0" applyProtection="0">
      <alignment horizontal="right" vertical="center"/>
    </xf>
    <xf numFmtId="4" fontId="70" fillId="73" borderId="79" applyNumberFormat="0" applyProtection="0">
      <alignment horizontal="left" vertical="center" indent="1"/>
    </xf>
    <xf numFmtId="4" fontId="17" fillId="75" borderId="79" applyNumberFormat="0" applyProtection="0">
      <alignment horizontal="left" vertical="center" indent="1"/>
    </xf>
    <xf numFmtId="4" fontId="17" fillId="75" borderId="79" applyNumberFormat="0" applyProtection="0">
      <alignment horizontal="left" vertical="center" indent="1"/>
    </xf>
    <xf numFmtId="4" fontId="70" fillId="63" borderId="78" applyNumberFormat="0" applyProtection="0">
      <alignment horizontal="right" vertical="center"/>
    </xf>
    <xf numFmtId="4" fontId="70" fillId="74" borderId="79" applyNumberFormat="0" applyProtection="0">
      <alignment horizontal="left" vertical="center" indent="1"/>
    </xf>
    <xf numFmtId="4" fontId="70" fillId="63" borderId="79" applyNumberFormat="0" applyProtection="0">
      <alignment horizontal="left" vertical="center" indent="1"/>
    </xf>
    <xf numFmtId="0" fontId="70" fillId="84" borderId="78" applyNumberFormat="0" applyProtection="0">
      <alignment horizontal="left" vertical="center" indent="1"/>
    </xf>
    <xf numFmtId="0" fontId="70" fillId="113" borderId="78" applyNumberFormat="0" applyProtection="0">
      <alignment horizontal="left" vertical="center" indent="1"/>
    </xf>
    <xf numFmtId="0" fontId="70" fillId="76" borderId="78" applyNumberFormat="0" applyProtection="0">
      <alignment horizontal="left" vertical="center" indent="1"/>
    </xf>
    <xf numFmtId="0" fontId="70" fillId="74" borderId="78" applyNumberFormat="0" applyProtection="0">
      <alignment horizontal="left" vertical="center" indent="1"/>
    </xf>
    <xf numFmtId="0" fontId="72" fillId="75" borderId="80" applyBorder="0"/>
    <xf numFmtId="4" fontId="73" fillId="78" borderId="71" applyNumberFormat="0" applyProtection="0">
      <alignment vertical="center"/>
    </xf>
    <xf numFmtId="4" fontId="73" fillId="84" borderId="71" applyNumberFormat="0" applyProtection="0">
      <alignment horizontal="left" vertical="center" indent="1"/>
    </xf>
    <xf numFmtId="0" fontId="73" fillId="78" borderId="71" applyNumberFormat="0" applyProtection="0">
      <alignment horizontal="left" vertical="top" indent="1"/>
    </xf>
    <xf numFmtId="4" fontId="80" fillId="81" borderId="78" applyNumberFormat="0" applyProtection="0">
      <alignment horizontal="right" vertical="center"/>
    </xf>
    <xf numFmtId="0" fontId="73" fillId="63" borderId="71" applyNumberFormat="0" applyProtection="0">
      <alignment horizontal="left" vertical="top" indent="1"/>
    </xf>
    <xf numFmtId="4" fontId="75" fillId="79" borderId="79" applyNumberFormat="0" applyProtection="0">
      <alignment horizontal="left" vertical="center" indent="1"/>
    </xf>
    <xf numFmtId="4" fontId="76" fillId="77" borderId="78" applyNumberFormat="0" applyProtection="0">
      <alignment horizontal="right" vertical="center"/>
    </xf>
    <xf numFmtId="0" fontId="30" fillId="0" borderId="77" applyNumberFormat="0" applyFill="0" applyAlignment="0" applyProtection="0"/>
    <xf numFmtId="0" fontId="86" fillId="84" borderId="74" applyNumberFormat="0" applyAlignment="0" applyProtection="0"/>
    <xf numFmtId="0" fontId="86" fillId="84" borderId="74" applyNumberFormat="0" applyAlignment="0" applyProtection="0"/>
    <xf numFmtId="0" fontId="58" fillId="91" borderId="74" applyNumberFormat="0" applyAlignment="0" applyProtection="0"/>
    <xf numFmtId="0" fontId="58" fillId="91" borderId="74" applyNumberFormat="0" applyAlignment="0" applyProtection="0"/>
    <xf numFmtId="0" fontId="92" fillId="84" borderId="74" applyNumberFormat="0" applyAlignment="0" applyProtection="0"/>
    <xf numFmtId="0" fontId="92" fillId="84" borderId="74" applyNumberFormat="0" applyAlignment="0" applyProtection="0"/>
    <xf numFmtId="0" fontId="65" fillId="58" borderId="74" applyNumberFormat="0" applyAlignment="0" applyProtection="0"/>
    <xf numFmtId="0" fontId="65" fillId="58" borderId="74" applyNumberFormat="0" applyAlignment="0" applyProtection="0"/>
    <xf numFmtId="0" fontId="17" fillId="78" borderId="75" applyNumberFormat="0" applyFont="0" applyAlignment="0" applyProtection="0"/>
    <xf numFmtId="0" fontId="17" fillId="78" borderId="75" applyNumberFormat="0" applyFont="0" applyAlignment="0" applyProtection="0"/>
    <xf numFmtId="0" fontId="70" fillId="57" borderId="78" applyNumberFormat="0" applyFont="0" applyAlignment="0" applyProtection="0"/>
    <xf numFmtId="0" fontId="17" fillId="57" borderId="75" applyNumberFormat="0" applyFont="0" applyAlignment="0" applyProtection="0"/>
    <xf numFmtId="0" fontId="17" fillId="57" borderId="75" applyNumberFormat="0" applyFont="0" applyAlignment="0" applyProtection="0"/>
    <xf numFmtId="4" fontId="31" fillId="62" borderId="71" applyNumberFormat="0" applyProtection="0">
      <alignment vertical="center"/>
    </xf>
    <xf numFmtId="4" fontId="34" fillId="111" borderId="71" applyNumberFormat="0" applyProtection="0">
      <alignment vertical="center"/>
    </xf>
    <xf numFmtId="4" fontId="34" fillId="111" borderId="71" applyNumberFormat="0" applyProtection="0">
      <alignment vertical="center"/>
    </xf>
    <xf numFmtId="4" fontId="31" fillId="62" borderId="71" applyNumberFormat="0" applyProtection="0">
      <alignment vertical="center"/>
    </xf>
    <xf numFmtId="4" fontId="31" fillId="62" borderId="71" applyNumberFormat="0" applyProtection="0">
      <alignment vertical="center"/>
    </xf>
    <xf numFmtId="4" fontId="32" fillId="62" borderId="71" applyNumberFormat="0" applyProtection="0">
      <alignment vertical="center"/>
    </xf>
    <xf numFmtId="4" fontId="95" fillId="111" borderId="71" applyNumberFormat="0" applyProtection="0">
      <alignment vertical="center"/>
    </xf>
    <xf numFmtId="4" fontId="95" fillId="111" borderId="71" applyNumberFormat="0" applyProtection="0">
      <alignment vertical="center"/>
    </xf>
    <xf numFmtId="4" fontId="32" fillId="62" borderId="71" applyNumberFormat="0" applyProtection="0">
      <alignment vertical="center"/>
    </xf>
    <xf numFmtId="4" fontId="31" fillId="62" borderId="71" applyNumberFormat="0" applyProtection="0">
      <alignment horizontal="left" vertical="center" indent="1"/>
    </xf>
    <xf numFmtId="4" fontId="96" fillId="111" borderId="71" applyNumberFormat="0" applyProtection="0">
      <alignment horizontal="left" vertical="center" indent="1"/>
    </xf>
    <xf numFmtId="4" fontId="96" fillId="111" borderId="71" applyNumberFormat="0" applyProtection="0">
      <alignment horizontal="left" vertical="center" indent="1"/>
    </xf>
    <xf numFmtId="4" fontId="31" fillId="62" borderId="71" applyNumberFormat="0" applyProtection="0">
      <alignment horizontal="left" vertical="center" indent="1"/>
    </xf>
    <xf numFmtId="4" fontId="31" fillId="62" borderId="71" applyNumberFormat="0" applyProtection="0">
      <alignment horizontal="left" vertical="center" indent="1"/>
    </xf>
    <xf numFmtId="0" fontId="31" fillId="62" borderId="71" applyNumberFormat="0" applyProtection="0">
      <alignment horizontal="left" vertical="top" indent="1"/>
    </xf>
    <xf numFmtId="4" fontId="33" fillId="64" borderId="71" applyNumberFormat="0" applyProtection="0">
      <alignment horizontal="right" vertical="center"/>
    </xf>
    <xf numFmtId="4" fontId="96" fillId="127" borderId="71" applyNumberFormat="0" applyProtection="0">
      <alignment horizontal="right" vertical="center"/>
    </xf>
    <xf numFmtId="4" fontId="96" fillId="127" borderId="71" applyNumberFormat="0" applyProtection="0">
      <alignment horizontal="right" vertical="center"/>
    </xf>
    <xf numFmtId="4" fontId="33" fillId="64" borderId="71" applyNumberFormat="0" applyProtection="0">
      <alignment horizontal="right" vertical="center"/>
    </xf>
    <xf numFmtId="4" fontId="33" fillId="64" borderId="71" applyNumberFormat="0" applyProtection="0">
      <alignment horizontal="right" vertical="center"/>
    </xf>
    <xf numFmtId="4" fontId="33" fillId="65" borderId="71" applyNumberFormat="0" applyProtection="0">
      <alignment horizontal="right" vertical="center"/>
    </xf>
    <xf numFmtId="4" fontId="96" fillId="95" borderId="71" applyNumberFormat="0" applyProtection="0">
      <alignment horizontal="right" vertical="center"/>
    </xf>
    <xf numFmtId="4" fontId="96" fillId="95" borderId="71" applyNumberFormat="0" applyProtection="0">
      <alignment horizontal="right" vertical="center"/>
    </xf>
    <xf numFmtId="4" fontId="33" fillId="65" borderId="71" applyNumberFormat="0" applyProtection="0">
      <alignment horizontal="right" vertical="center"/>
    </xf>
    <xf numFmtId="4" fontId="33" fillId="65" borderId="71" applyNumberFormat="0" applyProtection="0">
      <alignment horizontal="right" vertical="center"/>
    </xf>
    <xf numFmtId="4" fontId="33" fillId="66" borderId="71" applyNumberFormat="0" applyProtection="0">
      <alignment horizontal="right" vertical="center"/>
    </xf>
    <xf numFmtId="4" fontId="96" fillId="128" borderId="71" applyNumberFormat="0" applyProtection="0">
      <alignment horizontal="right" vertical="center"/>
    </xf>
    <xf numFmtId="4" fontId="96" fillId="128" borderId="71" applyNumberFormat="0" applyProtection="0">
      <alignment horizontal="right" vertical="center"/>
    </xf>
    <xf numFmtId="4" fontId="33" fillId="66" borderId="71" applyNumberFormat="0" applyProtection="0">
      <alignment horizontal="right" vertical="center"/>
    </xf>
    <xf numFmtId="4" fontId="33" fillId="66" borderId="71" applyNumberFormat="0" applyProtection="0">
      <alignment horizontal="right" vertical="center"/>
    </xf>
    <xf numFmtId="4" fontId="33" fillId="67" borderId="71" applyNumberFormat="0" applyProtection="0">
      <alignment horizontal="right" vertical="center"/>
    </xf>
    <xf numFmtId="4" fontId="96" fillId="80" borderId="71" applyNumberFormat="0" applyProtection="0">
      <alignment horizontal="right" vertical="center"/>
    </xf>
    <xf numFmtId="4" fontId="96" fillId="80" borderId="71" applyNumberFormat="0" applyProtection="0">
      <alignment horizontal="right" vertical="center"/>
    </xf>
    <xf numFmtId="4" fontId="33" fillId="67" borderId="71" applyNumberFormat="0" applyProtection="0">
      <alignment horizontal="right" vertical="center"/>
    </xf>
    <xf numFmtId="4" fontId="33" fillId="67" borderId="71" applyNumberFormat="0" applyProtection="0">
      <alignment horizontal="right" vertical="center"/>
    </xf>
    <xf numFmtId="4" fontId="33" fillId="68" borderId="71" applyNumberFormat="0" applyProtection="0">
      <alignment horizontal="right" vertical="center"/>
    </xf>
    <xf numFmtId="4" fontId="96" fillId="129" borderId="71" applyNumberFormat="0" applyProtection="0">
      <alignment horizontal="right" vertical="center"/>
    </xf>
    <xf numFmtId="4" fontId="96" fillId="129" borderId="71" applyNumberFormat="0" applyProtection="0">
      <alignment horizontal="right" vertical="center"/>
    </xf>
    <xf numFmtId="4" fontId="33" fillId="68" borderId="71" applyNumberFormat="0" applyProtection="0">
      <alignment horizontal="right" vertical="center"/>
    </xf>
    <xf numFmtId="4" fontId="33" fillId="68" borderId="71" applyNumberFormat="0" applyProtection="0">
      <alignment horizontal="right" vertical="center"/>
    </xf>
    <xf numFmtId="4" fontId="33" fillId="69" borderId="71" applyNumberFormat="0" applyProtection="0">
      <alignment horizontal="right" vertical="center"/>
    </xf>
    <xf numFmtId="4" fontId="96" fillId="83" borderId="71" applyNumberFormat="0" applyProtection="0">
      <alignment horizontal="right" vertical="center"/>
    </xf>
    <xf numFmtId="4" fontId="96" fillId="83" borderId="71" applyNumberFormat="0" applyProtection="0">
      <alignment horizontal="right" vertical="center"/>
    </xf>
    <xf numFmtId="4" fontId="33" fillId="69" borderId="71" applyNumberFormat="0" applyProtection="0">
      <alignment horizontal="right" vertical="center"/>
    </xf>
    <xf numFmtId="4" fontId="33" fillId="69" borderId="71" applyNumberFormat="0" applyProtection="0">
      <alignment horizontal="right" vertical="center"/>
    </xf>
    <xf numFmtId="4" fontId="33" fillId="70" borderId="71" applyNumberFormat="0" applyProtection="0">
      <alignment horizontal="right" vertical="center"/>
    </xf>
    <xf numFmtId="4" fontId="96" fillId="130" borderId="71" applyNumberFormat="0" applyProtection="0">
      <alignment horizontal="right" vertical="center"/>
    </xf>
    <xf numFmtId="4" fontId="96" fillId="130" borderId="71" applyNumberFormat="0" applyProtection="0">
      <alignment horizontal="right" vertical="center"/>
    </xf>
    <xf numFmtId="4" fontId="33" fillId="70" borderId="71" applyNumberFormat="0" applyProtection="0">
      <alignment horizontal="right" vertical="center"/>
    </xf>
    <xf numFmtId="4" fontId="33" fillId="70" borderId="71" applyNumberFormat="0" applyProtection="0">
      <alignment horizontal="right" vertical="center"/>
    </xf>
    <xf numFmtId="4" fontId="33" fillId="71" borderId="71" applyNumberFormat="0" applyProtection="0">
      <alignment horizontal="right" vertical="center"/>
    </xf>
    <xf numFmtId="4" fontId="96" fillId="131" borderId="71" applyNumberFormat="0" applyProtection="0">
      <alignment horizontal="right" vertical="center"/>
    </xf>
    <xf numFmtId="4" fontId="96" fillId="131" borderId="71" applyNumberFormat="0" applyProtection="0">
      <alignment horizontal="right" vertical="center"/>
    </xf>
    <xf numFmtId="4" fontId="33" fillId="71" borderId="71" applyNumberFormat="0" applyProtection="0">
      <alignment horizontal="right" vertical="center"/>
    </xf>
    <xf numFmtId="4" fontId="33" fillId="71" borderId="71" applyNumberFormat="0" applyProtection="0">
      <alignment horizontal="right" vertical="center"/>
    </xf>
    <xf numFmtId="4" fontId="33" fillId="72" borderId="71" applyNumberFormat="0" applyProtection="0">
      <alignment horizontal="right" vertical="center"/>
    </xf>
    <xf numFmtId="4" fontId="96" fillId="132" borderId="71" applyNumberFormat="0" applyProtection="0">
      <alignment horizontal="right" vertical="center"/>
    </xf>
    <xf numFmtId="4" fontId="96" fillId="132" borderId="71" applyNumberFormat="0" applyProtection="0">
      <alignment horizontal="right" vertical="center"/>
    </xf>
    <xf numFmtId="4" fontId="33" fillId="72" borderId="71" applyNumberFormat="0" applyProtection="0">
      <alignment horizontal="right" vertical="center"/>
    </xf>
    <xf numFmtId="4" fontId="33" fillId="72" borderId="71" applyNumberFormat="0" applyProtection="0">
      <alignment horizontal="right" vertical="center"/>
    </xf>
    <xf numFmtId="4" fontId="33" fillId="63" borderId="71" applyNumberFormat="0" applyProtection="0">
      <alignment horizontal="right" vertical="center"/>
    </xf>
    <xf numFmtId="4" fontId="96" fillId="93" borderId="71" applyNumberFormat="0" applyProtection="0">
      <alignment horizontal="right" vertical="center"/>
    </xf>
    <xf numFmtId="4" fontId="96" fillId="93" borderId="71" applyNumberFormat="0" applyProtection="0">
      <alignment horizontal="right" vertical="center"/>
    </xf>
    <xf numFmtId="4" fontId="33" fillId="63" borderId="71" applyNumberFormat="0" applyProtection="0">
      <alignment horizontal="right" vertical="center"/>
    </xf>
    <xf numFmtId="4" fontId="33" fillId="63" borderId="71" applyNumberFormat="0" applyProtection="0">
      <alignment horizontal="right" vertical="center"/>
    </xf>
    <xf numFmtId="0" fontId="17" fillId="75" borderId="71" applyNumberFormat="0" applyProtection="0">
      <alignment horizontal="left" vertical="center" indent="1"/>
    </xf>
    <xf numFmtId="0" fontId="17" fillId="75" borderId="71" applyNumberFormat="0" applyProtection="0">
      <alignment horizontal="left" vertical="center" indent="1"/>
    </xf>
    <xf numFmtId="0" fontId="17" fillId="75" borderId="71" applyNumberFormat="0" applyProtection="0">
      <alignment horizontal="left" vertical="center" indent="1"/>
    </xf>
    <xf numFmtId="0" fontId="17" fillId="75" borderId="71" applyNumberFormat="0" applyProtection="0">
      <alignment horizontal="left" vertical="center" indent="1"/>
    </xf>
    <xf numFmtId="0" fontId="17" fillId="75" borderId="71" applyNumberFormat="0" applyProtection="0">
      <alignment horizontal="left" vertical="top" indent="1"/>
    </xf>
    <xf numFmtId="0" fontId="70" fillId="75" borderId="71" applyNumberFormat="0" applyProtection="0">
      <alignment horizontal="left" vertical="top" indent="1"/>
    </xf>
    <xf numFmtId="0" fontId="17" fillId="75" borderId="71" applyNumberFormat="0" applyProtection="0">
      <alignment horizontal="left" vertical="top" indent="1"/>
    </xf>
    <xf numFmtId="0" fontId="17" fillId="75" borderId="71" applyNumberFormat="0" applyProtection="0">
      <alignment horizontal="left" vertical="top"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63" borderId="71" applyNumberFormat="0" applyProtection="0">
      <alignment horizontal="left" vertical="top" indent="1"/>
    </xf>
    <xf numFmtId="0" fontId="70" fillId="63" borderId="71" applyNumberFormat="0" applyProtection="0">
      <alignment horizontal="left" vertical="top" indent="1"/>
    </xf>
    <xf numFmtId="0" fontId="17" fillId="63" borderId="71" applyNumberFormat="0" applyProtection="0">
      <alignment horizontal="left" vertical="top" indent="1"/>
    </xf>
    <xf numFmtId="0" fontId="17" fillId="63" borderId="71" applyNumberFormat="0" applyProtection="0">
      <alignment horizontal="left" vertical="top"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top" indent="1"/>
    </xf>
    <xf numFmtId="0" fontId="70" fillId="76" borderId="71" applyNumberFormat="0" applyProtection="0">
      <alignment horizontal="left" vertical="top" indent="1"/>
    </xf>
    <xf numFmtId="0" fontId="17" fillId="76" borderId="71" applyNumberFormat="0" applyProtection="0">
      <alignment horizontal="left" vertical="top"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top" indent="1"/>
    </xf>
    <xf numFmtId="0" fontId="70" fillId="74" borderId="71" applyNumberFormat="0" applyProtection="0">
      <alignment horizontal="left" vertical="top" indent="1"/>
    </xf>
    <xf numFmtId="0" fontId="17" fillId="74" borderId="71" applyNumberFormat="0" applyProtection="0">
      <alignment horizontal="left" vertical="top" indent="1"/>
    </xf>
    <xf numFmtId="0" fontId="17" fillId="74" borderId="71" applyNumberFormat="0" applyProtection="0">
      <alignment horizontal="left" vertical="top" indent="1"/>
    </xf>
    <xf numFmtId="4" fontId="33" fillId="78" borderId="71" applyNumberFormat="0" applyProtection="0">
      <alignment vertical="center"/>
    </xf>
    <xf numFmtId="4" fontId="96" fillId="134" borderId="71" applyNumberFormat="0" applyProtection="0">
      <alignment vertical="center"/>
    </xf>
    <xf numFmtId="4" fontId="96" fillId="134" borderId="71" applyNumberFormat="0" applyProtection="0">
      <alignment vertical="center"/>
    </xf>
    <xf numFmtId="4" fontId="33" fillId="78" borderId="71" applyNumberFormat="0" applyProtection="0">
      <alignment vertical="center"/>
    </xf>
    <xf numFmtId="4" fontId="35"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5" fillId="78" borderId="71" applyNumberFormat="0" applyProtection="0">
      <alignment vertical="center"/>
    </xf>
    <xf numFmtId="4" fontId="33" fillId="78" borderId="71" applyNumberFormat="0" applyProtection="0">
      <alignment horizontal="left" vertical="center" indent="1"/>
    </xf>
    <xf numFmtId="4" fontId="34" fillId="93" borderId="81" applyNumberFormat="0" applyProtection="0">
      <alignment horizontal="left" vertical="center" indent="1"/>
    </xf>
    <xf numFmtId="4" fontId="34" fillId="93" borderId="81" applyNumberFormat="0" applyProtection="0">
      <alignment horizontal="left" vertical="center" indent="1"/>
    </xf>
    <xf numFmtId="4" fontId="33" fillId="78" borderId="71" applyNumberFormat="0" applyProtection="0">
      <alignment horizontal="left" vertical="center" indent="1"/>
    </xf>
    <xf numFmtId="0" fontId="33" fillId="78" borderId="71" applyNumberFormat="0" applyProtection="0">
      <alignment horizontal="left" vertical="top" indent="1"/>
    </xf>
    <xf numFmtId="4" fontId="33" fillId="74" borderId="71" applyNumberFormat="0" applyProtection="0">
      <alignment horizontal="right" vertical="center"/>
    </xf>
    <xf numFmtId="4" fontId="96" fillId="134" borderId="71" applyNumberFormat="0" applyProtection="0">
      <alignment horizontal="right" vertical="center"/>
    </xf>
    <xf numFmtId="4" fontId="96" fillId="134" borderId="71" applyNumberFormat="0" applyProtection="0">
      <alignment horizontal="right" vertical="center"/>
    </xf>
    <xf numFmtId="4" fontId="33" fillId="74" borderId="71" applyNumberFormat="0" applyProtection="0">
      <alignment horizontal="right" vertical="center"/>
    </xf>
    <xf numFmtId="4" fontId="33" fillId="74" borderId="71" applyNumberFormat="0" applyProtection="0">
      <alignment horizontal="right" vertical="center"/>
    </xf>
    <xf numFmtId="4" fontId="35"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5" fillId="74" borderId="71" applyNumberFormat="0" applyProtection="0">
      <alignment horizontal="right" vertical="center"/>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4" fillId="93" borderId="71" applyNumberFormat="0" applyProtection="0">
      <alignment horizontal="left" vertical="center" indent="1"/>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3" fillId="63" borderId="71" applyNumberFormat="0" applyProtection="0">
      <alignment horizontal="left" vertical="center" indent="1"/>
    </xf>
    <xf numFmtId="4" fontId="34" fillId="93" borderId="71" applyNumberFormat="0" applyProtection="0">
      <alignment horizontal="left" vertical="center" indent="1"/>
    </xf>
    <xf numFmtId="0" fontId="33" fillId="63" borderId="71" applyNumberFormat="0" applyProtection="0">
      <alignment horizontal="left" vertical="top" indent="1"/>
    </xf>
    <xf numFmtId="4" fontId="36" fillId="94" borderId="81" applyNumberFormat="0" applyProtection="0">
      <alignment horizontal="left" vertical="center" indent="1"/>
    </xf>
    <xf numFmtId="4" fontId="36" fillId="94" borderId="81" applyNumberFormat="0" applyProtection="0">
      <alignment horizontal="left" vertical="center" indent="1"/>
    </xf>
    <xf numFmtId="4" fontId="37"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7" fillId="74" borderId="71" applyNumberFormat="0" applyProtection="0">
      <alignment horizontal="right" vertical="center"/>
    </xf>
    <xf numFmtId="0" fontId="30" fillId="0" borderId="82" applyNumberFormat="0" applyFill="0" applyAlignment="0" applyProtection="0"/>
    <xf numFmtId="0" fontId="30" fillId="0" borderId="82" applyNumberFormat="0" applyFill="0" applyAlignment="0" applyProtection="0"/>
    <xf numFmtId="4" fontId="70" fillId="62" borderId="78" applyNumberFormat="0" applyProtection="0">
      <alignment vertical="center"/>
    </xf>
    <xf numFmtId="4" fontId="70" fillId="111" borderId="78" applyNumberFormat="0" applyProtection="0">
      <alignment horizontal="left" vertical="center" indent="1"/>
    </xf>
    <xf numFmtId="4" fontId="70" fillId="96" borderId="78" applyNumberFormat="0" applyProtection="0">
      <alignment horizontal="left" vertical="center" indent="1"/>
    </xf>
    <xf numFmtId="4" fontId="70" fillId="64" borderId="78" applyNumberFormat="0" applyProtection="0">
      <alignment horizontal="right" vertical="center"/>
    </xf>
    <xf numFmtId="4" fontId="70" fillId="112" borderId="78" applyNumberFormat="0" applyProtection="0">
      <alignment horizontal="right" vertical="center"/>
    </xf>
    <xf numFmtId="4" fontId="70" fillId="66" borderId="79" applyNumberFormat="0" applyProtection="0">
      <alignment horizontal="right" vertical="center"/>
    </xf>
    <xf numFmtId="4" fontId="70" fillId="67" borderId="78" applyNumberFormat="0" applyProtection="0">
      <alignment horizontal="right" vertical="center"/>
    </xf>
    <xf numFmtId="4" fontId="70" fillId="68" borderId="78" applyNumberFormat="0" applyProtection="0">
      <alignment horizontal="right" vertical="center"/>
    </xf>
    <xf numFmtId="4" fontId="70" fillId="69" borderId="78" applyNumberFormat="0" applyProtection="0">
      <alignment horizontal="right" vertical="center"/>
    </xf>
    <xf numFmtId="4" fontId="70" fillId="70" borderId="78" applyNumberFormat="0" applyProtection="0">
      <alignment horizontal="right" vertical="center"/>
    </xf>
    <xf numFmtId="4" fontId="70" fillId="71" borderId="78" applyNumberFormat="0" applyProtection="0">
      <alignment horizontal="right" vertical="center"/>
    </xf>
    <xf numFmtId="4" fontId="70" fillId="72" borderId="78" applyNumberFormat="0" applyProtection="0">
      <alignment horizontal="right" vertical="center"/>
    </xf>
    <xf numFmtId="4" fontId="70" fillId="73" borderId="79" applyNumberFormat="0" applyProtection="0">
      <alignment horizontal="left" vertical="center" indent="1"/>
    </xf>
    <xf numFmtId="4" fontId="70" fillId="63" borderId="78" applyNumberFormat="0" applyProtection="0">
      <alignment horizontal="right" vertical="center"/>
    </xf>
    <xf numFmtId="4" fontId="70" fillId="74" borderId="79" applyNumberFormat="0" applyProtection="0">
      <alignment horizontal="left" vertical="center" indent="1"/>
    </xf>
    <xf numFmtId="4" fontId="70" fillId="63" borderId="79" applyNumberFormat="0" applyProtection="0">
      <alignment horizontal="left" vertical="center" indent="1"/>
    </xf>
    <xf numFmtId="0" fontId="70" fillId="84" borderId="78" applyNumberFormat="0" applyProtection="0">
      <alignment horizontal="left" vertical="center" indent="1"/>
    </xf>
    <xf numFmtId="0" fontId="70" fillId="113" borderId="78" applyNumberFormat="0" applyProtection="0">
      <alignment horizontal="left" vertical="center" indent="1"/>
    </xf>
    <xf numFmtId="0" fontId="70" fillId="76" borderId="78" applyNumberFormat="0" applyProtection="0">
      <alignment horizontal="left" vertical="center" indent="1"/>
    </xf>
    <xf numFmtId="0" fontId="70" fillId="74" borderId="78" applyNumberFormat="0" applyProtection="0">
      <alignment horizontal="left" vertical="center" indent="1"/>
    </xf>
    <xf numFmtId="4" fontId="70" fillId="0" borderId="78" applyNumberFormat="0" applyProtection="0">
      <alignment horizontal="right" vertical="center"/>
    </xf>
    <xf numFmtId="4" fontId="33" fillId="63" borderId="71" applyNumberFormat="0" applyProtection="0">
      <alignment horizontal="left" vertical="center" indent="1"/>
    </xf>
    <xf numFmtId="0" fontId="31" fillId="62" borderId="71" applyNumberFormat="0" applyProtection="0">
      <alignment horizontal="left" vertical="top" indent="1"/>
    </xf>
    <xf numFmtId="4" fontId="70" fillId="96" borderId="78" applyNumberFormat="0" applyProtection="0">
      <alignment horizontal="left" vertical="center" indent="1"/>
    </xf>
    <xf numFmtId="4" fontId="37" fillId="74" borderId="71" applyNumberFormat="0" applyProtection="0">
      <alignment horizontal="right" vertical="center"/>
    </xf>
    <xf numFmtId="4" fontId="17" fillId="75" borderId="79" applyNumberFormat="0" applyProtection="0">
      <alignment horizontal="left" vertical="center" indent="1"/>
    </xf>
    <xf numFmtId="4" fontId="17" fillId="75" borderId="79" applyNumberFormat="0" applyProtection="0">
      <alignment horizontal="left" vertical="center" indent="1"/>
    </xf>
    <xf numFmtId="0" fontId="17" fillId="76" borderId="97" applyNumberFormat="0" applyProtection="0">
      <alignment horizontal="left" vertical="center" indent="1"/>
    </xf>
    <xf numFmtId="4" fontId="36" fillId="94" borderId="94" applyNumberFormat="0" applyProtection="0">
      <alignment horizontal="left" vertical="center" indent="1"/>
    </xf>
    <xf numFmtId="4" fontId="33" fillId="63" borderId="84" applyNumberFormat="0" applyProtection="0">
      <alignment horizontal="left" vertical="center" indent="1"/>
    </xf>
    <xf numFmtId="4" fontId="98" fillId="134" borderId="84" applyNumberFormat="0" applyProtection="0">
      <alignment horizontal="right" vertical="center"/>
    </xf>
    <xf numFmtId="0" fontId="30" fillId="0" borderId="95" applyNumberFormat="0" applyFill="0" applyAlignment="0" applyProtection="0"/>
    <xf numFmtId="4" fontId="96" fillId="95" borderId="84" applyNumberFormat="0" applyProtection="0">
      <alignment horizontal="right" vertical="center"/>
    </xf>
    <xf numFmtId="4" fontId="70" fillId="72" borderId="104" applyNumberFormat="0" applyProtection="0">
      <alignment horizontal="right" vertical="center"/>
    </xf>
    <xf numFmtId="4" fontId="70" fillId="74" borderId="131" applyNumberFormat="0" applyProtection="0">
      <alignment horizontal="left" vertical="center" indent="1"/>
    </xf>
    <xf numFmtId="4" fontId="33" fillId="72" borderId="84" applyNumberFormat="0" applyProtection="0">
      <alignment horizontal="right" vertical="center"/>
    </xf>
    <xf numFmtId="4" fontId="73" fillId="78" borderId="84" applyNumberFormat="0" applyProtection="0">
      <alignment vertical="center"/>
    </xf>
    <xf numFmtId="4" fontId="70" fillId="66" borderId="131" applyNumberFormat="0" applyProtection="0">
      <alignment horizontal="right" vertical="center"/>
    </xf>
    <xf numFmtId="4" fontId="98" fillId="134" borderId="84" applyNumberFormat="0" applyProtection="0">
      <alignment horizontal="right" vertical="center"/>
    </xf>
    <xf numFmtId="4" fontId="35" fillId="74" borderId="84" applyNumberFormat="0" applyProtection="0">
      <alignment horizontal="right" vertical="center"/>
    </xf>
    <xf numFmtId="4" fontId="97" fillId="134" borderId="97" applyNumberFormat="0" applyProtection="0">
      <alignment vertical="center"/>
    </xf>
    <xf numFmtId="4" fontId="34" fillId="111" borderId="110" applyNumberFormat="0" applyProtection="0">
      <alignment vertical="center"/>
    </xf>
    <xf numFmtId="4" fontId="33" fillId="78" borderId="110" applyNumberFormat="0" applyProtection="0">
      <alignment vertical="center"/>
    </xf>
    <xf numFmtId="4" fontId="70" fillId="96" borderId="91" applyNumberFormat="0" applyProtection="0">
      <alignment horizontal="left" vertical="center" indent="1"/>
    </xf>
    <xf numFmtId="4" fontId="34" fillId="93" borderId="110" applyNumberFormat="0" applyProtection="0">
      <alignment horizontal="left" vertical="center" indent="1"/>
    </xf>
    <xf numFmtId="0" fontId="17" fillId="57" borderId="88" applyNumberFormat="0" applyFont="0" applyAlignment="0" applyProtection="0"/>
    <xf numFmtId="0" fontId="17" fillId="76" borderId="110" applyNumberFormat="0" applyProtection="0">
      <alignment horizontal="left" vertical="top" indent="1"/>
    </xf>
    <xf numFmtId="0" fontId="65" fillId="58" borderId="87" applyNumberFormat="0" applyAlignment="0" applyProtection="0"/>
    <xf numFmtId="4" fontId="70" fillId="73" borderId="118" applyNumberFormat="0" applyProtection="0">
      <alignment horizontal="left" vertical="center" indent="1"/>
    </xf>
    <xf numFmtId="4" fontId="33" fillId="68" borderId="97" applyNumberFormat="0" applyProtection="0">
      <alignment horizontal="right" vertical="center"/>
    </xf>
    <xf numFmtId="0" fontId="17" fillId="74" borderId="110" applyNumberFormat="0" applyProtection="0">
      <alignment horizontal="left" vertical="center" indent="1"/>
    </xf>
    <xf numFmtId="4" fontId="96" fillId="131" borderId="97" applyNumberFormat="0" applyProtection="0">
      <alignment horizontal="right" vertical="center"/>
    </xf>
    <xf numFmtId="4" fontId="80" fillId="82" borderId="109" applyNumberFormat="0" applyProtection="0">
      <alignment vertical="center"/>
    </xf>
    <xf numFmtId="4" fontId="33" fillId="72" borderId="97" applyNumberFormat="0" applyProtection="0">
      <alignment horizontal="right" vertical="center"/>
    </xf>
    <xf numFmtId="4" fontId="31" fillId="62" borderId="97" applyNumberFormat="0" applyProtection="0">
      <alignment horizontal="left" vertical="center" indent="1"/>
    </xf>
    <xf numFmtId="4" fontId="37" fillId="74" borderId="84" applyNumberFormat="0" applyProtection="0">
      <alignment horizontal="right" vertical="center"/>
    </xf>
    <xf numFmtId="0" fontId="17" fillId="63" borderId="97" applyNumberFormat="0" applyProtection="0">
      <alignment horizontal="left" vertical="top" indent="1"/>
    </xf>
    <xf numFmtId="4" fontId="33" fillId="63" borderId="84" applyNumberFormat="0" applyProtection="0">
      <alignment horizontal="left" vertical="center" indent="1"/>
    </xf>
    <xf numFmtId="4" fontId="35" fillId="74" borderId="84" applyNumberFormat="0" applyProtection="0">
      <alignment horizontal="right" vertical="center"/>
    </xf>
    <xf numFmtId="0" fontId="17" fillId="74" borderId="84" applyNumberFormat="0" applyProtection="0">
      <alignment horizontal="left" vertical="top" indent="1"/>
    </xf>
    <xf numFmtId="0" fontId="17" fillId="76" borderId="84" applyNumberFormat="0" applyProtection="0">
      <alignment horizontal="left" vertical="top" indent="1"/>
    </xf>
    <xf numFmtId="0" fontId="17" fillId="63" borderId="84" applyNumberFormat="0" applyProtection="0">
      <alignment horizontal="left" vertical="top" indent="1"/>
    </xf>
    <xf numFmtId="0" fontId="17" fillId="63" borderId="84" applyNumberFormat="0" applyProtection="0">
      <alignment horizontal="left" vertical="center" indent="1"/>
    </xf>
    <xf numFmtId="4" fontId="96" fillId="130" borderId="110" applyNumberFormat="0" applyProtection="0">
      <alignment horizontal="right" vertical="center"/>
    </xf>
    <xf numFmtId="4" fontId="33" fillId="66" borderId="84" applyNumberFormat="0" applyProtection="0">
      <alignment horizontal="right" vertical="center"/>
    </xf>
    <xf numFmtId="4" fontId="33" fillId="65" borderId="84" applyNumberFormat="0" applyProtection="0">
      <alignment horizontal="right" vertical="center"/>
    </xf>
    <xf numFmtId="4" fontId="33" fillId="64" borderId="84" applyNumberFormat="0" applyProtection="0">
      <alignment horizontal="right" vertical="center"/>
    </xf>
    <xf numFmtId="4" fontId="96" fillId="80" borderId="123" applyNumberFormat="0" applyProtection="0">
      <alignment horizontal="right" vertical="center"/>
    </xf>
    <xf numFmtId="0" fontId="31" fillId="62" borderId="84" applyNumberFormat="0" applyProtection="0">
      <alignment horizontal="left" vertical="top" indent="1"/>
    </xf>
    <xf numFmtId="4" fontId="31" fillId="62" borderId="84" applyNumberFormat="0" applyProtection="0">
      <alignment horizontal="left" vertical="center" indent="1"/>
    </xf>
    <xf numFmtId="4" fontId="32" fillId="62" borderId="84" applyNumberFormat="0" applyProtection="0">
      <alignment vertical="center"/>
    </xf>
    <xf numFmtId="4" fontId="31" fillId="62" borderId="84" applyNumberFormat="0" applyProtection="0">
      <alignment vertical="center"/>
    </xf>
    <xf numFmtId="4" fontId="33" fillId="70" borderId="97" applyNumberFormat="0" applyProtection="0">
      <alignment horizontal="right" vertical="center"/>
    </xf>
    <xf numFmtId="4" fontId="70" fillId="70" borderId="104" applyNumberFormat="0" applyProtection="0">
      <alignment horizontal="right" vertical="center"/>
    </xf>
    <xf numFmtId="0" fontId="17" fillId="57" borderId="127" applyNumberFormat="0" applyFont="0" applyAlignment="0" applyProtection="0"/>
    <xf numFmtId="0" fontId="70" fillId="63" borderId="97" applyNumberFormat="0" applyProtection="0">
      <alignment horizontal="left" vertical="top" indent="1"/>
    </xf>
    <xf numFmtId="4" fontId="70" fillId="67" borderId="117" applyNumberFormat="0" applyProtection="0">
      <alignment horizontal="right" vertical="center"/>
    </xf>
    <xf numFmtId="0" fontId="17" fillId="63" borderId="123" applyNumberFormat="0" applyProtection="0">
      <alignment horizontal="left" vertical="top" indent="1"/>
    </xf>
    <xf numFmtId="4" fontId="97" fillId="134" borderId="110" applyNumberFormat="0" applyProtection="0">
      <alignment vertical="center"/>
    </xf>
    <xf numFmtId="0" fontId="17" fillId="76" borderId="97" applyNumberFormat="0" applyProtection="0">
      <alignment horizontal="left" vertical="center" indent="1"/>
    </xf>
    <xf numFmtId="4" fontId="33" fillId="72" borderId="97" applyNumberFormat="0" applyProtection="0">
      <alignment horizontal="right" vertical="center"/>
    </xf>
    <xf numFmtId="4" fontId="70" fillId="69" borderId="104" applyNumberFormat="0" applyProtection="0">
      <alignment horizontal="right" vertical="center"/>
    </xf>
    <xf numFmtId="4" fontId="33" fillId="67" borderId="110" applyNumberFormat="0" applyProtection="0">
      <alignment horizontal="right" vertical="center"/>
    </xf>
    <xf numFmtId="0" fontId="33" fillId="78" borderId="110" applyNumberFormat="0" applyProtection="0">
      <alignment horizontal="left" vertical="top" indent="1"/>
    </xf>
    <xf numFmtId="4" fontId="36" fillId="94" borderId="120" applyNumberFormat="0" applyProtection="0">
      <alignment horizontal="left" vertical="center" indent="1"/>
    </xf>
    <xf numFmtId="4" fontId="70" fillId="96" borderId="104" applyNumberFormat="0" applyProtection="0">
      <alignment horizontal="left" vertical="center" indent="1"/>
    </xf>
    <xf numFmtId="0" fontId="17" fillId="77" borderId="83" applyNumberFormat="0">
      <protection locked="0"/>
    </xf>
    <xf numFmtId="0" fontId="17" fillId="74" borderId="84" applyNumberFormat="0" applyProtection="0">
      <alignment horizontal="left" vertical="center" indent="1"/>
    </xf>
    <xf numFmtId="0" fontId="17" fillId="76" borderId="84" applyNumberFormat="0" applyProtection="0">
      <alignment horizontal="left" vertical="center" indent="1"/>
    </xf>
    <xf numFmtId="0" fontId="17" fillId="63" borderId="84" applyNumberFormat="0" applyProtection="0">
      <alignment horizontal="left" vertical="top" indent="1"/>
    </xf>
    <xf numFmtId="4" fontId="33" fillId="78" borderId="84" applyNumberFormat="0" applyProtection="0">
      <alignment vertical="center"/>
    </xf>
    <xf numFmtId="0" fontId="73" fillId="63" borderId="97" applyNumberFormat="0" applyProtection="0">
      <alignment horizontal="left" vertical="top" indent="1"/>
    </xf>
    <xf numFmtId="4" fontId="70" fillId="64" borderId="117" applyNumberFormat="0" applyProtection="0">
      <alignment horizontal="right" vertical="center"/>
    </xf>
    <xf numFmtId="4" fontId="33" fillId="69" borderId="97" applyNumberFormat="0" applyProtection="0">
      <alignment horizontal="right" vertical="center"/>
    </xf>
    <xf numFmtId="4" fontId="32" fillId="62" borderId="110" applyNumberFormat="0" applyProtection="0">
      <alignment vertical="center"/>
    </xf>
    <xf numFmtId="4" fontId="17" fillId="75" borderId="118" applyNumberFormat="0" applyProtection="0">
      <alignment horizontal="left" vertical="center" indent="1"/>
    </xf>
    <xf numFmtId="0" fontId="33" fillId="78" borderId="84" applyNumberFormat="0" applyProtection="0">
      <alignment horizontal="left" vertical="top" indent="1"/>
    </xf>
    <xf numFmtId="0" fontId="17" fillId="74" borderId="97" applyNumberFormat="0" applyProtection="0">
      <alignment horizontal="left" vertical="center" indent="1"/>
    </xf>
    <xf numFmtId="0" fontId="73" fillId="78" borderId="84" applyNumberFormat="0" applyProtection="0">
      <alignment horizontal="left" vertical="top" indent="1"/>
    </xf>
    <xf numFmtId="4" fontId="70" fillId="73" borderId="92" applyNumberFormat="0" applyProtection="0">
      <alignment horizontal="left" vertical="center" indent="1"/>
    </xf>
    <xf numFmtId="0" fontId="17" fillId="74" borderId="84" applyNumberFormat="0" applyProtection="0">
      <alignment horizontal="left" vertical="top" indent="1"/>
    </xf>
    <xf numFmtId="4" fontId="33" fillId="70" borderId="84" applyNumberFormat="0" applyProtection="0">
      <alignment horizontal="right" vertical="center"/>
    </xf>
    <xf numFmtId="0" fontId="70" fillId="74" borderId="84" applyNumberFormat="0" applyProtection="0">
      <alignment horizontal="left" vertical="top" indent="1"/>
    </xf>
    <xf numFmtId="4" fontId="70" fillId="64" borderId="91" applyNumberFormat="0" applyProtection="0">
      <alignment horizontal="right" vertical="center"/>
    </xf>
    <xf numFmtId="0" fontId="17" fillId="76" borderId="84" applyNumberFormat="0" applyProtection="0">
      <alignment horizontal="left" vertical="center" indent="1"/>
    </xf>
    <xf numFmtId="4" fontId="96" fillId="129" borderId="84" applyNumberFormat="0" applyProtection="0">
      <alignment horizontal="right" vertical="center"/>
    </xf>
    <xf numFmtId="4" fontId="31" fillId="62" borderId="84" applyNumberFormat="0" applyProtection="0">
      <alignment horizontal="left" vertical="center" indent="1"/>
    </xf>
    <xf numFmtId="4" fontId="37" fillId="74" borderId="84" applyNumberFormat="0" applyProtection="0">
      <alignment horizontal="right" vertical="center"/>
    </xf>
    <xf numFmtId="0" fontId="17" fillId="63" borderId="84" applyNumberFormat="0" applyProtection="0">
      <alignment horizontal="left" vertical="top" indent="1"/>
    </xf>
    <xf numFmtId="4" fontId="96" fillId="80" borderId="84" applyNumberFormat="0" applyProtection="0">
      <alignment horizontal="right" vertical="center"/>
    </xf>
    <xf numFmtId="4" fontId="17" fillId="75" borderId="92" applyNumberFormat="0" applyProtection="0">
      <alignment horizontal="left" vertical="center" indent="1"/>
    </xf>
    <xf numFmtId="4" fontId="70" fillId="96" borderId="91" applyNumberFormat="0" applyProtection="0">
      <alignment horizontal="left" vertical="center" indent="1"/>
    </xf>
    <xf numFmtId="0" fontId="17" fillId="75" borderId="84" applyNumberFormat="0" applyProtection="0">
      <alignment horizontal="left" vertical="center" indent="1"/>
    </xf>
    <xf numFmtId="4" fontId="33" fillId="65" borderId="84" applyNumberFormat="0" applyProtection="0">
      <alignment horizontal="right" vertical="center"/>
    </xf>
    <xf numFmtId="4" fontId="96" fillId="134" borderId="84" applyNumberFormat="0" applyProtection="0">
      <alignment horizontal="right" vertical="center"/>
    </xf>
    <xf numFmtId="4" fontId="96" fillId="93" borderId="84" applyNumberFormat="0" applyProtection="0">
      <alignment horizontal="right" vertical="center"/>
    </xf>
    <xf numFmtId="4" fontId="33" fillId="64" borderId="84" applyNumberFormat="0" applyProtection="0">
      <alignment horizontal="right" vertical="center"/>
    </xf>
    <xf numFmtId="0" fontId="70" fillId="84" borderId="91" applyNumberFormat="0" applyProtection="0">
      <alignment horizontal="left" vertical="center" indent="1"/>
    </xf>
    <xf numFmtId="4" fontId="97" fillId="134" borderId="84" applyNumberFormat="0" applyProtection="0">
      <alignment vertical="center"/>
    </xf>
    <xf numFmtId="4" fontId="33" fillId="71" borderId="84" applyNumberFormat="0" applyProtection="0">
      <alignment horizontal="right" vertical="center"/>
    </xf>
    <xf numFmtId="4" fontId="95" fillId="111" borderId="84" applyNumberFormat="0" applyProtection="0">
      <alignment vertical="center"/>
    </xf>
    <xf numFmtId="4" fontId="96" fillId="131" borderId="84" applyNumberFormat="0" applyProtection="0">
      <alignment horizontal="right" vertical="center"/>
    </xf>
    <xf numFmtId="0" fontId="17" fillId="74" borderId="110" applyNumberFormat="0" applyProtection="0">
      <alignment horizontal="left" vertical="center" indent="1"/>
    </xf>
    <xf numFmtId="0" fontId="17" fillId="63" borderId="110" applyNumberFormat="0" applyProtection="0">
      <alignment horizontal="left" vertical="center" indent="1"/>
    </xf>
    <xf numFmtId="4" fontId="70" fillId="72" borderId="104" applyNumberFormat="0" applyProtection="0">
      <alignment horizontal="right" vertical="center"/>
    </xf>
    <xf numFmtId="0" fontId="68" fillId="91" borderId="102" applyNumberFormat="0" applyAlignment="0" applyProtection="0"/>
    <xf numFmtId="0" fontId="65" fillId="58" borderId="126" applyNumberFormat="0" applyAlignment="0" applyProtection="0"/>
    <xf numFmtId="0" fontId="17" fillId="76" borderId="97" applyNumberFormat="0" applyProtection="0">
      <alignment horizontal="left" vertical="center" indent="1"/>
    </xf>
    <xf numFmtId="0" fontId="33" fillId="78" borderId="97" applyNumberFormat="0" applyProtection="0">
      <alignment horizontal="left" vertical="top" indent="1"/>
    </xf>
    <xf numFmtId="4" fontId="70" fillId="71" borderId="117" applyNumberFormat="0" applyProtection="0">
      <alignment horizontal="right" vertical="center"/>
    </xf>
    <xf numFmtId="4" fontId="80" fillId="111" borderId="117" applyNumberFormat="0" applyProtection="0">
      <alignment vertical="center"/>
    </xf>
    <xf numFmtId="4" fontId="96" fillId="134" borderId="110" applyNumberFormat="0" applyProtection="0">
      <alignment vertical="center"/>
    </xf>
    <xf numFmtId="0" fontId="70" fillId="57" borderId="104" applyNumberFormat="0" applyFont="0" applyAlignment="0" applyProtection="0"/>
    <xf numFmtId="4" fontId="70" fillId="66" borderId="105" applyNumberFormat="0" applyProtection="0">
      <alignment horizontal="right" vertical="center"/>
    </xf>
    <xf numFmtId="0" fontId="58" fillId="91" borderId="100" applyNumberFormat="0" applyAlignment="0" applyProtection="0"/>
    <xf numFmtId="4" fontId="70" fillId="68" borderId="117" applyNumberFormat="0" applyProtection="0">
      <alignment horizontal="right" vertical="center"/>
    </xf>
    <xf numFmtId="4" fontId="70" fillId="73" borderId="92" applyNumberFormat="0" applyProtection="0">
      <alignment horizontal="left" vertical="center" indent="1"/>
    </xf>
    <xf numFmtId="4" fontId="33" fillId="65" borderId="97" applyNumberFormat="0" applyProtection="0">
      <alignment horizontal="right" vertical="center"/>
    </xf>
    <xf numFmtId="0" fontId="17" fillId="74" borderId="84" applyNumberFormat="0" applyProtection="0">
      <alignment horizontal="left" vertical="center" indent="1"/>
    </xf>
    <xf numFmtId="4" fontId="33" fillId="71" borderId="84" applyNumberFormat="0" applyProtection="0">
      <alignment horizontal="right" vertical="center"/>
    </xf>
    <xf numFmtId="4" fontId="70" fillId="0" borderId="117" applyNumberFormat="0" applyProtection="0">
      <alignment horizontal="right" vertical="center"/>
    </xf>
    <xf numFmtId="4" fontId="33" fillId="72" borderId="110" applyNumberFormat="0" applyProtection="0">
      <alignment horizontal="right" vertical="center"/>
    </xf>
    <xf numFmtId="0" fontId="17" fillId="74" borderId="110" applyNumberFormat="0" applyProtection="0">
      <alignment horizontal="left" vertical="top" indent="1"/>
    </xf>
    <xf numFmtId="4" fontId="70" fillId="73" borderId="118" applyNumberFormat="0" applyProtection="0">
      <alignment horizontal="left" vertical="center" indent="1"/>
    </xf>
    <xf numFmtId="0" fontId="17" fillId="57" borderId="101" applyNumberFormat="0" applyFont="0" applyAlignment="0" applyProtection="0"/>
    <xf numFmtId="4" fontId="70" fillId="111" borderId="117" applyNumberFormat="0" applyProtection="0">
      <alignment horizontal="left" vertical="center" indent="1"/>
    </xf>
    <xf numFmtId="4" fontId="98" fillId="134" borderId="97" applyNumberFormat="0" applyProtection="0">
      <alignment horizontal="right" vertical="center"/>
    </xf>
    <xf numFmtId="4" fontId="33" fillId="66" borderId="110" applyNumberFormat="0" applyProtection="0">
      <alignment horizontal="right" vertical="center"/>
    </xf>
    <xf numFmtId="0" fontId="86" fillId="84" borderId="100" applyNumberFormat="0" applyAlignment="0" applyProtection="0"/>
    <xf numFmtId="0" fontId="17" fillId="63" borderId="123" applyNumberFormat="0" applyProtection="0">
      <alignment horizontal="left" vertical="center" indent="1"/>
    </xf>
    <xf numFmtId="4" fontId="96" fillId="95" borderId="110" applyNumberFormat="0" applyProtection="0">
      <alignment horizontal="right" vertical="center"/>
    </xf>
    <xf numFmtId="0" fontId="17" fillId="75" borderId="110" applyNumberFormat="0" applyProtection="0">
      <alignment horizontal="left" vertical="center" indent="1"/>
    </xf>
    <xf numFmtId="4" fontId="70" fillId="112" borderId="117" applyNumberFormat="0" applyProtection="0">
      <alignment horizontal="right" vertical="center"/>
    </xf>
    <xf numFmtId="0" fontId="70" fillId="76" borderId="97" applyNumberFormat="0" applyProtection="0">
      <alignment horizontal="left" vertical="top" indent="1"/>
    </xf>
    <xf numFmtId="4" fontId="33" fillId="78" borderId="97" applyNumberFormat="0" applyProtection="0">
      <alignment horizontal="left" vertical="center" indent="1"/>
    </xf>
    <xf numFmtId="4" fontId="73" fillId="84" borderId="84" applyNumberFormat="0" applyProtection="0">
      <alignment horizontal="left" vertical="center" indent="1"/>
    </xf>
    <xf numFmtId="4" fontId="70" fillId="71" borderId="91" applyNumberFormat="0" applyProtection="0">
      <alignment horizontal="right" vertical="center"/>
    </xf>
    <xf numFmtId="4" fontId="35" fillId="78" borderId="97" applyNumberFormat="0" applyProtection="0">
      <alignment vertical="center"/>
    </xf>
    <xf numFmtId="4" fontId="35" fillId="78" borderId="97" applyNumberFormat="0" applyProtection="0">
      <alignment vertical="center"/>
    </xf>
    <xf numFmtId="0" fontId="70" fillId="75" borderId="84" applyNumberFormat="0" applyProtection="0">
      <alignment horizontal="left" vertical="top" indent="1"/>
    </xf>
    <xf numFmtId="0" fontId="17" fillId="63" borderId="97" applyNumberFormat="0" applyProtection="0">
      <alignment horizontal="left" vertical="center" indent="1"/>
    </xf>
    <xf numFmtId="0" fontId="17" fillId="76" borderId="110" applyNumberFormat="0" applyProtection="0">
      <alignment horizontal="left" vertical="center" indent="1"/>
    </xf>
    <xf numFmtId="4" fontId="70" fillId="71" borderId="130" applyNumberFormat="0" applyProtection="0">
      <alignment horizontal="right" vertical="center"/>
    </xf>
    <xf numFmtId="4" fontId="33" fillId="74" borderId="110" applyNumberFormat="0" applyProtection="0">
      <alignment horizontal="right" vertical="center"/>
    </xf>
    <xf numFmtId="4" fontId="96" fillId="134" borderId="97" applyNumberFormat="0" applyProtection="0">
      <alignment horizontal="right" vertical="center"/>
    </xf>
    <xf numFmtId="0" fontId="17" fillId="63" borderId="97" applyNumberFormat="0" applyProtection="0">
      <alignment horizontal="left" vertical="top" indent="1"/>
    </xf>
    <xf numFmtId="0" fontId="33" fillId="78" borderId="84" applyNumberFormat="0" applyProtection="0">
      <alignment horizontal="left" vertical="top" indent="1"/>
    </xf>
    <xf numFmtId="4" fontId="76" fillId="77" borderId="104" applyNumberFormat="0" applyProtection="0">
      <alignment horizontal="right" vertical="center"/>
    </xf>
    <xf numFmtId="4" fontId="31" fillId="62" borderId="84" applyNumberFormat="0" applyProtection="0">
      <alignment vertical="center"/>
    </xf>
    <xf numFmtId="4" fontId="73" fillId="78" borderId="84" applyNumberFormat="0" applyProtection="0">
      <alignment vertical="center"/>
    </xf>
    <xf numFmtId="4" fontId="70" fillId="72" borderId="91" applyNumberFormat="0" applyProtection="0">
      <alignment horizontal="right" vertical="center"/>
    </xf>
    <xf numFmtId="0" fontId="17" fillId="74" borderId="84" applyNumberFormat="0" applyProtection="0">
      <alignment horizontal="left" vertical="center" indent="1"/>
    </xf>
    <xf numFmtId="0" fontId="70" fillId="63" borderId="84" applyNumberFormat="0" applyProtection="0">
      <alignment horizontal="left" vertical="top" indent="1"/>
    </xf>
    <xf numFmtId="4" fontId="70" fillId="96" borderId="91" applyNumberFormat="0" applyProtection="0">
      <alignment horizontal="left" vertical="center" indent="1"/>
    </xf>
    <xf numFmtId="0" fontId="17" fillId="76" borderId="84" applyNumberFormat="0" applyProtection="0">
      <alignment horizontal="left" vertical="center" indent="1"/>
    </xf>
    <xf numFmtId="4" fontId="32" fillId="62" borderId="84" applyNumberFormat="0" applyProtection="0">
      <alignment vertical="center"/>
    </xf>
    <xf numFmtId="4" fontId="36" fillId="94" borderId="94" applyNumberFormat="0" applyProtection="0">
      <alignment horizontal="left" vertical="center" indent="1"/>
    </xf>
    <xf numFmtId="0" fontId="17" fillId="63" borderId="84" applyNumberFormat="0" applyProtection="0">
      <alignment horizontal="left" vertical="center" indent="1"/>
    </xf>
    <xf numFmtId="4" fontId="17" fillId="75" borderId="92" applyNumberFormat="0" applyProtection="0">
      <alignment horizontal="left" vertical="center" indent="1"/>
    </xf>
    <xf numFmtId="4" fontId="70" fillId="96" borderId="91" applyNumberFormat="0" applyProtection="0">
      <alignment horizontal="left" vertical="center" indent="1"/>
    </xf>
    <xf numFmtId="0" fontId="17" fillId="75" borderId="84" applyNumberFormat="0" applyProtection="0">
      <alignment horizontal="left" vertical="center" indent="1"/>
    </xf>
    <xf numFmtId="0" fontId="92" fillId="84" borderId="113" applyNumberFormat="0" applyAlignment="0" applyProtection="0"/>
    <xf numFmtId="4" fontId="33" fillId="74" borderId="84" applyNumberFormat="0" applyProtection="0">
      <alignment horizontal="right" vertical="center"/>
    </xf>
    <xf numFmtId="4" fontId="33" fillId="63" borderId="84" applyNumberFormat="0" applyProtection="0">
      <alignment horizontal="right" vertical="center"/>
    </xf>
    <xf numFmtId="4" fontId="70" fillId="63" borderId="92" applyNumberFormat="0" applyProtection="0">
      <alignment horizontal="left" vertical="center" indent="1"/>
    </xf>
    <xf numFmtId="4" fontId="35" fillId="78" borderId="84" applyNumberFormat="0" applyProtection="0">
      <alignment vertical="center"/>
    </xf>
    <xf numFmtId="4" fontId="33" fillId="71" borderId="84" applyNumberFormat="0" applyProtection="0">
      <alignment horizontal="right" vertical="center"/>
    </xf>
    <xf numFmtId="0" fontId="70" fillId="74" borderId="91" applyNumberFormat="0" applyProtection="0">
      <alignment horizontal="left" vertical="center" indent="1"/>
    </xf>
    <xf numFmtId="4" fontId="70" fillId="96" borderId="91" applyNumberFormat="0" applyProtection="0">
      <alignment horizontal="left" vertical="center" indent="1"/>
    </xf>
    <xf numFmtId="0" fontId="70" fillId="74" borderId="104" applyNumberFormat="0" applyProtection="0">
      <alignment horizontal="left" vertical="center" indent="1"/>
    </xf>
    <xf numFmtId="4" fontId="70" fillId="96" borderId="91" applyNumberFormat="0" applyProtection="0">
      <alignment horizontal="left" vertical="center" indent="1"/>
    </xf>
    <xf numFmtId="4" fontId="31" fillId="62" borderId="110" applyNumberFormat="0" applyProtection="0">
      <alignment vertical="center"/>
    </xf>
    <xf numFmtId="4" fontId="70" fillId="73" borderId="92" applyNumberFormat="0" applyProtection="0">
      <alignment horizontal="left" vertical="center" indent="1"/>
    </xf>
    <xf numFmtId="4" fontId="33" fillId="71" borderId="84" applyNumberFormat="0" applyProtection="0">
      <alignment horizontal="right" vertical="center"/>
    </xf>
    <xf numFmtId="4" fontId="33" fillId="78" borderId="84" applyNumberFormat="0" applyProtection="0">
      <alignment horizontal="left" vertical="center" indent="1"/>
    </xf>
    <xf numFmtId="0" fontId="58" fillId="91" borderId="87" applyNumberFormat="0" applyAlignment="0" applyProtection="0"/>
    <xf numFmtId="4" fontId="70" fillId="70" borderId="104" applyNumberFormat="0" applyProtection="0">
      <alignment horizontal="right" vertical="center"/>
    </xf>
    <xf numFmtId="4" fontId="35" fillId="74" borderId="110" applyNumberFormat="0" applyProtection="0">
      <alignment horizontal="right" vertical="center"/>
    </xf>
    <xf numFmtId="4" fontId="70" fillId="96" borderId="91" applyNumberFormat="0" applyProtection="0">
      <alignment horizontal="left" vertical="center" indent="1"/>
    </xf>
    <xf numFmtId="4" fontId="96" fillId="132" borderId="97" applyNumberFormat="0" applyProtection="0">
      <alignment horizontal="right" vertical="center"/>
    </xf>
    <xf numFmtId="4" fontId="33" fillId="63" borderId="123" applyNumberFormat="0" applyProtection="0">
      <alignment horizontal="left" vertical="center" indent="1"/>
    </xf>
    <xf numFmtId="0" fontId="65" fillId="58" borderId="91" applyNumberFormat="0" applyAlignment="0" applyProtection="0"/>
    <xf numFmtId="4" fontId="70" fillId="70" borderId="91" applyNumberFormat="0" applyProtection="0">
      <alignment horizontal="right" vertical="center"/>
    </xf>
    <xf numFmtId="4" fontId="80" fillId="82" borderId="83" applyNumberFormat="0" applyProtection="0">
      <alignment vertical="center"/>
    </xf>
    <xf numFmtId="0" fontId="58" fillId="91" borderId="113" applyNumberFormat="0" applyAlignment="0" applyProtection="0"/>
    <xf numFmtId="4" fontId="33" fillId="74" borderId="97" applyNumberFormat="0" applyProtection="0">
      <alignment horizontal="right" vertical="center"/>
    </xf>
    <xf numFmtId="4" fontId="70" fillId="66" borderId="105" applyNumberFormat="0" applyProtection="0">
      <alignment horizontal="right" vertical="center"/>
    </xf>
    <xf numFmtId="0" fontId="70" fillId="113" borderId="104" applyNumberFormat="0" applyProtection="0">
      <alignment horizontal="left" vertical="center" indent="1"/>
    </xf>
    <xf numFmtId="4" fontId="34" fillId="93" borderId="107" applyNumberFormat="0" applyProtection="0">
      <alignment horizontal="left" vertical="center" indent="1"/>
    </xf>
    <xf numFmtId="4" fontId="34" fillId="93" borderId="97" applyNumberFormat="0" applyProtection="0">
      <alignment horizontal="left" vertical="center" indent="1"/>
    </xf>
    <xf numFmtId="4" fontId="96" fillId="131" borderId="110" applyNumberFormat="0" applyProtection="0">
      <alignment horizontal="right" vertical="center"/>
    </xf>
    <xf numFmtId="4" fontId="32" fillId="62" borderId="110" applyNumberFormat="0" applyProtection="0">
      <alignment vertical="center"/>
    </xf>
    <xf numFmtId="4" fontId="33" fillId="66" borderId="110" applyNumberFormat="0" applyProtection="0">
      <alignment horizontal="right" vertical="center"/>
    </xf>
    <xf numFmtId="0" fontId="33" fillId="63" borderId="97" applyNumberFormat="0" applyProtection="0">
      <alignment horizontal="left" vertical="top" indent="1"/>
    </xf>
    <xf numFmtId="0" fontId="17" fillId="63" borderId="97" applyNumberFormat="0" applyProtection="0">
      <alignment horizontal="left" vertical="center" indent="1"/>
    </xf>
    <xf numFmtId="0" fontId="70" fillId="74" borderId="104" applyNumberFormat="0" applyProtection="0">
      <alignment horizontal="left" vertical="center" indent="1"/>
    </xf>
    <xf numFmtId="0" fontId="65" fillId="58" borderId="87" applyNumberFormat="0" applyAlignment="0" applyProtection="0"/>
    <xf numFmtId="4" fontId="36" fillId="94" borderId="120" applyNumberFormat="0" applyProtection="0">
      <alignment horizontal="left" vertical="center" indent="1"/>
    </xf>
    <xf numFmtId="4" fontId="35" fillId="78" borderId="97" applyNumberFormat="0" applyProtection="0">
      <alignment vertical="center"/>
    </xf>
    <xf numFmtId="0" fontId="17" fillId="74" borderId="97" applyNumberFormat="0" applyProtection="0">
      <alignment horizontal="left" vertical="top" indent="1"/>
    </xf>
    <xf numFmtId="0" fontId="17" fillId="74" borderId="97" applyNumberFormat="0" applyProtection="0">
      <alignment horizontal="left" vertical="top" indent="1"/>
    </xf>
    <xf numFmtId="0" fontId="70" fillId="84" borderId="91" applyNumberFormat="0" applyProtection="0">
      <alignment horizontal="left" vertical="center" indent="1"/>
    </xf>
    <xf numFmtId="0" fontId="17" fillId="57" borderId="88" applyNumberFormat="0" applyFont="0" applyAlignment="0" applyProtection="0"/>
    <xf numFmtId="4" fontId="35" fillId="78" borderId="110" applyNumberFormat="0" applyProtection="0">
      <alignment vertical="center"/>
    </xf>
    <xf numFmtId="4" fontId="70" fillId="96" borderId="117" applyNumberFormat="0" applyProtection="0">
      <alignment horizontal="left" vertical="center" indent="1"/>
    </xf>
    <xf numFmtId="4" fontId="70" fillId="67" borderId="104" applyNumberFormat="0" applyProtection="0">
      <alignment horizontal="right" vertical="center"/>
    </xf>
    <xf numFmtId="4" fontId="70" fillId="70" borderId="91" applyNumberFormat="0" applyProtection="0">
      <alignment horizontal="right" vertical="center"/>
    </xf>
    <xf numFmtId="4" fontId="33" fillId="74" borderId="110" applyNumberFormat="0" applyProtection="0">
      <alignment horizontal="right" vertical="center"/>
    </xf>
    <xf numFmtId="4" fontId="70" fillId="64" borderId="91" applyNumberFormat="0" applyProtection="0">
      <alignment horizontal="right" vertical="center"/>
    </xf>
    <xf numFmtId="0" fontId="92" fillId="84" borderId="87" applyNumberFormat="0" applyAlignment="0" applyProtection="0"/>
    <xf numFmtId="4" fontId="73" fillId="84" borderId="97" applyNumberFormat="0" applyProtection="0">
      <alignment horizontal="left" vertical="center" indent="1"/>
    </xf>
    <xf numFmtId="4" fontId="70" fillId="67" borderId="91" applyNumberFormat="0" applyProtection="0">
      <alignment horizontal="right" vertical="center"/>
    </xf>
    <xf numFmtId="4" fontId="70" fillId="62" borderId="117" applyNumberFormat="0" applyProtection="0">
      <alignment vertical="center"/>
    </xf>
    <xf numFmtId="4" fontId="70" fillId="64" borderId="91" applyNumberFormat="0" applyProtection="0">
      <alignment horizontal="right" vertical="center"/>
    </xf>
    <xf numFmtId="0" fontId="65" fillId="58" borderId="87" applyNumberFormat="0" applyAlignment="0" applyProtection="0"/>
    <xf numFmtId="4" fontId="70" fillId="68" borderId="91" applyNumberFormat="0" applyProtection="0">
      <alignment horizontal="right" vertical="center"/>
    </xf>
    <xf numFmtId="4" fontId="34" fillId="93" borderId="120" applyNumberFormat="0" applyProtection="0">
      <alignment horizontal="left" vertical="center" indent="1"/>
    </xf>
    <xf numFmtId="0" fontId="92" fillId="84" borderId="87" applyNumberFormat="0" applyAlignment="0" applyProtection="0"/>
    <xf numFmtId="4" fontId="70" fillId="66" borderId="92" applyNumberFormat="0" applyProtection="0">
      <alignment horizontal="right" vertical="center"/>
    </xf>
    <xf numFmtId="4" fontId="70" fillId="112" borderId="91" applyNumberFormat="0" applyProtection="0">
      <alignment horizontal="right" vertical="center"/>
    </xf>
    <xf numFmtId="0" fontId="17" fillId="75" borderId="97" applyNumberFormat="0" applyProtection="0">
      <alignment horizontal="left" vertical="center" indent="1"/>
    </xf>
    <xf numFmtId="4" fontId="70" fillId="67" borderId="91" applyNumberFormat="0" applyProtection="0">
      <alignment horizontal="right" vertical="center"/>
    </xf>
    <xf numFmtId="0" fontId="65" fillId="58" borderId="87" applyNumberFormat="0" applyAlignment="0" applyProtection="0"/>
    <xf numFmtId="4" fontId="34" fillId="111" borderId="97" applyNumberFormat="0" applyProtection="0">
      <alignment vertical="center"/>
    </xf>
    <xf numFmtId="4" fontId="31" fillId="62" borderId="97" applyNumberFormat="0" applyProtection="0">
      <alignment vertical="center"/>
    </xf>
    <xf numFmtId="0" fontId="58" fillId="91" borderId="87" applyNumberFormat="0" applyAlignment="0" applyProtection="0"/>
    <xf numFmtId="4" fontId="70" fillId="69" borderId="91" applyNumberFormat="0" applyProtection="0">
      <alignment horizontal="right" vertical="center"/>
    </xf>
    <xf numFmtId="0" fontId="17" fillId="75" borderId="123" applyNumberFormat="0" applyProtection="0">
      <alignment horizontal="left" vertical="top" indent="1"/>
    </xf>
    <xf numFmtId="4" fontId="33" fillId="64" borderId="97" applyNumberFormat="0" applyProtection="0">
      <alignment horizontal="right" vertical="center"/>
    </xf>
    <xf numFmtId="0" fontId="65" fillId="58" borderId="87" applyNumberFormat="0" applyAlignment="0" applyProtection="0"/>
    <xf numFmtId="4" fontId="70" fillId="63" borderId="92" applyNumberFormat="0" applyProtection="0">
      <alignment horizontal="left" vertical="center" indent="1"/>
    </xf>
    <xf numFmtId="4" fontId="70" fillId="63" borderId="131" applyNumberFormat="0" applyProtection="0">
      <alignment horizontal="left" vertical="center" indent="1"/>
    </xf>
    <xf numFmtId="4" fontId="70" fillId="112" borderId="91" applyNumberFormat="0" applyProtection="0">
      <alignment horizontal="right" vertical="center"/>
    </xf>
    <xf numFmtId="4" fontId="70" fillId="66" borderId="92" applyNumberFormat="0" applyProtection="0">
      <alignment horizontal="right" vertical="center"/>
    </xf>
    <xf numFmtId="4" fontId="70" fillId="62" borderId="130" applyNumberFormat="0" applyProtection="0">
      <alignment vertical="center"/>
    </xf>
    <xf numFmtId="4" fontId="70" fillId="68" borderId="91" applyNumberFormat="0" applyProtection="0">
      <alignment horizontal="right" vertical="center"/>
    </xf>
    <xf numFmtId="4" fontId="33" fillId="64" borderId="110" applyNumberFormat="0" applyProtection="0">
      <alignment horizontal="right" vertical="center"/>
    </xf>
    <xf numFmtId="4" fontId="70" fillId="62" borderId="91" applyNumberFormat="0" applyProtection="0">
      <alignment vertical="center"/>
    </xf>
    <xf numFmtId="4" fontId="80" fillId="82" borderId="122" applyNumberFormat="0" applyProtection="0">
      <alignment vertical="center"/>
    </xf>
    <xf numFmtId="0" fontId="30" fillId="0" borderId="90" applyNumberFormat="0" applyFill="0" applyAlignment="0" applyProtection="0"/>
    <xf numFmtId="0" fontId="17" fillId="75" borderId="110" applyNumberFormat="0" applyProtection="0">
      <alignment horizontal="left" vertical="center" indent="1"/>
    </xf>
    <xf numFmtId="4" fontId="70" fillId="111" borderId="117" applyNumberFormat="0" applyProtection="0">
      <alignment horizontal="left" vertical="center" indent="1"/>
    </xf>
    <xf numFmtId="0" fontId="70" fillId="75" borderId="110" applyNumberFormat="0" applyProtection="0">
      <alignment horizontal="left" vertical="top" indent="1"/>
    </xf>
    <xf numFmtId="0" fontId="70" fillId="84" borderId="130" applyNumberFormat="0" applyProtection="0">
      <alignment horizontal="left" vertical="center" indent="1"/>
    </xf>
    <xf numFmtId="4" fontId="80" fillId="111" borderId="91" applyNumberFormat="0" applyProtection="0">
      <alignment vertical="center"/>
    </xf>
    <xf numFmtId="0" fontId="86" fillId="84" borderId="87" applyNumberFormat="0" applyAlignment="0" applyProtection="0"/>
    <xf numFmtId="0" fontId="30" fillId="0" borderId="103" applyNumberFormat="0" applyFill="0" applyAlignment="0" applyProtection="0"/>
    <xf numFmtId="4" fontId="34" fillId="93" borderId="123" applyNumberFormat="0" applyProtection="0">
      <alignment horizontal="left" vertical="center" indent="1"/>
    </xf>
    <xf numFmtId="0" fontId="92" fillId="84" borderId="87" applyNumberFormat="0" applyAlignment="0" applyProtection="0"/>
    <xf numFmtId="4" fontId="96" fillId="127" borderId="97" applyNumberFormat="0" applyProtection="0">
      <alignment horizontal="right" vertical="center"/>
    </xf>
    <xf numFmtId="0" fontId="17" fillId="57" borderId="127" applyNumberFormat="0" applyFont="0" applyAlignment="0" applyProtection="0"/>
    <xf numFmtId="4" fontId="96" fillId="111" borderId="110" applyNumberFormat="0" applyProtection="0">
      <alignment horizontal="left" vertical="center" indent="1"/>
    </xf>
    <xf numFmtId="0" fontId="72" fillId="75" borderId="132" applyBorder="0"/>
    <xf numFmtId="4" fontId="95" fillId="111" borderId="110" applyNumberFormat="0" applyProtection="0">
      <alignment vertical="center"/>
    </xf>
    <xf numFmtId="4" fontId="96" fillId="80" borderId="97" applyNumberFormat="0" applyProtection="0">
      <alignment horizontal="right" vertical="center"/>
    </xf>
    <xf numFmtId="0" fontId="17" fillId="77" borderId="109" applyNumberFormat="0">
      <protection locked="0"/>
    </xf>
    <xf numFmtId="4" fontId="96" fillId="129" borderId="97" applyNumberFormat="0" applyProtection="0">
      <alignment horizontal="right" vertical="center"/>
    </xf>
    <xf numFmtId="0" fontId="17" fillId="77" borderId="122" applyNumberFormat="0">
      <protection locked="0"/>
    </xf>
    <xf numFmtId="4" fontId="33" fillId="68" borderId="97" applyNumberFormat="0" applyProtection="0">
      <alignment horizontal="right" vertical="center"/>
    </xf>
    <xf numFmtId="0" fontId="70" fillId="84" borderId="117" applyNumberFormat="0" applyProtection="0">
      <alignment horizontal="left" vertical="center" indent="1"/>
    </xf>
    <xf numFmtId="4" fontId="96" fillId="95" borderId="97" applyNumberFormat="0" applyProtection="0">
      <alignment horizontal="right" vertical="center"/>
    </xf>
    <xf numFmtId="4" fontId="33" fillId="65" borderId="110" applyNumberFormat="0" applyProtection="0">
      <alignment horizontal="right" vertical="center"/>
    </xf>
    <xf numFmtId="4" fontId="70" fillId="67" borderId="91" applyNumberFormat="0" applyProtection="0">
      <alignment horizontal="right" vertical="center"/>
    </xf>
    <xf numFmtId="4" fontId="96" fillId="134" borderId="110" applyNumberFormat="0" applyProtection="0">
      <alignment horizontal="right" vertical="center"/>
    </xf>
    <xf numFmtId="0" fontId="17" fillId="57" borderId="127" applyNumberFormat="0" applyFont="0" applyAlignment="0" applyProtection="0"/>
    <xf numFmtId="4" fontId="33" fillId="74" borderId="97" applyNumberFormat="0" applyProtection="0">
      <alignment horizontal="right" vertical="center"/>
    </xf>
    <xf numFmtId="4" fontId="33" fillId="78" borderId="97" applyNumberFormat="0" applyProtection="0">
      <alignment horizontal="left" vertical="center" indent="1"/>
    </xf>
    <xf numFmtId="4" fontId="33" fillId="70" borderId="97" applyNumberFormat="0" applyProtection="0">
      <alignment horizontal="right" vertical="center"/>
    </xf>
    <xf numFmtId="0" fontId="68" fillId="91" borderId="89" applyNumberFormat="0" applyAlignment="0" applyProtection="0"/>
    <xf numFmtId="4" fontId="33" fillId="78" borderId="123" applyNumberFormat="0" applyProtection="0">
      <alignment vertical="center"/>
    </xf>
    <xf numFmtId="4" fontId="70" fillId="68" borderId="104" applyNumberFormat="0" applyProtection="0">
      <alignment horizontal="right" vertical="center"/>
    </xf>
    <xf numFmtId="173" fontId="82" fillId="0" borderId="98"/>
    <xf numFmtId="4" fontId="33" fillId="68" borderId="84" applyNumberFormat="0" applyProtection="0">
      <alignment horizontal="right" vertical="center"/>
    </xf>
    <xf numFmtId="0" fontId="33" fillId="63" borderId="110" applyNumberFormat="0" applyProtection="0">
      <alignment horizontal="left" vertical="top" indent="1"/>
    </xf>
    <xf numFmtId="4" fontId="36" fillId="94" borderId="120" applyNumberFormat="0" applyProtection="0">
      <alignment horizontal="left" vertical="center" indent="1"/>
    </xf>
    <xf numFmtId="0" fontId="70" fillId="114" borderId="109"/>
    <xf numFmtId="4" fontId="96" fillId="93" borderId="84" applyNumberFormat="0" applyProtection="0">
      <alignment horizontal="right" vertical="center"/>
    </xf>
    <xf numFmtId="4" fontId="34" fillId="111" borderId="84" applyNumberFormat="0" applyProtection="0">
      <alignment vertical="center"/>
    </xf>
    <xf numFmtId="4" fontId="70" fillId="96" borderId="104" applyNumberFormat="0" applyProtection="0">
      <alignment horizontal="left" vertical="center" indent="1"/>
    </xf>
    <xf numFmtId="4" fontId="33" fillId="78" borderId="123" applyNumberFormat="0" applyProtection="0">
      <alignment horizontal="left" vertical="center" indent="1"/>
    </xf>
    <xf numFmtId="0" fontId="17" fillId="63" borderId="110" applyNumberFormat="0" applyProtection="0">
      <alignment horizontal="left" vertical="center" indent="1"/>
    </xf>
    <xf numFmtId="0" fontId="17" fillId="76" borderId="110" applyNumberFormat="0" applyProtection="0">
      <alignment horizontal="left" vertical="center" indent="1"/>
    </xf>
    <xf numFmtId="0" fontId="72" fillId="75" borderId="93" applyBorder="0"/>
    <xf numFmtId="0" fontId="17" fillId="75" borderId="97" applyNumberFormat="0" applyProtection="0">
      <alignment horizontal="left" vertical="center" indent="1"/>
    </xf>
    <xf numFmtId="4" fontId="33" fillId="74" borderId="97" applyNumberFormat="0" applyProtection="0">
      <alignment horizontal="right" vertical="center"/>
    </xf>
    <xf numFmtId="0" fontId="31" fillId="62" borderId="97" applyNumberFormat="0" applyProtection="0">
      <alignment horizontal="left" vertical="top" indent="1"/>
    </xf>
    <xf numFmtId="4" fontId="33" fillId="65" borderId="97" applyNumberFormat="0" applyProtection="0">
      <alignment horizontal="right" vertical="center"/>
    </xf>
    <xf numFmtId="4" fontId="31" fillId="62" borderId="84" applyNumberFormat="0" applyProtection="0">
      <alignment horizontal="left" vertical="center" indent="1"/>
    </xf>
    <xf numFmtId="0" fontId="92" fillId="84" borderId="87" applyNumberFormat="0" applyAlignment="0" applyProtection="0"/>
    <xf numFmtId="0" fontId="58" fillId="91" borderId="100" applyNumberFormat="0" applyAlignment="0" applyProtection="0"/>
    <xf numFmtId="4" fontId="33" fillId="68" borderId="123" applyNumberFormat="0" applyProtection="0">
      <alignment horizontal="right" vertical="center"/>
    </xf>
    <xf numFmtId="0" fontId="17" fillId="74" borderId="97" applyNumberFormat="0" applyProtection="0">
      <alignment horizontal="left" vertical="center" indent="1"/>
    </xf>
    <xf numFmtId="4" fontId="33" fillId="67" borderId="123" applyNumberFormat="0" applyProtection="0">
      <alignment horizontal="right" vertical="center"/>
    </xf>
    <xf numFmtId="0" fontId="17" fillId="74" borderId="97" applyNumberFormat="0" applyProtection="0">
      <alignment horizontal="left" vertical="center" indent="1"/>
    </xf>
    <xf numFmtId="4" fontId="32" fillId="62" borderId="97" applyNumberFormat="0" applyProtection="0">
      <alignment vertical="center"/>
    </xf>
    <xf numFmtId="4" fontId="96" fillId="134" borderId="97" applyNumberFormat="0" applyProtection="0">
      <alignment vertical="center"/>
    </xf>
    <xf numFmtId="4" fontId="33" fillId="74" borderId="97" applyNumberFormat="0" applyProtection="0">
      <alignment horizontal="right" vertical="center"/>
    </xf>
    <xf numFmtId="0" fontId="17" fillId="74" borderId="97" applyNumberFormat="0" applyProtection="0">
      <alignment horizontal="left" vertical="center" indent="1"/>
    </xf>
    <xf numFmtId="4" fontId="96" fillId="130" borderId="97" applyNumberFormat="0" applyProtection="0">
      <alignment horizontal="right" vertical="center"/>
    </xf>
    <xf numFmtId="0" fontId="17" fillId="74" borderId="123" applyNumberFormat="0" applyProtection="0">
      <alignment horizontal="left" vertical="top" indent="1"/>
    </xf>
    <xf numFmtId="4" fontId="17" fillId="75" borderId="105" applyNumberFormat="0" applyProtection="0">
      <alignment horizontal="left" vertical="center" indent="1"/>
    </xf>
    <xf numFmtId="4" fontId="80" fillId="111" borderId="130" applyNumberFormat="0" applyProtection="0">
      <alignment vertical="center"/>
    </xf>
    <xf numFmtId="0" fontId="17" fillId="75" borderId="123" applyNumberFormat="0" applyProtection="0">
      <alignment horizontal="left" vertical="center" indent="1"/>
    </xf>
    <xf numFmtId="4" fontId="35" fillId="78" borderId="110" applyNumberFormat="0" applyProtection="0">
      <alignment vertical="center"/>
    </xf>
    <xf numFmtId="0" fontId="17" fillId="76" borderId="110" applyNumberFormat="0" applyProtection="0">
      <alignment horizontal="left" vertical="center" indent="1"/>
    </xf>
    <xf numFmtId="4" fontId="36" fillId="94" borderId="107" applyNumberFormat="0" applyProtection="0">
      <alignment horizontal="left" vertical="center" indent="1"/>
    </xf>
    <xf numFmtId="4" fontId="70" fillId="68" borderId="91" applyNumberFormat="0" applyProtection="0">
      <alignment horizontal="right" vertical="center"/>
    </xf>
    <xf numFmtId="4" fontId="70" fillId="70" borderId="117" applyNumberFormat="0" applyProtection="0">
      <alignment horizontal="right" vertical="center"/>
    </xf>
    <xf numFmtId="4" fontId="33" fillId="64" borderId="110" applyNumberFormat="0" applyProtection="0">
      <alignment horizontal="right" vertical="center"/>
    </xf>
    <xf numFmtId="0" fontId="17" fillId="77" borderId="109" applyNumberFormat="0">
      <protection locked="0"/>
    </xf>
    <xf numFmtId="4" fontId="33" fillId="68" borderId="97" applyNumberFormat="0" applyProtection="0">
      <alignment horizontal="right" vertical="center"/>
    </xf>
    <xf numFmtId="4" fontId="37" fillId="74" borderId="123" applyNumberFormat="0" applyProtection="0">
      <alignment horizontal="right" vertical="center"/>
    </xf>
    <xf numFmtId="4" fontId="33" fillId="78" borderId="84" applyNumberFormat="0" applyProtection="0">
      <alignment vertical="center"/>
    </xf>
    <xf numFmtId="4" fontId="33" fillId="69" borderId="84" applyNumberFormat="0" applyProtection="0">
      <alignment horizontal="right" vertical="center"/>
    </xf>
    <xf numFmtId="4" fontId="75" fillId="79" borderId="105" applyNumberFormat="0" applyProtection="0">
      <alignment horizontal="left" vertical="center" indent="1"/>
    </xf>
    <xf numFmtId="0" fontId="68" fillId="91" borderId="102" applyNumberFormat="0" applyAlignment="0" applyProtection="0"/>
    <xf numFmtId="0" fontId="30" fillId="0" borderId="108" applyNumberFormat="0" applyFill="0" applyAlignment="0" applyProtection="0"/>
    <xf numFmtId="0" fontId="17" fillId="78" borderId="101" applyNumberFormat="0" applyFont="0" applyAlignment="0" applyProtection="0"/>
    <xf numFmtId="4" fontId="31" fillId="62" borderId="97" applyNumberFormat="0" applyProtection="0">
      <alignment vertical="center"/>
    </xf>
    <xf numFmtId="4" fontId="33" fillId="69" borderId="97" applyNumberFormat="0" applyProtection="0">
      <alignment horizontal="right" vertical="center"/>
    </xf>
    <xf numFmtId="4" fontId="96" fillId="111" borderId="84" applyNumberFormat="0" applyProtection="0">
      <alignment horizontal="left" vertical="center" indent="1"/>
    </xf>
    <xf numFmtId="4" fontId="31" fillId="62" borderId="84" applyNumberFormat="0" applyProtection="0">
      <alignment horizontal="left" vertical="center" indent="1"/>
    </xf>
    <xf numFmtId="4" fontId="32" fillId="62" borderId="84" applyNumberFormat="0" applyProtection="0">
      <alignment vertical="center"/>
    </xf>
    <xf numFmtId="4" fontId="95" fillId="111" borderId="84" applyNumberFormat="0" applyProtection="0">
      <alignment vertical="center"/>
    </xf>
    <xf numFmtId="0" fontId="70" fillId="76" borderId="130" applyNumberFormat="0" applyProtection="0">
      <alignment horizontal="left" vertical="center" indent="1"/>
    </xf>
    <xf numFmtId="4" fontId="33" fillId="74" borderId="123" applyNumberFormat="0" applyProtection="0">
      <alignment horizontal="right" vertical="center"/>
    </xf>
    <xf numFmtId="4" fontId="70" fillId="74" borderId="105" applyNumberFormat="0" applyProtection="0">
      <alignment horizontal="left" vertical="center" indent="1"/>
    </xf>
    <xf numFmtId="4" fontId="70" fillId="96" borderId="117" applyNumberFormat="0" applyProtection="0">
      <alignment horizontal="left" vertical="center" indent="1"/>
    </xf>
    <xf numFmtId="0" fontId="17" fillId="63" borderId="110" applyNumberFormat="0" applyProtection="0">
      <alignment horizontal="left" vertical="top" indent="1"/>
    </xf>
    <xf numFmtId="4" fontId="37" fillId="74" borderId="97" applyNumberFormat="0" applyProtection="0">
      <alignment horizontal="right" vertical="center"/>
    </xf>
    <xf numFmtId="4" fontId="96" fillId="93" borderId="97" applyNumberFormat="0" applyProtection="0">
      <alignment horizontal="right" vertical="center"/>
    </xf>
    <xf numFmtId="0" fontId="31" fillId="62" borderId="110" applyNumberFormat="0" applyProtection="0">
      <alignment horizontal="left" vertical="top" indent="1"/>
    </xf>
    <xf numFmtId="0" fontId="73" fillId="78" borderId="97" applyNumberFormat="0" applyProtection="0">
      <alignment horizontal="left" vertical="top" indent="1"/>
    </xf>
    <xf numFmtId="4" fontId="35" fillId="78" borderId="123" applyNumberFormat="0" applyProtection="0">
      <alignment vertical="center"/>
    </xf>
    <xf numFmtId="4" fontId="36" fillId="94" borderId="107" applyNumberFormat="0" applyProtection="0">
      <alignment horizontal="left" vertical="center" indent="1"/>
    </xf>
    <xf numFmtId="0" fontId="17" fillId="77" borderId="122" applyNumberFormat="0">
      <protection locked="0"/>
    </xf>
    <xf numFmtId="4" fontId="80" fillId="81" borderId="130" applyNumberFormat="0" applyProtection="0">
      <alignment horizontal="right" vertical="center"/>
    </xf>
    <xf numFmtId="4" fontId="96" fillId="83" borderId="110" applyNumberFormat="0" applyProtection="0">
      <alignment horizontal="right" vertical="center"/>
    </xf>
    <xf numFmtId="0" fontId="58" fillId="91" borderId="87" applyNumberFormat="0" applyAlignment="0" applyProtection="0"/>
    <xf numFmtId="0" fontId="17" fillId="78" borderId="101" applyNumberFormat="0" applyFont="0" applyAlignment="0" applyProtection="0"/>
    <xf numFmtId="0" fontId="31" fillId="62" borderId="97" applyNumberFormat="0" applyProtection="0">
      <alignment horizontal="left" vertical="top" indent="1"/>
    </xf>
    <xf numFmtId="0" fontId="86" fillId="84" borderId="87" applyNumberFormat="0" applyAlignment="0" applyProtection="0"/>
    <xf numFmtId="4" fontId="70" fillId="68" borderId="130" applyNumberFormat="0" applyProtection="0">
      <alignment horizontal="right" vertical="center"/>
    </xf>
    <xf numFmtId="4" fontId="70" fillId="0" borderId="104" applyNumberFormat="0" applyProtection="0">
      <alignment horizontal="right" vertical="center"/>
    </xf>
    <xf numFmtId="4" fontId="96" fillId="95" borderId="97" applyNumberFormat="0" applyProtection="0">
      <alignment horizontal="right" vertical="center"/>
    </xf>
    <xf numFmtId="0" fontId="17" fillId="75" borderId="97" applyNumberFormat="0" applyProtection="0">
      <alignment horizontal="left" vertical="top" indent="1"/>
    </xf>
    <xf numFmtId="0" fontId="68" fillId="84" borderId="102" applyNumberFormat="0" applyAlignment="0" applyProtection="0"/>
    <xf numFmtId="0" fontId="17" fillId="63" borderId="97" applyNumberFormat="0" applyProtection="0">
      <alignment horizontal="left" vertical="top" indent="1"/>
    </xf>
    <xf numFmtId="4" fontId="96" fillId="134" borderId="97" applyNumberFormat="0" applyProtection="0">
      <alignment vertical="center"/>
    </xf>
    <xf numFmtId="4" fontId="37" fillId="74" borderId="97" applyNumberFormat="0" applyProtection="0">
      <alignment horizontal="right" vertical="center"/>
    </xf>
    <xf numFmtId="4" fontId="75" fillId="79" borderId="118" applyNumberFormat="0" applyProtection="0">
      <alignment horizontal="left" vertical="center" indent="1"/>
    </xf>
    <xf numFmtId="4" fontId="33" fillId="66" borderId="97" applyNumberFormat="0" applyProtection="0">
      <alignment horizontal="right" vertical="center"/>
    </xf>
    <xf numFmtId="0" fontId="17" fillId="75" borderId="110" applyNumberFormat="0" applyProtection="0">
      <alignment horizontal="left" vertical="top" indent="1"/>
    </xf>
    <xf numFmtId="4" fontId="70" fillId="64" borderId="117" applyNumberFormat="0" applyProtection="0">
      <alignment horizontal="right" vertical="center"/>
    </xf>
    <xf numFmtId="0" fontId="58" fillId="91" borderId="100" applyNumberFormat="0" applyAlignment="0" applyProtection="0"/>
    <xf numFmtId="0" fontId="17" fillId="77" borderId="109" applyNumberFormat="0">
      <protection locked="0"/>
    </xf>
    <xf numFmtId="4" fontId="70" fillId="67" borderId="104" applyNumberFormat="0" applyProtection="0">
      <alignment horizontal="right" vertical="center"/>
    </xf>
    <xf numFmtId="4" fontId="35" fillId="74" borderId="97" applyNumberFormat="0" applyProtection="0">
      <alignment horizontal="right" vertical="center"/>
    </xf>
    <xf numFmtId="4" fontId="17" fillId="75" borderId="105" applyNumberFormat="0" applyProtection="0">
      <alignment horizontal="left" vertical="center" indent="1"/>
    </xf>
    <xf numFmtId="4" fontId="70" fillId="63" borderId="104" applyNumberFormat="0" applyProtection="0">
      <alignment horizontal="right" vertical="center"/>
    </xf>
    <xf numFmtId="4" fontId="96" fillId="80" borderId="97" applyNumberFormat="0" applyProtection="0">
      <alignment horizontal="right" vertical="center"/>
    </xf>
    <xf numFmtId="4" fontId="33" fillId="67" borderId="110" applyNumberFormat="0" applyProtection="0">
      <alignment horizontal="right" vertical="center"/>
    </xf>
    <xf numFmtId="4" fontId="33" fillId="64" borderId="123" applyNumberFormat="0" applyProtection="0">
      <alignment horizontal="right" vertical="center"/>
    </xf>
    <xf numFmtId="0" fontId="33" fillId="78" borderId="97" applyNumberFormat="0" applyProtection="0">
      <alignment horizontal="left" vertical="top" indent="1"/>
    </xf>
    <xf numFmtId="4" fontId="33" fillId="71" borderId="97" applyNumberFormat="0" applyProtection="0">
      <alignment horizontal="right" vertical="center"/>
    </xf>
    <xf numFmtId="0" fontId="17" fillId="57" borderId="101" applyNumberFormat="0" applyFont="0" applyAlignment="0" applyProtection="0"/>
    <xf numFmtId="4" fontId="33" fillId="66" borderId="97" applyNumberFormat="0" applyProtection="0">
      <alignment horizontal="right" vertical="center"/>
    </xf>
    <xf numFmtId="0" fontId="65" fillId="58" borderId="104" applyNumberFormat="0" applyAlignment="0" applyProtection="0"/>
    <xf numFmtId="4" fontId="70" fillId="72" borderId="104" applyNumberFormat="0" applyProtection="0">
      <alignment horizontal="right" vertical="center"/>
    </xf>
    <xf numFmtId="4" fontId="33" fillId="64" borderId="97" applyNumberFormat="0" applyProtection="0">
      <alignment horizontal="right" vertical="center"/>
    </xf>
    <xf numFmtId="4" fontId="33" fillId="67" borderId="97" applyNumberFormat="0" applyProtection="0">
      <alignment horizontal="right" vertical="center"/>
    </xf>
    <xf numFmtId="4" fontId="34" fillId="93" borderId="97" applyNumberFormat="0" applyProtection="0">
      <alignment horizontal="left" vertical="center" indent="1"/>
    </xf>
    <xf numFmtId="4" fontId="70" fillId="73" borderId="105" applyNumberFormat="0" applyProtection="0">
      <alignment horizontal="left" vertical="center" indent="1"/>
    </xf>
    <xf numFmtId="0" fontId="58" fillId="91" borderId="126" applyNumberFormat="0" applyAlignment="0" applyProtection="0"/>
    <xf numFmtId="4" fontId="33" fillId="70" borderId="97" applyNumberFormat="0" applyProtection="0">
      <alignment horizontal="right" vertical="center"/>
    </xf>
    <xf numFmtId="0" fontId="86" fillId="84" borderId="100" applyNumberFormat="0" applyAlignment="0" applyProtection="0"/>
    <xf numFmtId="4" fontId="97" fillId="134" borderId="97" applyNumberFormat="0" applyProtection="0">
      <alignment horizontal="right" vertical="center"/>
    </xf>
    <xf numFmtId="4" fontId="96" fillId="111" borderId="97" applyNumberFormat="0" applyProtection="0">
      <alignment horizontal="left" vertical="center" indent="1"/>
    </xf>
    <xf numFmtId="4" fontId="33" fillId="63" borderId="97" applyNumberFormat="0" applyProtection="0">
      <alignment horizontal="right" vertical="center"/>
    </xf>
    <xf numFmtId="0" fontId="17" fillId="74" borderId="97" applyNumberFormat="0" applyProtection="0">
      <alignment horizontal="left" vertical="center" indent="1"/>
    </xf>
    <xf numFmtId="0" fontId="17" fillId="74" borderId="97" applyNumberFormat="0" applyProtection="0">
      <alignment horizontal="left" vertical="top" indent="1"/>
    </xf>
    <xf numFmtId="4" fontId="70" fillId="63" borderId="117" applyNumberFormat="0" applyProtection="0">
      <alignment horizontal="right" vertical="center"/>
    </xf>
    <xf numFmtId="0" fontId="17" fillId="74" borderId="97" applyNumberFormat="0" applyProtection="0">
      <alignment horizontal="left" vertical="top" indent="1"/>
    </xf>
    <xf numFmtId="4" fontId="33" fillId="67" borderId="97" applyNumberFormat="0" applyProtection="0">
      <alignment horizontal="right" vertical="center"/>
    </xf>
    <xf numFmtId="4" fontId="70" fillId="73" borderId="105" applyNumberFormat="0" applyProtection="0">
      <alignment horizontal="left" vertical="center" indent="1"/>
    </xf>
    <xf numFmtId="4" fontId="31" fillId="62" borderId="110" applyNumberFormat="0" applyProtection="0">
      <alignment horizontal="left" vertical="center" indent="1"/>
    </xf>
    <xf numFmtId="0" fontId="70" fillId="114" borderId="83"/>
    <xf numFmtId="4" fontId="76" fillId="77" borderId="91" applyNumberFormat="0" applyProtection="0">
      <alignment horizontal="right" vertical="center"/>
    </xf>
    <xf numFmtId="0" fontId="73" fillId="78" borderId="84" applyNumberFormat="0" applyProtection="0">
      <alignment horizontal="left" vertical="top" indent="1"/>
    </xf>
    <xf numFmtId="4" fontId="80" fillId="81" borderId="91" applyNumberFormat="0" applyProtection="0">
      <alignment horizontal="right" vertical="center"/>
    </xf>
    <xf numFmtId="0" fontId="70" fillId="113" borderId="91" applyNumberFormat="0" applyProtection="0">
      <alignment horizontal="left" vertical="center" indent="1"/>
    </xf>
    <xf numFmtId="4" fontId="70" fillId="63" borderId="92" applyNumberFormat="0" applyProtection="0">
      <alignment horizontal="left" vertical="center" indent="1"/>
    </xf>
    <xf numFmtId="4" fontId="17" fillId="75" borderId="92" applyNumberFormat="0" applyProtection="0">
      <alignment horizontal="left" vertical="center" indent="1"/>
    </xf>
    <xf numFmtId="4" fontId="17" fillId="75" borderId="92" applyNumberFormat="0" applyProtection="0">
      <alignment horizontal="left" vertical="center" indent="1"/>
    </xf>
    <xf numFmtId="4" fontId="80" fillId="111" borderId="91" applyNumberFormat="0" applyProtection="0">
      <alignment vertical="center"/>
    </xf>
    <xf numFmtId="4" fontId="70" fillId="111" borderId="91" applyNumberFormat="0" applyProtection="0">
      <alignment horizontal="left" vertical="center" indent="1"/>
    </xf>
    <xf numFmtId="4" fontId="96" fillId="129" borderId="97" applyNumberFormat="0" applyProtection="0">
      <alignment horizontal="right" vertical="center"/>
    </xf>
    <xf numFmtId="0" fontId="70" fillId="57" borderId="91" applyNumberFormat="0" applyFont="0" applyAlignment="0" applyProtection="0"/>
    <xf numFmtId="4" fontId="34" fillId="93" borderId="110" applyNumberFormat="0" applyProtection="0">
      <alignment horizontal="left" vertical="center" indent="1"/>
    </xf>
    <xf numFmtId="0" fontId="65" fillId="58" borderId="126" applyNumberFormat="0" applyAlignment="0" applyProtection="0"/>
    <xf numFmtId="4" fontId="70" fillId="71" borderId="104" applyNumberFormat="0" applyProtection="0">
      <alignment horizontal="right" vertical="center"/>
    </xf>
    <xf numFmtId="0" fontId="17" fillId="75" borderId="97" applyNumberFormat="0" applyProtection="0">
      <alignment horizontal="left" vertical="center" indent="1"/>
    </xf>
    <xf numFmtId="4" fontId="34" fillId="93" borderId="120" applyNumberFormat="0" applyProtection="0">
      <alignment horizontal="left" vertical="center" indent="1"/>
    </xf>
    <xf numFmtId="0" fontId="31" fillId="62" borderId="97" applyNumberFormat="0" applyProtection="0">
      <alignment horizontal="left" vertical="top" indent="1"/>
    </xf>
    <xf numFmtId="0" fontId="17" fillId="75" borderId="110" applyNumberFormat="0" applyProtection="0">
      <alignment horizontal="left" vertical="top" indent="1"/>
    </xf>
    <xf numFmtId="4" fontId="70" fillId="63" borderId="105" applyNumberFormat="0" applyProtection="0">
      <alignment horizontal="left" vertical="center" indent="1"/>
    </xf>
    <xf numFmtId="4" fontId="31" fillId="62" borderId="97" applyNumberFormat="0" applyProtection="0">
      <alignment horizontal="left" vertical="center" indent="1"/>
    </xf>
    <xf numFmtId="4" fontId="17" fillId="75" borderId="105" applyNumberFormat="0" applyProtection="0">
      <alignment horizontal="left" vertical="center" indent="1"/>
    </xf>
    <xf numFmtId="4" fontId="34" fillId="111" borderId="97" applyNumberFormat="0" applyProtection="0">
      <alignment vertical="center"/>
    </xf>
    <xf numFmtId="4" fontId="31" fillId="62" borderId="97" applyNumberFormat="0" applyProtection="0">
      <alignment horizontal="left" vertical="center" indent="1"/>
    </xf>
    <xf numFmtId="0" fontId="70" fillId="75" borderId="97" applyNumberFormat="0" applyProtection="0">
      <alignment horizontal="left" vertical="top" indent="1"/>
    </xf>
    <xf numFmtId="4" fontId="33" fillId="67" borderId="123" applyNumberFormat="0" applyProtection="0">
      <alignment horizontal="right" vertical="center"/>
    </xf>
    <xf numFmtId="4" fontId="70" fillId="0" borderId="104" applyNumberFormat="0" applyProtection="0">
      <alignment horizontal="right" vertical="center"/>
    </xf>
    <xf numFmtId="0" fontId="30" fillId="0" borderId="90" applyNumberFormat="0" applyFill="0" applyAlignment="0" applyProtection="0"/>
    <xf numFmtId="4" fontId="96" fillId="129" borderId="110" applyNumberFormat="0" applyProtection="0">
      <alignment horizontal="right" vertical="center"/>
    </xf>
    <xf numFmtId="4" fontId="96" fillId="80" borderId="97" applyNumberFormat="0" applyProtection="0">
      <alignment horizontal="right" vertical="center"/>
    </xf>
    <xf numFmtId="0" fontId="65" fillId="58" borderId="113" applyNumberFormat="0" applyAlignment="0" applyProtection="0"/>
    <xf numFmtId="0" fontId="74" fillId="62" borderId="97" applyNumberFormat="0" applyProtection="0">
      <alignment horizontal="left" vertical="top" indent="1"/>
    </xf>
    <xf numFmtId="4" fontId="96" fillId="93" borderId="110" applyNumberFormat="0" applyProtection="0">
      <alignment horizontal="right" vertical="center"/>
    </xf>
    <xf numFmtId="0" fontId="33" fillId="63" borderId="84" applyNumberFormat="0" applyProtection="0">
      <alignment horizontal="left" vertical="top" indent="1"/>
    </xf>
    <xf numFmtId="4" fontId="33" fillId="74" borderId="84" applyNumberFormat="0" applyProtection="0">
      <alignment horizontal="right" vertical="center"/>
    </xf>
    <xf numFmtId="0" fontId="17" fillId="75" borderId="84" applyNumberFormat="0" applyProtection="0">
      <alignment horizontal="left" vertical="center" indent="1"/>
    </xf>
    <xf numFmtId="0" fontId="17" fillId="75" borderId="84" applyNumberFormat="0" applyProtection="0">
      <alignment horizontal="left" vertical="top" indent="1"/>
    </xf>
    <xf numFmtId="4" fontId="33" fillId="63" borderId="84" applyNumberFormat="0" applyProtection="0">
      <alignment horizontal="right" vertical="center"/>
    </xf>
    <xf numFmtId="4" fontId="96" fillId="80" borderId="110" applyNumberFormat="0" applyProtection="0">
      <alignment horizontal="right" vertical="center"/>
    </xf>
    <xf numFmtId="4" fontId="33" fillId="78" borderId="110" applyNumberFormat="0" applyProtection="0">
      <alignment horizontal="left" vertical="center" indent="1"/>
    </xf>
    <xf numFmtId="4" fontId="96" fillId="128" borderId="97" applyNumberFormat="0" applyProtection="0">
      <alignment horizontal="right" vertical="center"/>
    </xf>
    <xf numFmtId="0" fontId="17" fillId="57" borderId="114" applyNumberFormat="0" applyFont="0" applyAlignment="0" applyProtection="0"/>
    <xf numFmtId="4" fontId="70" fillId="72" borderId="117" applyNumberFormat="0" applyProtection="0">
      <alignment horizontal="right" vertical="center"/>
    </xf>
    <xf numFmtId="4" fontId="35" fillId="78" borderId="97" applyNumberFormat="0" applyProtection="0">
      <alignment vertical="center"/>
    </xf>
    <xf numFmtId="0" fontId="17" fillId="57" borderId="114" applyNumberFormat="0" applyFont="0" applyAlignment="0" applyProtection="0"/>
    <xf numFmtId="4" fontId="96" fillId="83" borderId="97" applyNumberFormat="0" applyProtection="0">
      <alignment horizontal="right" vertical="center"/>
    </xf>
    <xf numFmtId="4" fontId="31" fillId="62" borderId="97" applyNumberFormat="0" applyProtection="0">
      <alignment horizontal="left" vertical="center" indent="1"/>
    </xf>
    <xf numFmtId="4" fontId="33" fillId="63" borderId="110" applyNumberFormat="0" applyProtection="0">
      <alignment horizontal="left" vertical="center" indent="1"/>
    </xf>
    <xf numFmtId="0" fontId="31" fillId="62" borderId="110" applyNumberFormat="0" applyProtection="0">
      <alignment horizontal="left" vertical="top" indent="1"/>
    </xf>
    <xf numFmtId="4" fontId="73" fillId="78" borderId="97" applyNumberFormat="0" applyProtection="0">
      <alignment vertical="center"/>
    </xf>
    <xf numFmtId="4" fontId="70" fillId="74" borderId="118" applyNumberFormat="0" applyProtection="0">
      <alignment horizontal="left" vertical="center" indent="1"/>
    </xf>
    <xf numFmtId="4" fontId="70" fillId="71" borderId="130" applyNumberFormat="0" applyProtection="0">
      <alignment horizontal="right" vertical="center"/>
    </xf>
    <xf numFmtId="4" fontId="70" fillId="72" borderId="91" applyNumberFormat="0" applyProtection="0">
      <alignment horizontal="right" vertical="center"/>
    </xf>
    <xf numFmtId="4" fontId="33" fillId="65" borderId="97" applyNumberFormat="0" applyProtection="0">
      <alignment horizontal="right" vertical="center"/>
    </xf>
    <xf numFmtId="4" fontId="31" fillId="62" borderId="110" applyNumberFormat="0" applyProtection="0">
      <alignment vertical="center"/>
    </xf>
    <xf numFmtId="4" fontId="80" fillId="111" borderId="117" applyNumberFormat="0" applyProtection="0">
      <alignment vertical="center"/>
    </xf>
    <xf numFmtId="0" fontId="17" fillId="74" borderId="97" applyNumberFormat="0" applyProtection="0">
      <alignment horizontal="left" vertical="top" indent="1"/>
    </xf>
    <xf numFmtId="4" fontId="33" fillId="72" borderId="84" applyNumberFormat="0" applyProtection="0">
      <alignment horizontal="right" vertical="center"/>
    </xf>
    <xf numFmtId="4" fontId="33" fillId="78" borderId="110" applyNumberFormat="0" applyProtection="0">
      <alignment vertical="center"/>
    </xf>
    <xf numFmtId="4" fontId="33" fillId="70" borderId="84" applyNumberFormat="0" applyProtection="0">
      <alignment horizontal="right" vertical="center"/>
    </xf>
    <xf numFmtId="0" fontId="17" fillId="76" borderId="97" applyNumberFormat="0" applyProtection="0">
      <alignment horizontal="left" vertical="center" indent="1"/>
    </xf>
    <xf numFmtId="4" fontId="33" fillId="74" borderId="110" applyNumberFormat="0" applyProtection="0">
      <alignment horizontal="right" vertical="center"/>
    </xf>
    <xf numFmtId="4" fontId="96" fillId="83" borderId="97" applyNumberFormat="0" applyProtection="0">
      <alignment horizontal="right" vertical="center"/>
    </xf>
    <xf numFmtId="4" fontId="33" fillId="65" borderId="84" applyNumberFormat="0" applyProtection="0">
      <alignment horizontal="right" vertical="center"/>
    </xf>
    <xf numFmtId="4" fontId="70" fillId="0" borderId="91" applyNumberFormat="0" applyProtection="0">
      <alignment horizontal="right" vertical="center"/>
    </xf>
    <xf numFmtId="4" fontId="33" fillId="65" borderId="84" applyNumberFormat="0" applyProtection="0">
      <alignment horizontal="right" vertical="center"/>
    </xf>
    <xf numFmtId="4" fontId="33" fillId="67" borderId="84" applyNumberFormat="0" applyProtection="0">
      <alignment horizontal="right" vertical="center"/>
    </xf>
    <xf numFmtId="4" fontId="33" fillId="71" borderId="84" applyNumberFormat="0" applyProtection="0">
      <alignment horizontal="right" vertical="center"/>
    </xf>
    <xf numFmtId="4" fontId="70" fillId="67" borderId="117" applyNumberFormat="0" applyProtection="0">
      <alignment horizontal="right" vertical="center"/>
    </xf>
    <xf numFmtId="0" fontId="17" fillId="75" borderId="84" applyNumberFormat="0" applyProtection="0">
      <alignment horizontal="left" vertical="top" indent="1"/>
    </xf>
    <xf numFmtId="4" fontId="96" fillId="93" borderId="84" applyNumberFormat="0" applyProtection="0">
      <alignment horizontal="right" vertical="center"/>
    </xf>
    <xf numFmtId="4" fontId="33" fillId="63" borderId="84" applyNumberFormat="0" applyProtection="0">
      <alignment horizontal="right" vertical="center"/>
    </xf>
    <xf numFmtId="0" fontId="17" fillId="63" borderId="84" applyNumberFormat="0" applyProtection="0">
      <alignment horizontal="left" vertical="center" indent="1"/>
    </xf>
    <xf numFmtId="4" fontId="96" fillId="130" borderId="84" applyNumberFormat="0" applyProtection="0">
      <alignment horizontal="right" vertical="center"/>
    </xf>
    <xf numFmtId="4" fontId="33" fillId="70" borderId="123" applyNumberFormat="0" applyProtection="0">
      <alignment horizontal="right" vertical="center"/>
    </xf>
    <xf numFmtId="4" fontId="70" fillId="74" borderId="105" applyNumberFormat="0" applyProtection="0">
      <alignment horizontal="left" vertical="center" indent="1"/>
    </xf>
    <xf numFmtId="0" fontId="65" fillId="58" borderId="104" applyNumberFormat="0" applyAlignment="0" applyProtection="0"/>
    <xf numFmtId="0" fontId="33" fillId="78" borderId="110" applyNumberFormat="0" applyProtection="0">
      <alignment horizontal="left" vertical="top" indent="1"/>
    </xf>
    <xf numFmtId="0" fontId="70" fillId="74" borderId="97" applyNumberFormat="0" applyProtection="0">
      <alignment horizontal="left" vertical="top" indent="1"/>
    </xf>
    <xf numFmtId="4" fontId="96" fillId="111" borderId="97" applyNumberFormat="0" applyProtection="0">
      <alignment horizontal="left" vertical="center" indent="1"/>
    </xf>
    <xf numFmtId="4" fontId="70" fillId="63" borderId="104" applyNumberFormat="0" applyProtection="0">
      <alignment horizontal="right" vertical="center"/>
    </xf>
    <xf numFmtId="4" fontId="33" fillId="71" borderId="123" applyNumberFormat="0" applyProtection="0">
      <alignment horizontal="right" vertical="center"/>
    </xf>
    <xf numFmtId="4" fontId="33" fillId="63" borderId="110" applyNumberFormat="0" applyProtection="0">
      <alignment horizontal="right" vertical="center"/>
    </xf>
    <xf numFmtId="0" fontId="70" fillId="76" borderId="110" applyNumberFormat="0" applyProtection="0">
      <alignment horizontal="left" vertical="top" indent="1"/>
    </xf>
    <xf numFmtId="4" fontId="33" fillId="67" borderId="97" applyNumberFormat="0" applyProtection="0">
      <alignment horizontal="right" vertical="center"/>
    </xf>
    <xf numFmtId="4" fontId="97" fillId="134" borderId="97" applyNumberFormat="0" applyProtection="0">
      <alignment vertical="center"/>
    </xf>
    <xf numFmtId="0" fontId="92" fillId="84" borderId="100" applyNumberFormat="0" applyAlignment="0" applyProtection="0"/>
    <xf numFmtId="0" fontId="17" fillId="63" borderId="110" applyNumberFormat="0" applyProtection="0">
      <alignment horizontal="left" vertical="top" indent="1"/>
    </xf>
    <xf numFmtId="0" fontId="70" fillId="74" borderId="117" applyNumberFormat="0" applyProtection="0">
      <alignment horizontal="left" vertical="center" indent="1"/>
    </xf>
    <xf numFmtId="4" fontId="33" fillId="63" borderId="110" applyNumberFormat="0" applyProtection="0">
      <alignment horizontal="right" vertical="center"/>
    </xf>
    <xf numFmtId="4" fontId="33" fillId="66" borderId="97" applyNumberFormat="0" applyProtection="0">
      <alignment horizontal="right" vertical="center"/>
    </xf>
    <xf numFmtId="0" fontId="17" fillId="75" borderId="97" applyNumberFormat="0" applyProtection="0">
      <alignment horizontal="left" vertical="center" indent="1"/>
    </xf>
    <xf numFmtId="0" fontId="17" fillId="76" borderId="123" applyNumberFormat="0" applyProtection="0">
      <alignment horizontal="left" vertical="top" indent="1"/>
    </xf>
    <xf numFmtId="0" fontId="86" fillId="84" borderId="113" applyNumberFormat="0" applyAlignment="0" applyProtection="0"/>
    <xf numFmtId="4" fontId="35" fillId="74" borderId="97" applyNumberFormat="0" applyProtection="0">
      <alignment horizontal="right" vertical="center"/>
    </xf>
    <xf numFmtId="0" fontId="17" fillId="77" borderId="96" applyNumberFormat="0">
      <protection locked="0"/>
    </xf>
    <xf numFmtId="0" fontId="17" fillId="75" borderId="97" applyNumberFormat="0" applyProtection="0">
      <alignment horizontal="left" vertical="top" indent="1"/>
    </xf>
    <xf numFmtId="4" fontId="33" fillId="72" borderId="97" applyNumberFormat="0" applyProtection="0">
      <alignment horizontal="right" vertical="center"/>
    </xf>
    <xf numFmtId="0" fontId="70" fillId="57" borderId="117" applyNumberFormat="0" applyFont="0" applyAlignment="0" applyProtection="0"/>
    <xf numFmtId="4" fontId="31" fillId="62" borderId="110" applyNumberFormat="0" applyProtection="0">
      <alignment vertical="center"/>
    </xf>
    <xf numFmtId="0" fontId="17" fillId="74" borderId="123" applyNumberFormat="0" applyProtection="0">
      <alignment horizontal="left" vertical="center" indent="1"/>
    </xf>
    <xf numFmtId="4" fontId="35" fillId="74" borderId="97" applyNumberFormat="0" applyProtection="0">
      <alignment horizontal="right" vertical="center"/>
    </xf>
    <xf numFmtId="4" fontId="34" fillId="93" borderId="110" applyNumberFormat="0" applyProtection="0">
      <alignment horizontal="left" vertical="center" indent="1"/>
    </xf>
    <xf numFmtId="0" fontId="58" fillId="91" borderId="113" applyNumberFormat="0" applyAlignment="0" applyProtection="0"/>
    <xf numFmtId="4" fontId="31" fillId="62" borderId="110" applyNumberFormat="0" applyProtection="0">
      <alignment horizontal="left" vertical="center" indent="1"/>
    </xf>
    <xf numFmtId="0" fontId="70" fillId="74" borderId="130" applyNumberFormat="0" applyProtection="0">
      <alignment horizontal="left" vertical="center" indent="1"/>
    </xf>
    <xf numFmtId="4" fontId="70" fillId="96" borderId="117" applyNumberFormat="0" applyProtection="0">
      <alignment horizontal="left" vertical="center" indent="1"/>
    </xf>
    <xf numFmtId="4" fontId="95" fillId="111" borderId="97" applyNumberFormat="0" applyProtection="0">
      <alignment vertical="center"/>
    </xf>
    <xf numFmtId="4" fontId="70" fillId="63" borderId="117" applyNumberFormat="0" applyProtection="0">
      <alignment horizontal="right" vertical="center"/>
    </xf>
    <xf numFmtId="0" fontId="70" fillId="84" borderId="104" applyNumberFormat="0" applyProtection="0">
      <alignment horizontal="left" vertical="center" indent="1"/>
    </xf>
    <xf numFmtId="4" fontId="70" fillId="68" borderId="130" applyNumberFormat="0" applyProtection="0">
      <alignment horizontal="right" vertical="center"/>
    </xf>
    <xf numFmtId="4" fontId="33" fillId="63" borderId="123" applyNumberFormat="0" applyProtection="0">
      <alignment horizontal="right" vertical="center"/>
    </xf>
    <xf numFmtId="4" fontId="96" fillId="130" borderId="97" applyNumberFormat="0" applyProtection="0">
      <alignment horizontal="right" vertical="center"/>
    </xf>
    <xf numFmtId="4" fontId="70" fillId="96" borderId="117" applyNumberFormat="0" applyProtection="0">
      <alignment horizontal="left" vertical="center" indent="1"/>
    </xf>
    <xf numFmtId="4" fontId="96" fillId="80" borderId="97" applyNumberFormat="0" applyProtection="0">
      <alignment horizontal="right" vertical="center"/>
    </xf>
    <xf numFmtId="4" fontId="96" fillId="134" borderId="97" applyNumberFormat="0" applyProtection="0">
      <alignment horizontal="right" vertical="center"/>
    </xf>
    <xf numFmtId="4" fontId="96" fillId="93" borderId="97" applyNumberFormat="0" applyProtection="0">
      <alignment horizontal="right" vertical="center"/>
    </xf>
    <xf numFmtId="4" fontId="70" fillId="112" borderId="117" applyNumberFormat="0" applyProtection="0">
      <alignment horizontal="right" vertical="center"/>
    </xf>
    <xf numFmtId="0" fontId="17" fillId="78" borderId="114" applyNumberFormat="0" applyFont="0" applyAlignment="0" applyProtection="0"/>
    <xf numFmtId="0" fontId="70" fillId="113" borderId="130" applyNumberFormat="0" applyProtection="0">
      <alignment horizontal="left" vertical="center" indent="1"/>
    </xf>
    <xf numFmtId="4" fontId="33" fillId="67" borderId="97" applyNumberFormat="0" applyProtection="0">
      <alignment horizontal="right" vertical="center"/>
    </xf>
    <xf numFmtId="0" fontId="30" fillId="0" borderId="116" applyNumberFormat="0" applyFill="0" applyAlignment="0" applyProtection="0"/>
    <xf numFmtId="4" fontId="33" fillId="69" borderId="97" applyNumberFormat="0" applyProtection="0">
      <alignment horizontal="right" vertical="center"/>
    </xf>
    <xf numFmtId="4" fontId="33" fillId="65" borderId="97" applyNumberFormat="0" applyProtection="0">
      <alignment horizontal="right" vertical="center"/>
    </xf>
    <xf numFmtId="0" fontId="6" fillId="0" borderId="0"/>
    <xf numFmtId="0" fontId="17" fillId="76" borderId="110" applyNumberFormat="0" applyProtection="0">
      <alignment horizontal="left" vertical="top" indent="1"/>
    </xf>
    <xf numFmtId="4" fontId="97" fillId="134" borderId="97" applyNumberFormat="0" applyProtection="0">
      <alignment horizontal="right" vertical="center"/>
    </xf>
    <xf numFmtId="4" fontId="35" fillId="74" borderId="110" applyNumberFormat="0" applyProtection="0">
      <alignment horizontal="right" vertical="center"/>
    </xf>
    <xf numFmtId="4" fontId="33" fillId="65" borderId="123" applyNumberFormat="0" applyProtection="0">
      <alignment horizontal="right" vertical="center"/>
    </xf>
    <xf numFmtId="4" fontId="70" fillId="73" borderId="105" applyNumberFormat="0" applyProtection="0">
      <alignment horizontal="left" vertical="center" indent="1"/>
    </xf>
    <xf numFmtId="4" fontId="33" fillId="71" borderId="97" applyNumberFormat="0" applyProtection="0">
      <alignment horizontal="right" vertical="center"/>
    </xf>
    <xf numFmtId="4" fontId="36" fillId="94" borderId="107" applyNumberFormat="0" applyProtection="0">
      <alignment horizontal="left" vertical="center" indent="1"/>
    </xf>
    <xf numFmtId="0" fontId="30" fillId="0" borderId="103" applyNumberFormat="0" applyFill="0" applyAlignment="0" applyProtection="0"/>
    <xf numFmtId="4" fontId="70" fillId="111" borderId="104" applyNumberFormat="0" applyProtection="0">
      <alignment horizontal="left" vertical="center" indent="1"/>
    </xf>
    <xf numFmtId="4" fontId="33" fillId="74" borderId="97" applyNumberFormat="0" applyProtection="0">
      <alignment horizontal="right" vertical="center"/>
    </xf>
    <xf numFmtId="0" fontId="17" fillId="76" borderId="97" applyNumberFormat="0" applyProtection="0">
      <alignment horizontal="left" vertical="top" indent="1"/>
    </xf>
    <xf numFmtId="0" fontId="17" fillId="76" borderId="97" applyNumberFormat="0" applyProtection="0">
      <alignment horizontal="left" vertical="top" indent="1"/>
    </xf>
    <xf numFmtId="4" fontId="33" fillId="71" borderId="97" applyNumberFormat="0" applyProtection="0">
      <alignment horizontal="right" vertical="center"/>
    </xf>
    <xf numFmtId="4" fontId="96" fillId="132" borderId="110" applyNumberFormat="0" applyProtection="0">
      <alignment horizontal="right" vertical="center"/>
    </xf>
    <xf numFmtId="4" fontId="70" fillId="96" borderId="104" applyNumberFormat="0" applyProtection="0">
      <alignment horizontal="left" vertical="center" indent="1"/>
    </xf>
    <xf numFmtId="0" fontId="17" fillId="63" borderId="97" applyNumberFormat="0" applyProtection="0">
      <alignment horizontal="left" vertical="center" indent="1"/>
    </xf>
    <xf numFmtId="4" fontId="31" fillId="62" borderId="97" applyNumberFormat="0" applyProtection="0">
      <alignment vertical="center"/>
    </xf>
    <xf numFmtId="0" fontId="70" fillId="84" borderId="130" applyNumberFormat="0" applyProtection="0">
      <alignment horizontal="left" vertical="center" indent="1"/>
    </xf>
    <xf numFmtId="4" fontId="70" fillId="62" borderId="104" applyNumberFormat="0" applyProtection="0">
      <alignment vertical="center"/>
    </xf>
    <xf numFmtId="4" fontId="33" fillId="64" borderId="123" applyNumberFormat="0" applyProtection="0">
      <alignment horizontal="right" vertical="center"/>
    </xf>
    <xf numFmtId="4" fontId="33" fillId="68" borderId="110" applyNumberFormat="0" applyProtection="0">
      <alignment horizontal="right" vertical="center"/>
    </xf>
    <xf numFmtId="0" fontId="73" fillId="78" borderId="110" applyNumberFormat="0" applyProtection="0">
      <alignment horizontal="left" vertical="top" indent="1"/>
    </xf>
    <xf numFmtId="4" fontId="33" fillId="72" borderId="97" applyNumberFormat="0" applyProtection="0">
      <alignment horizontal="right" vertical="center"/>
    </xf>
    <xf numFmtId="4" fontId="33" fillId="66" borderId="123" applyNumberFormat="0" applyProtection="0">
      <alignment horizontal="right" vertical="center"/>
    </xf>
    <xf numFmtId="4" fontId="70" fillId="66" borderId="118" applyNumberFormat="0" applyProtection="0">
      <alignment horizontal="right" vertical="center"/>
    </xf>
    <xf numFmtId="4" fontId="70" fillId="70" borderId="104" applyNumberFormat="0" applyProtection="0">
      <alignment horizontal="right" vertical="center"/>
    </xf>
    <xf numFmtId="4" fontId="31" fillId="62" borderId="97" applyNumberFormat="0" applyProtection="0">
      <alignment horizontal="left" vertical="center" indent="1"/>
    </xf>
    <xf numFmtId="0" fontId="68" fillId="91" borderId="102" applyNumberFormat="0" applyAlignment="0" applyProtection="0"/>
    <xf numFmtId="4" fontId="70" fillId="112" borderId="104" applyNumberFormat="0" applyProtection="0">
      <alignment horizontal="right" vertical="center"/>
    </xf>
    <xf numFmtId="4" fontId="33" fillId="69" borderId="110" applyNumberFormat="0" applyProtection="0">
      <alignment horizontal="right" vertical="center"/>
    </xf>
    <xf numFmtId="4" fontId="33" fillId="67" borderId="97" applyNumberFormat="0" applyProtection="0">
      <alignment horizontal="right" vertical="center"/>
    </xf>
    <xf numFmtId="4" fontId="96" fillId="80" borderId="123" applyNumberFormat="0" applyProtection="0">
      <alignment horizontal="right" vertical="center"/>
    </xf>
    <xf numFmtId="4" fontId="96" fillId="95" borderId="123" applyNumberFormat="0" applyProtection="0">
      <alignment horizontal="right" vertical="center"/>
    </xf>
    <xf numFmtId="0" fontId="31" fillId="62" borderId="110" applyNumberFormat="0" applyProtection="0">
      <alignment horizontal="left" vertical="top" indent="1"/>
    </xf>
    <xf numFmtId="4" fontId="34" fillId="93" borderId="97" applyNumberFormat="0" applyProtection="0">
      <alignment horizontal="left" vertical="center" indent="1"/>
    </xf>
    <xf numFmtId="0" fontId="92" fillId="84" borderId="100" applyNumberFormat="0" applyAlignment="0" applyProtection="0"/>
    <xf numFmtId="0" fontId="30" fillId="0" borderId="108" applyNumberFormat="0" applyFill="0" applyAlignment="0" applyProtection="0"/>
    <xf numFmtId="4" fontId="33" fillId="67" borderId="97" applyNumberFormat="0" applyProtection="0">
      <alignment horizontal="right" vertical="center"/>
    </xf>
    <xf numFmtId="4" fontId="70" fillId="96" borderId="104" applyNumberFormat="0" applyProtection="0">
      <alignment horizontal="left" vertical="center" indent="1"/>
    </xf>
    <xf numFmtId="4" fontId="97" fillId="134" borderId="110" applyNumberFormat="0" applyProtection="0">
      <alignment horizontal="right" vertical="center"/>
    </xf>
    <xf numFmtId="0" fontId="73" fillId="78" borderId="97" applyNumberFormat="0" applyProtection="0">
      <alignment horizontal="left" vertical="top" indent="1"/>
    </xf>
    <xf numFmtId="4" fontId="33" fillId="68" borderId="110" applyNumberFormat="0" applyProtection="0">
      <alignment horizontal="right" vertical="center"/>
    </xf>
    <xf numFmtId="4" fontId="70" fillId="68" borderId="104" applyNumberFormat="0" applyProtection="0">
      <alignment horizontal="right" vertical="center"/>
    </xf>
    <xf numFmtId="4" fontId="70" fillId="64" borderId="130" applyNumberFormat="0" applyProtection="0">
      <alignment horizontal="right" vertical="center"/>
    </xf>
    <xf numFmtId="0" fontId="70" fillId="57" borderId="104" applyNumberFormat="0" applyFont="0" applyAlignment="0" applyProtection="0"/>
    <xf numFmtId="4" fontId="70" fillId="64" borderId="117" applyNumberFormat="0" applyProtection="0">
      <alignment horizontal="right" vertical="center"/>
    </xf>
    <xf numFmtId="4" fontId="96" fillId="111" borderId="97" applyNumberFormat="0" applyProtection="0">
      <alignment horizontal="left" vertical="center" indent="1"/>
    </xf>
    <xf numFmtId="0" fontId="78" fillId="108" borderId="117" applyNumberFormat="0" applyAlignment="0" applyProtection="0"/>
    <xf numFmtId="4" fontId="33" fillId="65" borderId="123" applyNumberFormat="0" applyProtection="0">
      <alignment horizontal="right" vertical="center"/>
    </xf>
    <xf numFmtId="0" fontId="17" fillId="57" borderId="114" applyNumberFormat="0" applyFont="0" applyAlignment="0" applyProtection="0"/>
    <xf numFmtId="4" fontId="96" fillId="111" borderId="110" applyNumberFormat="0" applyProtection="0">
      <alignment horizontal="left" vertical="center" indent="1"/>
    </xf>
    <xf numFmtId="4" fontId="33" fillId="74" borderId="123" applyNumberFormat="0" applyProtection="0">
      <alignment horizontal="right" vertical="center"/>
    </xf>
    <xf numFmtId="4" fontId="17" fillId="75" borderId="105" applyNumberFormat="0" applyProtection="0">
      <alignment horizontal="left" vertical="center" indent="1"/>
    </xf>
    <xf numFmtId="0" fontId="17" fillId="74" borderId="110" applyNumberFormat="0" applyProtection="0">
      <alignment horizontal="left" vertical="center" indent="1"/>
    </xf>
    <xf numFmtId="0" fontId="92" fillId="84" borderId="113" applyNumberFormat="0" applyAlignment="0" applyProtection="0"/>
    <xf numFmtId="0" fontId="33" fillId="63" borderId="110" applyNumberFormat="0" applyProtection="0">
      <alignment horizontal="left" vertical="top" indent="1"/>
    </xf>
    <xf numFmtId="4" fontId="96" fillId="83" borderId="97" applyNumberFormat="0" applyProtection="0">
      <alignment horizontal="right" vertical="center"/>
    </xf>
    <xf numFmtId="4" fontId="33" fillId="71" borderId="123" applyNumberFormat="0" applyProtection="0">
      <alignment horizontal="right" vertical="center"/>
    </xf>
    <xf numFmtId="0" fontId="17" fillId="74" borderId="110" applyNumberFormat="0" applyProtection="0">
      <alignment horizontal="left" vertical="center" indent="1"/>
    </xf>
    <xf numFmtId="4" fontId="70" fillId="66" borderId="105" applyNumberFormat="0" applyProtection="0">
      <alignment horizontal="right" vertical="center"/>
    </xf>
    <xf numFmtId="4" fontId="96" fillId="131" borderId="97" applyNumberFormat="0" applyProtection="0">
      <alignment horizontal="right" vertical="center"/>
    </xf>
    <xf numFmtId="4" fontId="33" fillId="69" borderId="123" applyNumberFormat="0" applyProtection="0">
      <alignment horizontal="right" vertical="center"/>
    </xf>
    <xf numFmtId="0" fontId="70" fillId="113" borderId="117" applyNumberFormat="0" applyProtection="0">
      <alignment horizontal="left" vertical="center" indent="1"/>
    </xf>
    <xf numFmtId="4" fontId="70" fillId="73" borderId="131" applyNumberFormat="0" applyProtection="0">
      <alignment horizontal="left" vertical="center" indent="1"/>
    </xf>
    <xf numFmtId="0" fontId="70" fillId="74" borderId="97" applyNumberFormat="0" applyProtection="0">
      <alignment horizontal="left" vertical="top" indent="1"/>
    </xf>
    <xf numFmtId="4" fontId="80" fillId="111" borderId="104" applyNumberFormat="0" applyProtection="0">
      <alignment vertical="center"/>
    </xf>
    <xf numFmtId="4" fontId="70" fillId="96" borderId="104" applyNumberFormat="0" applyProtection="0">
      <alignment horizontal="left" vertical="center" indent="1"/>
    </xf>
    <xf numFmtId="4" fontId="96" fillId="134" borderId="97" applyNumberFormat="0" applyProtection="0">
      <alignment horizontal="right" vertical="center"/>
    </xf>
    <xf numFmtId="0" fontId="70" fillId="63" borderId="97" applyNumberFormat="0" applyProtection="0">
      <alignment horizontal="left" vertical="top" indent="1"/>
    </xf>
    <xf numFmtId="0" fontId="72" fillId="75" borderId="119" applyBorder="0"/>
    <xf numFmtId="4" fontId="33" fillId="70" borderId="110" applyNumberFormat="0" applyProtection="0">
      <alignment horizontal="right" vertical="center"/>
    </xf>
    <xf numFmtId="4" fontId="70" fillId="62" borderId="104" applyNumberFormat="0" applyProtection="0">
      <alignment vertical="center"/>
    </xf>
    <xf numFmtId="4" fontId="95" fillId="111" borderId="97" applyNumberFormat="0" applyProtection="0">
      <alignment vertical="center"/>
    </xf>
    <xf numFmtId="4" fontId="33" fillId="69" borderId="110" applyNumberFormat="0" applyProtection="0">
      <alignment horizontal="right" vertical="center"/>
    </xf>
    <xf numFmtId="0" fontId="17" fillId="63" borderId="97" applyNumberFormat="0" applyProtection="0">
      <alignment horizontal="left" vertical="center" indent="1"/>
    </xf>
    <xf numFmtId="4" fontId="70" fillId="68" borderId="104" applyNumberFormat="0" applyProtection="0">
      <alignment horizontal="right" vertical="center"/>
    </xf>
    <xf numFmtId="4" fontId="33" fillId="69" borderId="123" applyNumberFormat="0" applyProtection="0">
      <alignment horizontal="right" vertical="center"/>
    </xf>
    <xf numFmtId="0" fontId="70" fillId="74" borderId="97" applyNumberFormat="0" applyProtection="0">
      <alignment horizontal="left" vertical="top" indent="1"/>
    </xf>
    <xf numFmtId="4" fontId="96" fillId="131" borderId="97" applyNumberFormat="0" applyProtection="0">
      <alignment horizontal="right" vertical="center"/>
    </xf>
    <xf numFmtId="4" fontId="33" fillId="69" borderId="97" applyNumberFormat="0" applyProtection="0">
      <alignment horizontal="right" vertical="center"/>
    </xf>
    <xf numFmtId="0" fontId="70" fillId="63" borderId="97" applyNumberFormat="0" applyProtection="0">
      <alignment horizontal="left" vertical="top" indent="1"/>
    </xf>
    <xf numFmtId="4" fontId="95" fillId="111" borderId="97" applyNumberFormat="0" applyProtection="0">
      <alignment vertical="center"/>
    </xf>
    <xf numFmtId="0" fontId="17" fillId="63" borderId="97" applyNumberFormat="0" applyProtection="0">
      <alignment horizontal="left" vertical="center" indent="1"/>
    </xf>
    <xf numFmtId="0" fontId="78" fillId="108" borderId="104" applyNumberFormat="0" applyAlignment="0" applyProtection="0"/>
    <xf numFmtId="0" fontId="86" fillId="84" borderId="100" applyNumberFormat="0" applyAlignment="0" applyProtection="0"/>
    <xf numFmtId="0" fontId="17" fillId="57" borderId="101" applyNumberFormat="0" applyFont="0" applyAlignment="0" applyProtection="0"/>
    <xf numFmtId="4" fontId="35" fillId="78" borderId="110" applyNumberFormat="0" applyProtection="0">
      <alignment vertical="center"/>
    </xf>
    <xf numFmtId="4" fontId="96" fillId="132" borderId="97" applyNumberFormat="0" applyProtection="0">
      <alignment horizontal="right" vertical="center"/>
    </xf>
    <xf numFmtId="4" fontId="70" fillId="73" borderId="131" applyNumberFormat="0" applyProtection="0">
      <alignment horizontal="left" vertical="center" indent="1"/>
    </xf>
    <xf numFmtId="4" fontId="33" fillId="64" borderId="97" applyNumberFormat="0" applyProtection="0">
      <alignment horizontal="right" vertical="center"/>
    </xf>
    <xf numFmtId="0" fontId="17" fillId="77" borderId="96" applyNumberFormat="0">
      <protection locked="0"/>
    </xf>
    <xf numFmtId="0" fontId="17" fillId="74" borderId="110" applyNumberFormat="0" applyProtection="0">
      <alignment horizontal="left" vertical="top" indent="1"/>
    </xf>
    <xf numFmtId="4" fontId="33" fillId="63" borderId="110" applyNumberFormat="0" applyProtection="0">
      <alignment horizontal="right" vertical="center"/>
    </xf>
    <xf numFmtId="4" fontId="70" fillId="66" borderId="118" applyNumberFormat="0" applyProtection="0">
      <alignment horizontal="right" vertical="center"/>
    </xf>
    <xf numFmtId="0" fontId="17" fillId="63" borderId="110" applyNumberFormat="0" applyProtection="0">
      <alignment horizontal="left" vertical="center" indent="1"/>
    </xf>
    <xf numFmtId="4" fontId="96" fillId="134" borderId="123" applyNumberFormat="0" applyProtection="0">
      <alignment horizontal="right" vertical="center"/>
    </xf>
    <xf numFmtId="0" fontId="17" fillId="76" borderId="110" applyNumberFormat="0" applyProtection="0">
      <alignment horizontal="left" vertical="top" indent="1"/>
    </xf>
    <xf numFmtId="0" fontId="70" fillId="74" borderId="110" applyNumberFormat="0" applyProtection="0">
      <alignment horizontal="left" vertical="top" indent="1"/>
    </xf>
    <xf numFmtId="0" fontId="58" fillId="91" borderId="100" applyNumberFormat="0" applyAlignment="0" applyProtection="0"/>
    <xf numFmtId="4" fontId="33" fillId="63" borderId="123" applyNumberFormat="0" applyProtection="0">
      <alignment horizontal="right" vertical="center"/>
    </xf>
    <xf numFmtId="0" fontId="17" fillId="63" borderId="97" applyNumberFormat="0" applyProtection="0">
      <alignment horizontal="left" vertical="top" indent="1"/>
    </xf>
    <xf numFmtId="0" fontId="17" fillId="63" borderId="97" applyNumberFormat="0" applyProtection="0">
      <alignment horizontal="left" vertical="center" indent="1"/>
    </xf>
    <xf numFmtId="0" fontId="58" fillId="91" borderId="113" applyNumberFormat="0" applyAlignment="0" applyProtection="0"/>
    <xf numFmtId="4" fontId="33" fillId="63" borderId="110" applyNumberFormat="0" applyProtection="0">
      <alignment horizontal="right" vertical="center"/>
    </xf>
    <xf numFmtId="4" fontId="31" fillId="62" borderId="110" applyNumberFormat="0" applyProtection="0">
      <alignment horizontal="left" vertical="center" indent="1"/>
    </xf>
    <xf numFmtId="4" fontId="33" fillId="71" borderId="123" applyNumberFormat="0" applyProtection="0">
      <alignment horizontal="right" vertical="center"/>
    </xf>
    <xf numFmtId="4" fontId="96" fillId="129" borderId="110" applyNumberFormat="0" applyProtection="0">
      <alignment horizontal="right" vertical="center"/>
    </xf>
    <xf numFmtId="0" fontId="17" fillId="76" borderId="110" applyNumberFormat="0" applyProtection="0">
      <alignment horizontal="left" vertical="top" indent="1"/>
    </xf>
    <xf numFmtId="0" fontId="17" fillId="75" borderId="97" applyNumberFormat="0" applyProtection="0">
      <alignment horizontal="left" vertical="top" indent="1"/>
    </xf>
    <xf numFmtId="4" fontId="33" fillId="68" borderId="97" applyNumberFormat="0" applyProtection="0">
      <alignment horizontal="right" vertical="center"/>
    </xf>
    <xf numFmtId="0" fontId="70" fillId="76" borderId="117" applyNumberFormat="0" applyProtection="0">
      <alignment horizontal="left" vertical="center" indent="1"/>
    </xf>
    <xf numFmtId="4" fontId="75" fillId="79" borderId="131" applyNumberFormat="0" applyProtection="0">
      <alignment horizontal="left" vertical="center" indent="1"/>
    </xf>
    <xf numFmtId="0" fontId="17" fillId="75" borderId="97" applyNumberFormat="0" applyProtection="0">
      <alignment horizontal="left" vertical="center" indent="1"/>
    </xf>
    <xf numFmtId="4" fontId="97" fillId="134" borderId="110" applyNumberFormat="0" applyProtection="0">
      <alignment vertical="center"/>
    </xf>
    <xf numFmtId="0" fontId="17" fillId="75" borderId="110" applyNumberFormat="0" applyProtection="0">
      <alignment horizontal="left" vertical="center" indent="1"/>
    </xf>
    <xf numFmtId="0" fontId="17" fillId="74" borderId="97" applyNumberFormat="0" applyProtection="0">
      <alignment horizontal="left" vertical="center" indent="1"/>
    </xf>
    <xf numFmtId="4" fontId="96" fillId="134" borderId="110" applyNumberFormat="0" applyProtection="0">
      <alignment vertical="center"/>
    </xf>
    <xf numFmtId="4" fontId="34" fillId="93" borderId="120" applyNumberFormat="0" applyProtection="0">
      <alignment horizontal="left" vertical="center" indent="1"/>
    </xf>
    <xf numFmtId="4" fontId="31" fillId="62" borderId="97" applyNumberFormat="0" applyProtection="0">
      <alignment vertical="center"/>
    </xf>
    <xf numFmtId="4" fontId="33" fillId="64" borderId="97" applyNumberFormat="0" applyProtection="0">
      <alignment horizontal="right" vertical="center"/>
    </xf>
    <xf numFmtId="4" fontId="33" fillId="63" borderId="97" applyNumberFormat="0" applyProtection="0">
      <alignment horizontal="left" vertical="center" indent="1"/>
    </xf>
    <xf numFmtId="4" fontId="70" fillId="63" borderId="105" applyNumberFormat="0" applyProtection="0">
      <alignment horizontal="left" vertical="center" indent="1"/>
    </xf>
    <xf numFmtId="4" fontId="33" fillId="68" borderId="110" applyNumberFormat="0" applyProtection="0">
      <alignment horizontal="right" vertical="center"/>
    </xf>
    <xf numFmtId="0" fontId="70" fillId="84" borderId="104" applyNumberFormat="0" applyProtection="0">
      <alignment horizontal="left" vertical="center" indent="1"/>
    </xf>
    <xf numFmtId="4" fontId="33" fillId="69" borderId="110" applyNumberFormat="0" applyProtection="0">
      <alignment horizontal="right" vertical="center"/>
    </xf>
    <xf numFmtId="0" fontId="17" fillId="0" borderId="0"/>
    <xf numFmtId="4" fontId="96" fillId="111" borderId="123" applyNumberFormat="0" applyProtection="0">
      <alignment horizontal="left" vertical="center" indent="1"/>
    </xf>
    <xf numFmtId="0" fontId="30" fillId="0" borderId="103" applyNumberFormat="0" applyFill="0" applyAlignment="0" applyProtection="0"/>
    <xf numFmtId="4" fontId="33" fillId="63" borderId="110" applyNumberFormat="0" applyProtection="0">
      <alignment horizontal="left" vertical="center" indent="1"/>
    </xf>
    <xf numFmtId="4" fontId="31" fillId="62" borderId="110" applyNumberFormat="0" applyProtection="0">
      <alignment horizontal="left" vertical="center" indent="1"/>
    </xf>
    <xf numFmtId="0" fontId="17" fillId="75" borderId="123" applyNumberFormat="0" applyProtection="0">
      <alignment horizontal="left" vertical="center" indent="1"/>
    </xf>
    <xf numFmtId="4" fontId="33" fillId="68" borderId="110" applyNumberFormat="0" applyProtection="0">
      <alignment horizontal="right" vertical="center"/>
    </xf>
    <xf numFmtId="4" fontId="70" fillId="63" borderId="104" applyNumberFormat="0" applyProtection="0">
      <alignment horizontal="right" vertical="center"/>
    </xf>
    <xf numFmtId="0" fontId="17" fillId="76" borderId="123" applyNumberFormat="0" applyProtection="0">
      <alignment horizontal="left" vertical="center" indent="1"/>
    </xf>
    <xf numFmtId="0" fontId="65" fillId="58" borderId="117" applyNumberFormat="0" applyAlignment="0" applyProtection="0"/>
    <xf numFmtId="4" fontId="96" fillId="132" borderId="110" applyNumberFormat="0" applyProtection="0">
      <alignment horizontal="right" vertical="center"/>
    </xf>
    <xf numFmtId="4" fontId="96" fillId="132" borderId="97" applyNumberFormat="0" applyProtection="0">
      <alignment horizontal="right" vertical="center"/>
    </xf>
    <xf numFmtId="4" fontId="33" fillId="63" borderId="97" applyNumberFormat="0" applyProtection="0">
      <alignment horizontal="right" vertical="center"/>
    </xf>
    <xf numFmtId="4" fontId="33" fillId="74" borderId="97" applyNumberFormat="0" applyProtection="0">
      <alignment horizontal="right" vertical="center"/>
    </xf>
    <xf numFmtId="0" fontId="65" fillId="58" borderId="126" applyNumberFormat="0" applyAlignment="0" applyProtection="0"/>
    <xf numFmtId="4" fontId="33" fillId="69" borderId="110" applyNumberFormat="0" applyProtection="0">
      <alignment horizontal="right" vertical="center"/>
    </xf>
    <xf numFmtId="0" fontId="58" fillId="91" borderId="100" applyNumberFormat="0" applyAlignment="0" applyProtection="0"/>
    <xf numFmtId="0" fontId="70" fillId="76" borderId="104" applyNumberFormat="0" applyProtection="0">
      <alignment horizontal="left" vertical="center" indent="1"/>
    </xf>
    <xf numFmtId="0" fontId="17" fillId="63" borderId="110" applyNumberFormat="0" applyProtection="0">
      <alignment horizontal="left" vertical="top" indent="1"/>
    </xf>
    <xf numFmtId="4" fontId="37" fillId="74" borderId="97" applyNumberFormat="0" applyProtection="0">
      <alignment horizontal="right" vertical="center"/>
    </xf>
    <xf numFmtId="4" fontId="70" fillId="71" borderId="104" applyNumberFormat="0" applyProtection="0">
      <alignment horizontal="right" vertical="center"/>
    </xf>
    <xf numFmtId="0" fontId="17" fillId="75" borderId="97" applyNumberFormat="0" applyProtection="0">
      <alignment horizontal="left" vertical="center" indent="1"/>
    </xf>
    <xf numFmtId="4" fontId="33" fillId="72" borderId="97" applyNumberFormat="0" applyProtection="0">
      <alignment horizontal="right" vertical="center"/>
    </xf>
    <xf numFmtId="4" fontId="33" fillId="66" borderId="110" applyNumberFormat="0" applyProtection="0">
      <alignment horizontal="right" vertical="center"/>
    </xf>
    <xf numFmtId="4" fontId="31" fillId="62" borderId="97" applyNumberFormat="0" applyProtection="0">
      <alignment vertical="center"/>
    </xf>
    <xf numFmtId="4" fontId="33" fillId="66" borderId="97" applyNumberFormat="0" applyProtection="0">
      <alignment horizontal="right" vertical="center"/>
    </xf>
    <xf numFmtId="4" fontId="33" fillId="63" borderId="97" applyNumberFormat="0" applyProtection="0">
      <alignment horizontal="right" vertical="center"/>
    </xf>
    <xf numFmtId="0" fontId="17" fillId="74" borderId="97" applyNumberFormat="0" applyProtection="0">
      <alignment horizontal="left" vertical="top" indent="1"/>
    </xf>
    <xf numFmtId="4" fontId="98" fillId="134" borderId="110" applyNumberFormat="0" applyProtection="0">
      <alignment horizontal="right" vertical="center"/>
    </xf>
    <xf numFmtId="4" fontId="33" fillId="67" borderId="97" applyNumberFormat="0" applyProtection="0">
      <alignment horizontal="right" vertical="center"/>
    </xf>
    <xf numFmtId="4" fontId="33" fillId="65" borderId="97" applyNumberFormat="0" applyProtection="0">
      <alignment horizontal="right" vertical="center"/>
    </xf>
    <xf numFmtId="0" fontId="92" fillId="84" borderId="126" applyNumberFormat="0" applyAlignment="0" applyProtection="0"/>
    <xf numFmtId="0" fontId="73" fillId="63" borderId="97" applyNumberFormat="0" applyProtection="0">
      <alignment horizontal="left" vertical="top" indent="1"/>
    </xf>
    <xf numFmtId="4" fontId="96" fillId="132" borderId="97" applyNumberFormat="0" applyProtection="0">
      <alignment horizontal="right" vertical="center"/>
    </xf>
    <xf numFmtId="4" fontId="97" fillId="134" borderId="110" applyNumberFormat="0" applyProtection="0">
      <alignment horizontal="right" vertical="center"/>
    </xf>
    <xf numFmtId="0" fontId="17" fillId="75" borderId="97" applyNumberFormat="0" applyProtection="0">
      <alignment horizontal="left" vertical="top" indent="1"/>
    </xf>
    <xf numFmtId="4" fontId="37" fillId="74" borderId="123" applyNumberFormat="0" applyProtection="0">
      <alignment horizontal="right" vertical="center"/>
    </xf>
    <xf numFmtId="0" fontId="17" fillId="75" borderId="110" applyNumberFormat="0" applyProtection="0">
      <alignment horizontal="left" vertical="center" indent="1"/>
    </xf>
    <xf numFmtId="4" fontId="33" fillId="71" borderId="110" applyNumberFormat="0" applyProtection="0">
      <alignment horizontal="right" vertical="center"/>
    </xf>
    <xf numFmtId="4" fontId="70" fillId="112" borderId="117" applyNumberFormat="0" applyProtection="0">
      <alignment horizontal="right" vertical="center"/>
    </xf>
    <xf numFmtId="0" fontId="70" fillId="63" borderId="110" applyNumberFormat="0" applyProtection="0">
      <alignment horizontal="left" vertical="top" indent="1"/>
    </xf>
    <xf numFmtId="4" fontId="33" fillId="74" borderId="123" applyNumberFormat="0" applyProtection="0">
      <alignment horizontal="right" vertical="center"/>
    </xf>
    <xf numFmtId="0" fontId="17" fillId="76" borderId="110" applyNumberFormat="0" applyProtection="0">
      <alignment horizontal="left" vertical="center" indent="1"/>
    </xf>
    <xf numFmtId="4" fontId="34" fillId="111" borderId="110" applyNumberFormat="0" applyProtection="0">
      <alignment vertical="center"/>
    </xf>
    <xf numFmtId="4" fontId="70" fillId="0" borderId="104" applyNumberFormat="0" applyProtection="0">
      <alignment horizontal="right" vertical="center"/>
    </xf>
    <xf numFmtId="4" fontId="70" fillId="63" borderId="117" applyNumberFormat="0" applyProtection="0">
      <alignment horizontal="right" vertical="center"/>
    </xf>
    <xf numFmtId="0" fontId="17" fillId="63" borderId="110" applyNumberFormat="0" applyProtection="0">
      <alignment horizontal="left" vertical="top" indent="1"/>
    </xf>
    <xf numFmtId="4" fontId="96" fillId="111" borderId="97" applyNumberFormat="0" applyProtection="0">
      <alignment horizontal="left" vertical="center" indent="1"/>
    </xf>
    <xf numFmtId="0" fontId="92" fillId="84" borderId="100" applyNumberFormat="0" applyAlignment="0" applyProtection="0"/>
    <xf numFmtId="4" fontId="70" fillId="96" borderId="117" applyNumberFormat="0" applyProtection="0">
      <alignment horizontal="left" vertical="center" indent="1"/>
    </xf>
    <xf numFmtId="4" fontId="76" fillId="77" borderId="117" applyNumberFormat="0" applyProtection="0">
      <alignment horizontal="right" vertical="center"/>
    </xf>
    <xf numFmtId="4" fontId="70" fillId="96" borderId="130" applyNumberFormat="0" applyProtection="0">
      <alignment horizontal="left" vertical="center" indent="1"/>
    </xf>
    <xf numFmtId="4" fontId="70" fillId="96" borderId="104" applyNumberFormat="0" applyProtection="0">
      <alignment horizontal="left" vertical="center" indent="1"/>
    </xf>
    <xf numFmtId="4" fontId="70" fillId="63" borderId="118" applyNumberFormat="0" applyProtection="0">
      <alignment horizontal="left" vertical="center" indent="1"/>
    </xf>
    <xf numFmtId="4" fontId="33" fillId="78" borderId="97" applyNumberFormat="0" applyProtection="0">
      <alignment horizontal="left" vertical="center" indent="1"/>
    </xf>
    <xf numFmtId="4" fontId="33" fillId="72" borderId="110" applyNumberFormat="0" applyProtection="0">
      <alignment horizontal="right" vertical="center"/>
    </xf>
    <xf numFmtId="4" fontId="97" fillId="134" borderId="97" applyNumberFormat="0" applyProtection="0">
      <alignment horizontal="right" vertical="center"/>
    </xf>
    <xf numFmtId="4" fontId="96" fillId="127" borderId="97" applyNumberFormat="0" applyProtection="0">
      <alignment horizontal="right" vertical="center"/>
    </xf>
    <xf numFmtId="4" fontId="80" fillId="82" borderId="96" applyNumberFormat="0" applyProtection="0">
      <alignment vertical="center"/>
    </xf>
    <xf numFmtId="0" fontId="58" fillId="91" borderId="100" applyNumberFormat="0" applyAlignment="0" applyProtection="0"/>
    <xf numFmtId="4" fontId="70" fillId="96" borderId="117" applyNumberFormat="0" applyProtection="0">
      <alignment horizontal="left" vertical="center" indent="1"/>
    </xf>
    <xf numFmtId="4" fontId="33" fillId="72" borderId="97" applyNumberFormat="0" applyProtection="0">
      <alignment horizontal="right" vertical="center"/>
    </xf>
    <xf numFmtId="4" fontId="33" fillId="78" borderId="97" applyNumberFormat="0" applyProtection="0">
      <alignment vertical="center"/>
    </xf>
    <xf numFmtId="0" fontId="78" fillId="108" borderId="130" applyNumberFormat="0" applyAlignment="0" applyProtection="0"/>
    <xf numFmtId="4" fontId="76" fillId="77" borderId="104" applyNumberFormat="0" applyProtection="0">
      <alignment horizontal="right" vertical="center"/>
    </xf>
    <xf numFmtId="0" fontId="30" fillId="0" borderId="121" applyNumberFormat="0" applyFill="0" applyAlignment="0" applyProtection="0"/>
    <xf numFmtId="4" fontId="31" fillId="62" borderId="123" applyNumberFormat="0" applyProtection="0">
      <alignment horizontal="left" vertical="center" indent="1"/>
    </xf>
    <xf numFmtId="4" fontId="70" fillId="96" borderId="104" applyNumberFormat="0" applyProtection="0">
      <alignment horizontal="left" vertical="center" indent="1"/>
    </xf>
    <xf numFmtId="0" fontId="70" fillId="75" borderId="110" applyNumberFormat="0" applyProtection="0">
      <alignment horizontal="left" vertical="top" indent="1"/>
    </xf>
    <xf numFmtId="4" fontId="33" fillId="63" borderId="97" applyNumberFormat="0" applyProtection="0">
      <alignment horizontal="left" vertical="center" indent="1"/>
    </xf>
    <xf numFmtId="0" fontId="17" fillId="77" borderId="96" applyNumberFormat="0">
      <protection locked="0"/>
    </xf>
    <xf numFmtId="4" fontId="33" fillId="67" borderId="110" applyNumberFormat="0" applyProtection="0">
      <alignment horizontal="right" vertical="center"/>
    </xf>
    <xf numFmtId="4" fontId="33" fillId="64" borderId="110" applyNumberFormat="0" applyProtection="0">
      <alignment horizontal="right" vertical="center"/>
    </xf>
    <xf numFmtId="4" fontId="32" fillId="62" borderId="110" applyNumberFormat="0" applyProtection="0">
      <alignment vertical="center"/>
    </xf>
    <xf numFmtId="4" fontId="33" fillId="68" borderId="97" applyNumberFormat="0" applyProtection="0">
      <alignment horizontal="right" vertical="center"/>
    </xf>
    <xf numFmtId="0" fontId="33" fillId="78" borderId="110" applyNumberFormat="0" applyProtection="0">
      <alignment horizontal="left" vertical="top" indent="1"/>
    </xf>
    <xf numFmtId="4" fontId="70" fillId="63" borderId="117" applyNumberFormat="0" applyProtection="0">
      <alignment horizontal="right" vertical="center"/>
    </xf>
    <xf numFmtId="4" fontId="96" fillId="128" borderId="97" applyNumberFormat="0" applyProtection="0">
      <alignment horizontal="right" vertical="center"/>
    </xf>
    <xf numFmtId="4" fontId="97" fillId="134" borderId="110" applyNumberFormat="0" applyProtection="0">
      <alignment horizontal="right" vertical="center"/>
    </xf>
    <xf numFmtId="4" fontId="33" fillId="65" borderId="110" applyNumberFormat="0" applyProtection="0">
      <alignment horizontal="right" vertical="center"/>
    </xf>
    <xf numFmtId="4" fontId="70" fillId="64" borderId="104" applyNumberFormat="0" applyProtection="0">
      <alignment horizontal="right" vertical="center"/>
    </xf>
    <xf numFmtId="4" fontId="70" fillId="72" borderId="117" applyNumberFormat="0" applyProtection="0">
      <alignment horizontal="right" vertical="center"/>
    </xf>
    <xf numFmtId="4" fontId="37" fillId="74" borderId="110" applyNumberFormat="0" applyProtection="0">
      <alignment horizontal="right" vertical="center"/>
    </xf>
    <xf numFmtId="4" fontId="33" fillId="71" borderId="97" applyNumberFormat="0" applyProtection="0">
      <alignment horizontal="right" vertical="center"/>
    </xf>
    <xf numFmtId="4" fontId="34" fillId="93" borderId="107" applyNumberFormat="0" applyProtection="0">
      <alignment horizontal="left" vertical="center" indent="1"/>
    </xf>
    <xf numFmtId="4" fontId="33" fillId="74" borderId="97" applyNumberFormat="0" applyProtection="0">
      <alignment horizontal="right" vertical="center"/>
    </xf>
    <xf numFmtId="4" fontId="17" fillId="75" borderId="105" applyNumberFormat="0" applyProtection="0">
      <alignment horizontal="left" vertical="center" indent="1"/>
    </xf>
    <xf numFmtId="4" fontId="96" fillId="111" borderId="110" applyNumberFormat="0" applyProtection="0">
      <alignment horizontal="left" vertical="center" indent="1"/>
    </xf>
    <xf numFmtId="4" fontId="70" fillId="70" borderId="117" applyNumberFormat="0" applyProtection="0">
      <alignment horizontal="right" vertical="center"/>
    </xf>
    <xf numFmtId="4" fontId="33" fillId="63" borderId="97" applyNumberFormat="0" applyProtection="0">
      <alignment horizontal="right" vertical="center"/>
    </xf>
    <xf numFmtId="0" fontId="17" fillId="76" borderId="123" applyNumberFormat="0" applyProtection="0">
      <alignment horizontal="left" vertical="center" indent="1"/>
    </xf>
    <xf numFmtId="4" fontId="33" fillId="72" borderId="97" applyNumberFormat="0" applyProtection="0">
      <alignment horizontal="right" vertical="center"/>
    </xf>
    <xf numFmtId="4" fontId="33" fillId="65" borderId="97" applyNumberFormat="0" applyProtection="0">
      <alignment horizontal="right" vertical="center"/>
    </xf>
    <xf numFmtId="4" fontId="96" fillId="128" borderId="97" applyNumberFormat="0" applyProtection="0">
      <alignment horizontal="right" vertical="center"/>
    </xf>
    <xf numFmtId="0" fontId="17" fillId="75" borderId="97" applyNumberFormat="0" applyProtection="0">
      <alignment horizontal="left" vertical="center" indent="1"/>
    </xf>
    <xf numFmtId="4" fontId="96" fillId="134" borderId="97" applyNumberFormat="0" applyProtection="0">
      <alignment vertical="center"/>
    </xf>
    <xf numFmtId="4" fontId="97" fillId="134" borderId="97" applyNumberFormat="0" applyProtection="0">
      <alignment horizontal="right" vertical="center"/>
    </xf>
    <xf numFmtId="4" fontId="34" fillId="93" borderId="107" applyNumberFormat="0" applyProtection="0">
      <alignment horizontal="left" vertical="center" indent="1"/>
    </xf>
    <xf numFmtId="0" fontId="70" fillId="75" borderId="97" applyNumberFormat="0" applyProtection="0">
      <alignment horizontal="left" vertical="top" indent="1"/>
    </xf>
    <xf numFmtId="0" fontId="17" fillId="63" borderId="97" applyNumberFormat="0" applyProtection="0">
      <alignment horizontal="left" vertical="center" indent="1"/>
    </xf>
    <xf numFmtId="4" fontId="97" fillId="134" borderId="110" applyNumberFormat="0" applyProtection="0">
      <alignment horizontal="right" vertical="center"/>
    </xf>
    <xf numFmtId="4" fontId="33" fillId="72" borderId="123" applyNumberFormat="0" applyProtection="0">
      <alignment horizontal="right" vertical="center"/>
    </xf>
    <xf numFmtId="0" fontId="17" fillId="75" borderId="110" applyNumberFormat="0" applyProtection="0">
      <alignment horizontal="left" vertical="top" indent="1"/>
    </xf>
    <xf numFmtId="4" fontId="33" fillId="70" borderId="123" applyNumberFormat="0" applyProtection="0">
      <alignment horizontal="right" vertical="center"/>
    </xf>
    <xf numFmtId="0" fontId="68" fillId="84" borderId="115" applyNumberFormat="0" applyAlignment="0" applyProtection="0"/>
    <xf numFmtId="0" fontId="68" fillId="108" borderId="102" applyNumberFormat="0" applyAlignment="0" applyProtection="0"/>
    <xf numFmtId="4" fontId="70" fillId="62" borderId="104" applyNumberFormat="0" applyProtection="0">
      <alignment vertical="center"/>
    </xf>
    <xf numFmtId="0" fontId="30" fillId="0" borderId="116" applyNumberFormat="0" applyFill="0" applyAlignment="0" applyProtection="0"/>
    <xf numFmtId="4" fontId="70" fillId="96" borderId="104" applyNumberFormat="0" applyProtection="0">
      <alignment horizontal="left" vertical="center" indent="1"/>
    </xf>
    <xf numFmtId="0" fontId="17" fillId="63" borderId="110" applyNumberFormat="0" applyProtection="0">
      <alignment horizontal="left" vertical="center" indent="1"/>
    </xf>
    <xf numFmtId="0" fontId="17" fillId="63" borderId="110" applyNumberFormat="0" applyProtection="0">
      <alignment horizontal="left" vertical="center" indent="1"/>
    </xf>
    <xf numFmtId="4" fontId="31" fillId="62" borderId="97" applyNumberFormat="0" applyProtection="0">
      <alignment vertical="center"/>
    </xf>
    <xf numFmtId="4" fontId="32" fillId="62" borderId="97" applyNumberFormat="0" applyProtection="0">
      <alignment vertical="center"/>
    </xf>
    <xf numFmtId="4" fontId="96" fillId="134" borderId="110" applyNumberFormat="0" applyProtection="0">
      <alignment horizontal="right" vertical="center"/>
    </xf>
    <xf numFmtId="4" fontId="96" fillId="93" borderId="97" applyNumberFormat="0" applyProtection="0">
      <alignment horizontal="right" vertical="center"/>
    </xf>
    <xf numFmtId="4" fontId="96" fillId="83" borderId="97" applyNumberFormat="0" applyProtection="0">
      <alignment horizontal="right" vertical="center"/>
    </xf>
    <xf numFmtId="0" fontId="17" fillId="63" borderId="97" applyNumberFormat="0" applyProtection="0">
      <alignment horizontal="left" vertical="top" indent="1"/>
    </xf>
    <xf numFmtId="0" fontId="73" fillId="78" borderId="110" applyNumberFormat="0" applyProtection="0">
      <alignment horizontal="left" vertical="top" indent="1"/>
    </xf>
    <xf numFmtId="0" fontId="17" fillId="74" borderId="123" applyNumberFormat="0" applyProtection="0">
      <alignment horizontal="left" vertical="center" indent="1"/>
    </xf>
    <xf numFmtId="4" fontId="70" fillId="69" borderId="104" applyNumberFormat="0" applyProtection="0">
      <alignment horizontal="right" vertical="center"/>
    </xf>
    <xf numFmtId="0" fontId="17" fillId="74" borderId="110" applyNumberFormat="0" applyProtection="0">
      <alignment horizontal="left" vertical="top" indent="1"/>
    </xf>
    <xf numFmtId="4" fontId="37" fillId="74" borderId="110" applyNumberFormat="0" applyProtection="0">
      <alignment horizontal="right" vertical="center"/>
    </xf>
    <xf numFmtId="4" fontId="35" fillId="74" borderId="110" applyNumberFormat="0" applyProtection="0">
      <alignment horizontal="right" vertical="center"/>
    </xf>
    <xf numFmtId="0" fontId="70" fillId="63" borderId="123" applyNumberFormat="0" applyProtection="0">
      <alignment horizontal="left" vertical="top" indent="1"/>
    </xf>
    <xf numFmtId="4" fontId="70" fillId="72" borderId="104" applyNumberFormat="0" applyProtection="0">
      <alignment horizontal="right" vertical="center"/>
    </xf>
    <xf numFmtId="4" fontId="33" fillId="63" borderId="97" applyNumberFormat="0" applyProtection="0">
      <alignment horizontal="right" vertical="center"/>
    </xf>
    <xf numFmtId="0" fontId="65" fillId="58" borderId="100" applyNumberFormat="0" applyAlignment="0" applyProtection="0"/>
    <xf numFmtId="4" fontId="70" fillId="63" borderId="105" applyNumberFormat="0" applyProtection="0">
      <alignment horizontal="left" vertical="center" indent="1"/>
    </xf>
    <xf numFmtId="0" fontId="17" fillId="78" borderId="114" applyNumberFormat="0" applyFont="0" applyAlignment="0" applyProtection="0"/>
    <xf numFmtId="4" fontId="33" fillId="63" borderId="110" applyNumberFormat="0" applyProtection="0">
      <alignment horizontal="right" vertical="center"/>
    </xf>
    <xf numFmtId="4" fontId="96" fillId="130" borderId="97" applyNumberFormat="0" applyProtection="0">
      <alignment horizontal="right" vertical="center"/>
    </xf>
    <xf numFmtId="0" fontId="86" fillId="84" borderId="100" applyNumberFormat="0" applyAlignment="0" applyProtection="0"/>
    <xf numFmtId="4" fontId="70" fillId="62" borderId="104" applyNumberFormat="0" applyProtection="0">
      <alignment vertical="center"/>
    </xf>
    <xf numFmtId="0" fontId="17" fillId="78" borderId="127" applyNumberFormat="0" applyFont="0" applyAlignment="0" applyProtection="0"/>
    <xf numFmtId="4" fontId="17" fillId="75" borderId="131" applyNumberFormat="0" applyProtection="0">
      <alignment horizontal="left" vertical="center" indent="1"/>
    </xf>
    <xf numFmtId="4" fontId="70" fillId="72" borderId="117" applyNumberFormat="0" applyProtection="0">
      <alignment horizontal="right" vertical="center"/>
    </xf>
    <xf numFmtId="0" fontId="17" fillId="63" borderId="110" applyNumberFormat="0" applyProtection="0">
      <alignment horizontal="left" vertical="center" indent="1"/>
    </xf>
    <xf numFmtId="4" fontId="34" fillId="93" borderId="110" applyNumberFormat="0" applyProtection="0">
      <alignment horizontal="left" vertical="center" indent="1"/>
    </xf>
    <xf numFmtId="0" fontId="70" fillId="57" borderId="117" applyNumberFormat="0" applyFont="0" applyAlignment="0" applyProtection="0"/>
    <xf numFmtId="4" fontId="70" fillId="66" borderId="118" applyNumberFormat="0" applyProtection="0">
      <alignment horizontal="right" vertical="center"/>
    </xf>
    <xf numFmtId="0" fontId="17" fillId="75" borderId="110" applyNumberFormat="0" applyProtection="0">
      <alignment horizontal="left" vertical="top" indent="1"/>
    </xf>
    <xf numFmtId="4" fontId="31" fillId="62" borderId="110" applyNumberFormat="0" applyProtection="0">
      <alignment vertical="center"/>
    </xf>
    <xf numFmtId="4" fontId="33" fillId="68" borderId="123" applyNumberFormat="0" applyProtection="0">
      <alignment horizontal="right" vertical="center"/>
    </xf>
    <xf numFmtId="4" fontId="70" fillId="66" borderId="118" applyNumberFormat="0" applyProtection="0">
      <alignment horizontal="right" vertical="center"/>
    </xf>
    <xf numFmtId="4" fontId="33" fillId="65" borderId="110" applyNumberFormat="0" applyProtection="0">
      <alignment horizontal="right" vertical="center"/>
    </xf>
    <xf numFmtId="4" fontId="33" fillId="78" borderId="97" applyNumberFormat="0" applyProtection="0">
      <alignment vertical="center"/>
    </xf>
    <xf numFmtId="4" fontId="33" fillId="65" borderId="110" applyNumberFormat="0" applyProtection="0">
      <alignment horizontal="right" vertical="center"/>
    </xf>
    <xf numFmtId="4" fontId="96" fillId="93" borderId="97" applyNumberFormat="0" applyProtection="0">
      <alignment horizontal="right" vertical="center"/>
    </xf>
    <xf numFmtId="4" fontId="70" fillId="64" borderId="104" applyNumberFormat="0" applyProtection="0">
      <alignment horizontal="right" vertical="center"/>
    </xf>
    <xf numFmtId="0" fontId="70" fillId="76" borderId="123" applyNumberFormat="0" applyProtection="0">
      <alignment horizontal="left" vertical="top" indent="1"/>
    </xf>
    <xf numFmtId="4" fontId="96" fillId="127" borderId="110" applyNumberFormat="0" applyProtection="0">
      <alignment horizontal="right" vertical="center"/>
    </xf>
    <xf numFmtId="4" fontId="96" fillId="83" borderId="110" applyNumberFormat="0" applyProtection="0">
      <alignment horizontal="right" vertical="center"/>
    </xf>
    <xf numFmtId="4" fontId="96" fillId="129" borderId="97" applyNumberFormat="0" applyProtection="0">
      <alignment horizontal="right" vertical="center"/>
    </xf>
    <xf numFmtId="4" fontId="33" fillId="67" borderId="110" applyNumberFormat="0" applyProtection="0">
      <alignment horizontal="right" vertical="center"/>
    </xf>
    <xf numFmtId="4" fontId="33" fillId="68" borderId="110" applyNumberFormat="0" applyProtection="0">
      <alignment horizontal="right" vertical="center"/>
    </xf>
    <xf numFmtId="4" fontId="37" fillId="74" borderId="97" applyNumberFormat="0" applyProtection="0">
      <alignment horizontal="right" vertical="center"/>
    </xf>
    <xf numFmtId="0" fontId="70" fillId="63" borderId="110" applyNumberFormat="0" applyProtection="0">
      <alignment horizontal="left" vertical="top" indent="1"/>
    </xf>
    <xf numFmtId="0" fontId="17" fillId="76" borderId="110" applyNumberFormat="0" applyProtection="0">
      <alignment horizontal="left" vertical="center" indent="1"/>
    </xf>
    <xf numFmtId="4" fontId="33" fillId="66" borderId="97" applyNumberFormat="0" applyProtection="0">
      <alignment horizontal="right" vertical="center"/>
    </xf>
    <xf numFmtId="4" fontId="32" fillId="62" borderId="97" applyNumberFormat="0" applyProtection="0">
      <alignment vertical="center"/>
    </xf>
    <xf numFmtId="0" fontId="17" fillId="76" borderId="97" applyNumberFormat="0" applyProtection="0">
      <alignment horizontal="left" vertical="center" indent="1"/>
    </xf>
    <xf numFmtId="0" fontId="17" fillId="78" borderId="101" applyNumberFormat="0" applyFont="0" applyAlignment="0" applyProtection="0"/>
    <xf numFmtId="4" fontId="33" fillId="63" borderId="97" applyNumberFormat="0" applyProtection="0">
      <alignment horizontal="left" vertical="center" indent="1"/>
    </xf>
    <xf numFmtId="4" fontId="70" fillId="71" borderId="104" applyNumberFormat="0" applyProtection="0">
      <alignment horizontal="right" vertical="center"/>
    </xf>
    <xf numFmtId="0" fontId="17" fillId="76" borderId="97" applyNumberFormat="0" applyProtection="0">
      <alignment horizontal="left" vertical="top" indent="1"/>
    </xf>
    <xf numFmtId="4" fontId="31" fillId="62" borderId="123" applyNumberFormat="0" applyProtection="0">
      <alignment horizontal="left" vertical="center" indent="1"/>
    </xf>
    <xf numFmtId="0" fontId="70" fillId="76" borderId="97" applyNumberFormat="0" applyProtection="0">
      <alignment horizontal="left" vertical="top" indent="1"/>
    </xf>
    <xf numFmtId="4" fontId="33" fillId="78" borderId="110" applyNumberFormat="0" applyProtection="0">
      <alignment vertical="center"/>
    </xf>
    <xf numFmtId="0" fontId="17" fillId="74" borderId="123" applyNumberFormat="0" applyProtection="0">
      <alignment horizontal="left" vertical="center" indent="1"/>
    </xf>
    <xf numFmtId="4" fontId="70" fillId="63" borderId="130" applyNumberFormat="0" applyProtection="0">
      <alignment horizontal="right" vertical="center"/>
    </xf>
    <xf numFmtId="4" fontId="33" fillId="64" borderId="110" applyNumberFormat="0" applyProtection="0">
      <alignment horizontal="right" vertical="center"/>
    </xf>
    <xf numFmtId="0" fontId="17" fillId="75" borderId="123" applyNumberFormat="0" applyProtection="0">
      <alignment horizontal="left" vertical="top" indent="1"/>
    </xf>
    <xf numFmtId="4" fontId="34" fillId="93" borderId="120" applyNumberFormat="0" applyProtection="0">
      <alignment horizontal="left" vertical="center" indent="1"/>
    </xf>
    <xf numFmtId="0" fontId="70" fillId="74" borderId="110" applyNumberFormat="0" applyProtection="0">
      <alignment horizontal="left" vertical="top" indent="1"/>
    </xf>
    <xf numFmtId="4" fontId="96" fillId="134" borderId="110" applyNumberFormat="0" applyProtection="0">
      <alignment horizontal="right" vertical="center"/>
    </xf>
    <xf numFmtId="4" fontId="96" fillId="83" borderId="123" applyNumberFormat="0" applyProtection="0">
      <alignment horizontal="right" vertical="center"/>
    </xf>
    <xf numFmtId="0" fontId="17" fillId="75" borderId="97" applyNumberFormat="0" applyProtection="0">
      <alignment horizontal="left" vertical="center" indent="1"/>
    </xf>
    <xf numFmtId="4" fontId="33" fillId="68" borderId="97" applyNumberFormat="0" applyProtection="0">
      <alignment horizontal="right" vertical="center"/>
    </xf>
    <xf numFmtId="4" fontId="70" fillId="67" borderId="104" applyNumberFormat="0" applyProtection="0">
      <alignment horizontal="right" vertical="center"/>
    </xf>
    <xf numFmtId="4" fontId="33" fillId="66" borderId="110" applyNumberFormat="0" applyProtection="0">
      <alignment horizontal="right" vertical="center"/>
    </xf>
    <xf numFmtId="4" fontId="31" fillId="62" borderId="110" applyNumberFormat="0" applyProtection="0">
      <alignment vertical="center"/>
    </xf>
    <xf numFmtId="0" fontId="17" fillId="63" borderId="110" applyNumberFormat="0" applyProtection="0">
      <alignment horizontal="left" vertical="top" indent="1"/>
    </xf>
    <xf numFmtId="0" fontId="58" fillId="91" borderId="113" applyNumberFormat="0" applyAlignment="0" applyProtection="0"/>
    <xf numFmtId="4" fontId="70" fillId="63" borderId="131" applyNumberFormat="0" applyProtection="0">
      <alignment horizontal="left" vertical="center" indent="1"/>
    </xf>
    <xf numFmtId="175" fontId="17" fillId="0" borderId="0"/>
    <xf numFmtId="4" fontId="70" fillId="71" borderId="117" applyNumberFormat="0" applyProtection="0">
      <alignment horizontal="right" vertical="center"/>
    </xf>
    <xf numFmtId="0" fontId="70" fillId="84" borderId="117" applyNumberFormat="0" applyProtection="0">
      <alignment horizontal="left" vertical="center" indent="1"/>
    </xf>
    <xf numFmtId="0" fontId="65" fillId="58" borderId="100" applyNumberFormat="0" applyAlignment="0" applyProtection="0"/>
    <xf numFmtId="4" fontId="96" fillId="83" borderId="110" applyNumberFormat="0" applyProtection="0">
      <alignment horizontal="right" vertical="center"/>
    </xf>
    <xf numFmtId="4" fontId="70" fillId="96" borderId="130" applyNumberFormat="0" applyProtection="0">
      <alignment horizontal="left" vertical="center" indent="1"/>
    </xf>
    <xf numFmtId="4" fontId="70" fillId="96" borderId="117" applyNumberFormat="0" applyProtection="0">
      <alignment horizontal="left" vertical="center" indent="1"/>
    </xf>
    <xf numFmtId="4" fontId="96" fillId="127" borderId="97" applyNumberFormat="0" applyProtection="0">
      <alignment horizontal="right" vertical="center"/>
    </xf>
    <xf numFmtId="4" fontId="73" fillId="84" borderId="97" applyNumberFormat="0" applyProtection="0">
      <alignment horizontal="left" vertical="center" indent="1"/>
    </xf>
    <xf numFmtId="0" fontId="33" fillId="63" borderId="123" applyNumberFormat="0" applyProtection="0">
      <alignment horizontal="left" vertical="top" indent="1"/>
    </xf>
    <xf numFmtId="0" fontId="70" fillId="74" borderId="104" applyNumberFormat="0" applyProtection="0">
      <alignment horizontal="left" vertical="center" indent="1"/>
    </xf>
    <xf numFmtId="4" fontId="37" fillId="74" borderId="97" applyNumberFormat="0" applyProtection="0">
      <alignment horizontal="right" vertical="center"/>
    </xf>
    <xf numFmtId="0" fontId="17" fillId="76" borderId="110" applyNumberFormat="0" applyProtection="0">
      <alignment horizontal="left" vertical="top" indent="1"/>
    </xf>
    <xf numFmtId="4" fontId="70" fillId="111" borderId="104" applyNumberFormat="0" applyProtection="0">
      <alignment horizontal="left" vertical="center" indent="1"/>
    </xf>
    <xf numFmtId="4" fontId="70" fillId="96" borderId="104" applyNumberFormat="0" applyProtection="0">
      <alignment horizontal="left" vertical="center" indent="1"/>
    </xf>
    <xf numFmtId="4" fontId="70" fillId="62" borderId="130" applyNumberFormat="0" applyProtection="0">
      <alignment vertical="center"/>
    </xf>
    <xf numFmtId="4" fontId="33" fillId="64" borderId="110" applyNumberFormat="0" applyProtection="0">
      <alignment horizontal="right" vertical="center"/>
    </xf>
    <xf numFmtId="4" fontId="96" fillId="130" borderId="97" applyNumberFormat="0" applyProtection="0">
      <alignment horizontal="right" vertical="center"/>
    </xf>
    <xf numFmtId="0" fontId="30" fillId="0" borderId="103" applyNumberFormat="0" applyFill="0" applyAlignment="0" applyProtection="0"/>
    <xf numFmtId="4" fontId="70" fillId="69" borderId="104" applyNumberFormat="0" applyProtection="0">
      <alignment horizontal="right" vertical="center"/>
    </xf>
    <xf numFmtId="0" fontId="70" fillId="76" borderId="117" applyNumberFormat="0" applyProtection="0">
      <alignment horizontal="left" vertical="center" indent="1"/>
    </xf>
    <xf numFmtId="0" fontId="17" fillId="75" borderId="110" applyNumberFormat="0" applyProtection="0">
      <alignment horizontal="left" vertical="center" indent="1"/>
    </xf>
    <xf numFmtId="4" fontId="33" fillId="71" borderId="97" applyNumberFormat="0" applyProtection="0">
      <alignment horizontal="right" vertical="center"/>
    </xf>
    <xf numFmtId="0" fontId="72" fillId="75" borderId="119" applyBorder="0"/>
    <xf numFmtId="0" fontId="17" fillId="63" borderId="110" applyNumberFormat="0" applyProtection="0">
      <alignment horizontal="left" vertical="center" indent="1"/>
    </xf>
    <xf numFmtId="4" fontId="32" fillId="62" borderId="110" applyNumberFormat="0" applyProtection="0">
      <alignment vertical="center"/>
    </xf>
    <xf numFmtId="4" fontId="33" fillId="64" borderId="97" applyNumberFormat="0" applyProtection="0">
      <alignment horizontal="right" vertical="center"/>
    </xf>
    <xf numFmtId="0" fontId="17" fillId="74" borderId="97" applyNumberFormat="0" applyProtection="0">
      <alignment horizontal="left" vertical="top" indent="1"/>
    </xf>
    <xf numFmtId="4" fontId="33" fillId="72" borderId="123" applyNumberFormat="0" applyProtection="0">
      <alignment horizontal="right" vertical="center"/>
    </xf>
    <xf numFmtId="4" fontId="70" fillId="62" borderId="117" applyNumberFormat="0" applyProtection="0">
      <alignment vertical="center"/>
    </xf>
    <xf numFmtId="4" fontId="33" fillId="65" borderId="110" applyNumberFormat="0" applyProtection="0">
      <alignment horizontal="right" vertical="center"/>
    </xf>
    <xf numFmtId="4" fontId="70" fillId="69" borderId="104" applyNumberFormat="0" applyProtection="0">
      <alignment horizontal="right" vertical="center"/>
    </xf>
    <xf numFmtId="4" fontId="73" fillId="78" borderId="110" applyNumberFormat="0" applyProtection="0">
      <alignment vertical="center"/>
    </xf>
    <xf numFmtId="0" fontId="17" fillId="76" borderId="123" applyNumberFormat="0" applyProtection="0">
      <alignment horizontal="left" vertical="top" indent="1"/>
    </xf>
    <xf numFmtId="4" fontId="70" fillId="63" borderId="118" applyNumberFormat="0" applyProtection="0">
      <alignment horizontal="left" vertical="center" indent="1"/>
    </xf>
    <xf numFmtId="4" fontId="70" fillId="66" borderId="105" applyNumberFormat="0" applyProtection="0">
      <alignment horizontal="right" vertical="center"/>
    </xf>
    <xf numFmtId="0" fontId="17" fillId="75" borderId="97" applyNumberFormat="0" applyProtection="0">
      <alignment horizontal="left" vertical="top" indent="1"/>
    </xf>
    <xf numFmtId="0" fontId="70" fillId="75" borderId="123" applyNumberFormat="0" applyProtection="0">
      <alignment horizontal="left" vertical="top" indent="1"/>
    </xf>
    <xf numFmtId="0" fontId="17" fillId="76" borderId="97" applyNumberFormat="0" applyProtection="0">
      <alignment horizontal="left" vertical="center" indent="1"/>
    </xf>
    <xf numFmtId="4" fontId="33" fillId="71" borderId="97" applyNumberFormat="0" applyProtection="0">
      <alignment horizontal="right" vertical="center"/>
    </xf>
    <xf numFmtId="0" fontId="74" fillId="62" borderId="123" applyNumberFormat="0" applyProtection="0">
      <alignment horizontal="left" vertical="top" indent="1"/>
    </xf>
    <xf numFmtId="4" fontId="70" fillId="96" borderId="104" applyNumberFormat="0" applyProtection="0">
      <alignment horizontal="left" vertical="center" indent="1"/>
    </xf>
    <xf numFmtId="4" fontId="70" fillId="64" borderId="104" applyNumberFormat="0" applyProtection="0">
      <alignment horizontal="right" vertical="center"/>
    </xf>
    <xf numFmtId="4" fontId="70" fillId="70" borderId="117" applyNumberFormat="0" applyProtection="0">
      <alignment horizontal="right" vertical="center"/>
    </xf>
    <xf numFmtId="4" fontId="31" fillId="62" borderId="110" applyNumberFormat="0" applyProtection="0">
      <alignment horizontal="left" vertical="center" indent="1"/>
    </xf>
    <xf numFmtId="4" fontId="33" fillId="71" borderId="97" applyNumberFormat="0" applyProtection="0">
      <alignment horizontal="right" vertical="center"/>
    </xf>
    <xf numFmtId="0" fontId="30" fillId="0" borderId="108" applyNumberFormat="0" applyFill="0" applyAlignment="0" applyProtection="0"/>
    <xf numFmtId="0" fontId="30" fillId="0" borderId="108" applyNumberFormat="0" applyFill="0" applyAlignment="0" applyProtection="0"/>
    <xf numFmtId="0" fontId="17" fillId="75" borderId="97" applyNumberFormat="0" applyProtection="0">
      <alignment horizontal="left" vertical="center" indent="1"/>
    </xf>
    <xf numFmtId="4" fontId="33" fillId="64" borderId="110" applyNumberFormat="0" applyProtection="0">
      <alignment horizontal="right" vertical="center"/>
    </xf>
    <xf numFmtId="4" fontId="96" fillId="111" borderId="110" applyNumberFormat="0" applyProtection="0">
      <alignment horizontal="left" vertical="center" indent="1"/>
    </xf>
    <xf numFmtId="0" fontId="17" fillId="75" borderId="97" applyNumberFormat="0" applyProtection="0">
      <alignment horizontal="left" vertical="top" indent="1"/>
    </xf>
    <xf numFmtId="4" fontId="33" fillId="69" borderId="97" applyNumberFormat="0" applyProtection="0">
      <alignment horizontal="right" vertical="center"/>
    </xf>
    <xf numFmtId="4" fontId="70" fillId="70" borderId="130" applyNumberFormat="0" applyProtection="0">
      <alignment horizontal="right" vertical="center"/>
    </xf>
    <xf numFmtId="0" fontId="65" fillId="58" borderId="126" applyNumberFormat="0" applyAlignment="0" applyProtection="0"/>
    <xf numFmtId="4" fontId="96" fillId="132" borderId="123" applyNumberFormat="0" applyProtection="0">
      <alignment horizontal="right" vertical="center"/>
    </xf>
    <xf numFmtId="4" fontId="96" fillId="128" borderId="123" applyNumberFormat="0" applyProtection="0">
      <alignment horizontal="right" vertical="center"/>
    </xf>
    <xf numFmtId="4" fontId="33" fillId="68" borderId="123" applyNumberFormat="0" applyProtection="0">
      <alignment horizontal="right" vertical="center"/>
    </xf>
    <xf numFmtId="4" fontId="33" fillId="63" borderId="110" applyNumberFormat="0" applyProtection="0">
      <alignment horizontal="left" vertical="center" indent="1"/>
    </xf>
    <xf numFmtId="4" fontId="35" fillId="74" borderId="110" applyNumberFormat="0" applyProtection="0">
      <alignment horizontal="right" vertical="center"/>
    </xf>
    <xf numFmtId="4" fontId="33" fillId="78" borderId="110" applyNumberFormat="0" applyProtection="0">
      <alignment horizontal="left" vertical="center" indent="1"/>
    </xf>
    <xf numFmtId="4" fontId="33" fillId="78" borderId="110" applyNumberFormat="0" applyProtection="0">
      <alignment vertical="center"/>
    </xf>
    <xf numFmtId="0" fontId="17" fillId="76" borderId="110" applyNumberFormat="0" applyProtection="0">
      <alignment horizontal="left" vertical="center" indent="1"/>
    </xf>
    <xf numFmtId="0" fontId="17" fillId="63" borderId="110" applyNumberFormat="0" applyProtection="0">
      <alignment horizontal="left" vertical="center" indent="1"/>
    </xf>
    <xf numFmtId="0" fontId="68" fillId="108" borderId="128" applyNumberFormat="0" applyAlignment="0" applyProtection="0"/>
    <xf numFmtId="4" fontId="33" fillId="72" borderId="110" applyNumberFormat="0" applyProtection="0">
      <alignment horizontal="right" vertical="center"/>
    </xf>
    <xf numFmtId="4" fontId="33" fillId="70" borderId="110" applyNumberFormat="0" applyProtection="0">
      <alignment horizontal="right" vertical="center"/>
    </xf>
    <xf numFmtId="4" fontId="33" fillId="69" borderId="110" applyNumberFormat="0" applyProtection="0">
      <alignment horizontal="right" vertical="center"/>
    </xf>
    <xf numFmtId="0" fontId="31" fillId="62" borderId="110" applyNumberFormat="0" applyProtection="0">
      <alignment horizontal="left" vertical="top" indent="1"/>
    </xf>
    <xf numFmtId="4" fontId="32" fillId="62" borderId="110" applyNumberFormat="0" applyProtection="0">
      <alignment vertical="center"/>
    </xf>
    <xf numFmtId="0" fontId="70" fillId="113" borderId="130" applyNumberFormat="0" applyProtection="0">
      <alignment horizontal="left" vertical="center" indent="1"/>
    </xf>
    <xf numFmtId="4" fontId="96" fillId="134" borderId="123" applyNumberFormat="0" applyProtection="0">
      <alignment vertical="center"/>
    </xf>
    <xf numFmtId="0" fontId="86" fillId="84" borderId="126" applyNumberFormat="0" applyAlignment="0" applyProtection="0"/>
    <xf numFmtId="4" fontId="35" fillId="74" borderId="123" applyNumberFormat="0" applyProtection="0">
      <alignment horizontal="right" vertical="center"/>
    </xf>
    <xf numFmtId="4" fontId="96" fillId="80" borderId="123" applyNumberFormat="0" applyProtection="0">
      <alignment horizontal="right" vertical="center"/>
    </xf>
    <xf numFmtId="0" fontId="17" fillId="63" borderId="110" applyNumberFormat="0" applyProtection="0">
      <alignment horizontal="left" vertical="center" indent="1"/>
    </xf>
    <xf numFmtId="4" fontId="31" fillId="62" borderId="123" applyNumberFormat="0" applyProtection="0">
      <alignment horizontal="left" vertical="center" indent="1"/>
    </xf>
    <xf numFmtId="0" fontId="17" fillId="76" borderId="110" applyNumberFormat="0" applyProtection="0">
      <alignment horizontal="left" vertical="center" indent="1"/>
    </xf>
    <xf numFmtId="4" fontId="96" fillId="132" borderId="110" applyNumberFormat="0" applyProtection="0">
      <alignment horizontal="right" vertical="center"/>
    </xf>
    <xf numFmtId="0" fontId="17" fillId="63" borderId="123" applyNumberFormat="0" applyProtection="0">
      <alignment horizontal="left" vertical="top" indent="1"/>
    </xf>
    <xf numFmtId="173" fontId="40" fillId="0" borderId="112" applyFill="0"/>
    <xf numFmtId="4" fontId="96" fillId="130" borderId="110" applyNumberFormat="0" applyProtection="0">
      <alignment horizontal="right" vertical="center"/>
    </xf>
    <xf numFmtId="0" fontId="65" fillId="58" borderId="130" applyNumberFormat="0" applyAlignment="0" applyProtection="0"/>
    <xf numFmtId="0" fontId="17" fillId="74" borderId="110" applyNumberFormat="0" applyProtection="0">
      <alignment horizontal="left" vertical="center" indent="1"/>
    </xf>
    <xf numFmtId="4" fontId="70" fillId="111" borderId="117" applyNumberFormat="0" applyProtection="0">
      <alignment horizontal="left" vertical="center" indent="1"/>
    </xf>
    <xf numFmtId="4" fontId="70" fillId="96" borderId="117" applyNumberFormat="0" applyProtection="0">
      <alignment horizontal="left" vertical="center" indent="1"/>
    </xf>
    <xf numFmtId="0" fontId="17" fillId="75" borderId="110" applyNumberFormat="0" applyProtection="0">
      <alignment horizontal="left" vertical="top" indent="1"/>
    </xf>
    <xf numFmtId="4" fontId="96" fillId="95" borderId="110" applyNumberFormat="0" applyProtection="0">
      <alignment horizontal="right" vertical="center"/>
    </xf>
    <xf numFmtId="0" fontId="17" fillId="76" borderId="110" applyNumberFormat="0" applyProtection="0">
      <alignment horizontal="left" vertical="center" indent="1"/>
    </xf>
    <xf numFmtId="4" fontId="33" fillId="74" borderId="110" applyNumberFormat="0" applyProtection="0">
      <alignment horizontal="right" vertical="center"/>
    </xf>
    <xf numFmtId="4" fontId="33" fillId="63" borderId="110" applyNumberFormat="0" applyProtection="0">
      <alignment horizontal="right" vertical="center"/>
    </xf>
    <xf numFmtId="4" fontId="31" fillId="62" borderId="110" applyNumberFormat="0" applyProtection="0">
      <alignment horizontal="left" vertical="center" indent="1"/>
    </xf>
    <xf numFmtId="0" fontId="17" fillId="75" borderId="123" applyNumberFormat="0" applyProtection="0">
      <alignment horizontal="left" vertical="center" indent="1"/>
    </xf>
    <xf numFmtId="4" fontId="33" fillId="78" borderId="110" applyNumberFormat="0" applyProtection="0">
      <alignment horizontal="left" vertical="center" indent="1"/>
    </xf>
    <xf numFmtId="4" fontId="33" fillId="71" borderId="110" applyNumberFormat="0" applyProtection="0">
      <alignment horizontal="right" vertical="center"/>
    </xf>
    <xf numFmtId="4" fontId="95" fillId="111" borderId="110" applyNumberFormat="0" applyProtection="0">
      <alignment vertical="center"/>
    </xf>
    <xf numFmtId="0" fontId="70" fillId="74" borderId="130" applyNumberFormat="0" applyProtection="0">
      <alignment horizontal="left" vertical="center" indent="1"/>
    </xf>
    <xf numFmtId="0" fontId="17" fillId="74" borderId="110" applyNumberFormat="0" applyProtection="0">
      <alignment horizontal="left" vertical="top" indent="1"/>
    </xf>
    <xf numFmtId="4" fontId="33" fillId="69" borderId="110" applyNumberFormat="0" applyProtection="0">
      <alignment horizontal="right" vertical="center"/>
    </xf>
    <xf numFmtId="0" fontId="17" fillId="57" borderId="114" applyNumberFormat="0" applyFont="0" applyAlignment="0" applyProtection="0"/>
    <xf numFmtId="0" fontId="33" fillId="78" borderId="123" applyNumberFormat="0" applyProtection="0">
      <alignment horizontal="left" vertical="top" indent="1"/>
    </xf>
    <xf numFmtId="0" fontId="17" fillId="76" borderId="110" applyNumberFormat="0" applyProtection="0">
      <alignment horizontal="left" vertical="top" indent="1"/>
    </xf>
    <xf numFmtId="4" fontId="96" fillId="129" borderId="110" applyNumberFormat="0" applyProtection="0">
      <alignment horizontal="right" vertical="center"/>
    </xf>
    <xf numFmtId="0" fontId="92" fillId="84" borderId="113" applyNumberFormat="0" applyAlignment="0" applyProtection="0"/>
    <xf numFmtId="0" fontId="70" fillId="76" borderId="123" applyNumberFormat="0" applyProtection="0">
      <alignment horizontal="left" vertical="top" indent="1"/>
    </xf>
    <xf numFmtId="0" fontId="70" fillId="63" borderId="110" applyNumberFormat="0" applyProtection="0">
      <alignment horizontal="left" vertical="top" indent="1"/>
    </xf>
    <xf numFmtId="4" fontId="33" fillId="67" borderId="110" applyNumberFormat="0" applyProtection="0">
      <alignment horizontal="right" vertical="center"/>
    </xf>
    <xf numFmtId="0" fontId="73" fillId="63" borderId="110" applyNumberFormat="0" applyProtection="0">
      <alignment horizontal="left" vertical="top" indent="1"/>
    </xf>
    <xf numFmtId="4" fontId="96" fillId="80" borderId="110" applyNumberFormat="0" applyProtection="0">
      <alignment horizontal="right" vertical="center"/>
    </xf>
    <xf numFmtId="0" fontId="68" fillId="91" borderId="128" applyNumberFormat="0" applyAlignment="0" applyProtection="0"/>
    <xf numFmtId="4" fontId="70" fillId="67" borderId="130" applyNumberFormat="0" applyProtection="0">
      <alignment horizontal="right" vertical="center"/>
    </xf>
    <xf numFmtId="4" fontId="70" fillId="112" borderId="130" applyNumberFormat="0" applyProtection="0">
      <alignment horizontal="right" vertical="center"/>
    </xf>
    <xf numFmtId="0" fontId="17" fillId="57" borderId="127" applyNumberFormat="0" applyFont="0" applyAlignment="0" applyProtection="0"/>
    <xf numFmtId="4" fontId="73" fillId="78" borderId="123" applyNumberFormat="0" applyProtection="0">
      <alignment vertical="center"/>
    </xf>
    <xf numFmtId="0" fontId="70" fillId="74" borderId="130" applyNumberFormat="0" applyProtection="0">
      <alignment horizontal="left" vertical="center" indent="1"/>
    </xf>
    <xf numFmtId="4" fontId="33" fillId="63" borderId="123" applyNumberFormat="0" applyProtection="0">
      <alignment horizontal="right" vertical="center"/>
    </xf>
    <xf numFmtId="0" fontId="70" fillId="74" borderId="123" applyNumberFormat="0" applyProtection="0">
      <alignment horizontal="left" vertical="top" indent="1"/>
    </xf>
    <xf numFmtId="0" fontId="70" fillId="113" borderId="117" applyNumberFormat="0" applyProtection="0">
      <alignment horizontal="left" vertical="center" indent="1"/>
    </xf>
    <xf numFmtId="0" fontId="70" fillId="74" borderId="110" applyNumberFormat="0" applyProtection="0">
      <alignment horizontal="left" vertical="top" indent="1"/>
    </xf>
    <xf numFmtId="4" fontId="31" fillId="62" borderId="110" applyNumberFormat="0" applyProtection="0">
      <alignment horizontal="left" vertical="center" indent="1"/>
    </xf>
    <xf numFmtId="4" fontId="33" fillId="67" borderId="110" applyNumberFormat="0" applyProtection="0">
      <alignment horizontal="right" vertical="center"/>
    </xf>
    <xf numFmtId="4" fontId="70" fillId="62" borderId="130" applyNumberFormat="0" applyProtection="0">
      <alignment vertical="center"/>
    </xf>
    <xf numFmtId="173" fontId="82" fillId="0" borderId="111"/>
    <xf numFmtId="0" fontId="92" fillId="84" borderId="126" applyNumberFormat="0" applyAlignment="0" applyProtection="0"/>
    <xf numFmtId="4" fontId="31" fillId="62" borderId="123" applyNumberFormat="0" applyProtection="0">
      <alignment horizontal="left" vertical="center" indent="1"/>
    </xf>
    <xf numFmtId="4" fontId="33" fillId="69" borderId="123" applyNumberFormat="0" applyProtection="0">
      <alignment horizontal="right" vertical="center"/>
    </xf>
    <xf numFmtId="4" fontId="33" fillId="78" borderId="123" applyNumberFormat="0" applyProtection="0">
      <alignment horizontal="left" vertical="center" indent="1"/>
    </xf>
    <xf numFmtId="4" fontId="70" fillId="96" borderId="130" applyNumberFormat="0" applyProtection="0">
      <alignment horizontal="left" vertical="center" indent="1"/>
    </xf>
    <xf numFmtId="4" fontId="70" fillId="63" borderId="130" applyNumberFormat="0" applyProtection="0">
      <alignment horizontal="right" vertical="center"/>
    </xf>
    <xf numFmtId="0" fontId="30" fillId="0" borderId="116" applyNumberFormat="0" applyFill="0" applyAlignment="0" applyProtection="0"/>
    <xf numFmtId="4" fontId="70" fillId="63" borderId="118" applyNumberFormat="0" applyProtection="0">
      <alignment horizontal="left" vertical="center" indent="1"/>
    </xf>
    <xf numFmtId="0" fontId="74" fillId="62" borderId="110" applyNumberFormat="0" applyProtection="0">
      <alignment horizontal="left" vertical="top" indent="1"/>
    </xf>
    <xf numFmtId="4" fontId="70" fillId="72" borderId="130" applyNumberFormat="0" applyProtection="0">
      <alignment horizontal="right" vertical="center"/>
    </xf>
    <xf numFmtId="0" fontId="70" fillId="63" borderId="110" applyNumberFormat="0" applyProtection="0">
      <alignment horizontal="left" vertical="top" indent="1"/>
    </xf>
    <xf numFmtId="4" fontId="96" fillId="129" borderId="123" applyNumberFormat="0" applyProtection="0">
      <alignment horizontal="right" vertical="center"/>
    </xf>
    <xf numFmtId="4" fontId="97" fillId="134" borderId="123" applyNumberFormat="0" applyProtection="0">
      <alignment vertical="center"/>
    </xf>
    <xf numFmtId="0" fontId="65" fillId="58" borderId="113" applyNumberFormat="0" applyAlignment="0" applyProtection="0"/>
    <xf numFmtId="0" fontId="17" fillId="76" borderId="123" applyNumberFormat="0" applyProtection="0">
      <alignment horizontal="left" vertical="center" indent="1"/>
    </xf>
    <xf numFmtId="0" fontId="17" fillId="75" borderId="110" applyNumberFormat="0" applyProtection="0">
      <alignment horizontal="left" vertical="center" indent="1"/>
    </xf>
    <xf numFmtId="4" fontId="33" fillId="67" borderId="110" applyNumberFormat="0" applyProtection="0">
      <alignment horizontal="right" vertical="center"/>
    </xf>
    <xf numFmtId="4" fontId="70" fillId="62" borderId="117" applyNumberFormat="0" applyProtection="0">
      <alignment vertical="center"/>
    </xf>
    <xf numFmtId="4" fontId="70" fillId="96" borderId="117" applyNumberFormat="0" applyProtection="0">
      <alignment horizontal="left" vertical="center" indent="1"/>
    </xf>
    <xf numFmtId="0" fontId="17" fillId="75" borderId="110" applyNumberFormat="0" applyProtection="0">
      <alignment horizontal="left" vertical="center" indent="1"/>
    </xf>
    <xf numFmtId="0" fontId="17" fillId="63" borderId="110" applyNumberFormat="0" applyProtection="0">
      <alignment horizontal="left" vertical="center" indent="1"/>
    </xf>
    <xf numFmtId="4" fontId="33" fillId="74" borderId="110" applyNumberFormat="0" applyProtection="0">
      <alignment horizontal="right" vertical="center"/>
    </xf>
    <xf numFmtId="4" fontId="33" fillId="72" borderId="110" applyNumberFormat="0" applyProtection="0">
      <alignment horizontal="right" vertical="center"/>
    </xf>
    <xf numFmtId="4" fontId="35" fillId="78" borderId="110" applyNumberFormat="0" applyProtection="0">
      <alignment vertical="center"/>
    </xf>
    <xf numFmtId="4" fontId="96" fillId="131" borderId="110" applyNumberFormat="0" applyProtection="0">
      <alignment horizontal="right" vertical="center"/>
    </xf>
    <xf numFmtId="0" fontId="30" fillId="0" borderId="134" applyNumberFormat="0" applyFill="0" applyAlignment="0" applyProtection="0"/>
    <xf numFmtId="0" fontId="17" fillId="74" borderId="110" applyNumberFormat="0" applyProtection="0">
      <alignment horizontal="left" vertical="top" indent="1"/>
    </xf>
    <xf numFmtId="4" fontId="33" fillId="69" borderId="110" applyNumberFormat="0" applyProtection="0">
      <alignment horizontal="right" vertical="center"/>
    </xf>
    <xf numFmtId="4" fontId="96" fillId="134" borderId="123" applyNumberFormat="0" applyProtection="0">
      <alignment vertical="center"/>
    </xf>
    <xf numFmtId="0" fontId="70" fillId="76" borderId="110" applyNumberFormat="0" applyProtection="0">
      <alignment horizontal="left" vertical="top" indent="1"/>
    </xf>
    <xf numFmtId="4" fontId="96" fillId="129" borderId="110" applyNumberFormat="0" applyProtection="0">
      <alignment horizontal="right" vertical="center"/>
    </xf>
    <xf numFmtId="4" fontId="70" fillId="68" borderId="130" applyNumberFormat="0" applyProtection="0">
      <alignment horizontal="right" vertical="center"/>
    </xf>
    <xf numFmtId="0" fontId="17" fillId="63" borderId="110" applyNumberFormat="0" applyProtection="0">
      <alignment horizontal="left" vertical="top" indent="1"/>
    </xf>
    <xf numFmtId="4" fontId="33" fillId="66" borderId="110" applyNumberFormat="0" applyProtection="0">
      <alignment horizontal="right" vertical="center"/>
    </xf>
    <xf numFmtId="0" fontId="65" fillId="58" borderId="117" applyNumberFormat="0" applyAlignment="0" applyProtection="0"/>
    <xf numFmtId="0" fontId="17" fillId="75" borderId="110" applyNumberFormat="0" applyProtection="0">
      <alignment horizontal="left" vertical="center" indent="1"/>
    </xf>
    <xf numFmtId="4" fontId="33" fillId="68" borderId="123" applyNumberFormat="0" applyProtection="0">
      <alignment horizontal="right" vertical="center"/>
    </xf>
    <xf numFmtId="4" fontId="96" fillId="128" borderId="123" applyNumberFormat="0" applyProtection="0">
      <alignment horizontal="right" vertical="center"/>
    </xf>
    <xf numFmtId="4" fontId="33" fillId="66" borderId="110" applyNumberFormat="0" applyProtection="0">
      <alignment horizontal="right" vertical="center"/>
    </xf>
    <xf numFmtId="4" fontId="33" fillId="65" borderId="123" applyNumberFormat="0" applyProtection="0">
      <alignment horizontal="right" vertical="center"/>
    </xf>
    <xf numFmtId="4" fontId="70" fillId="0" borderId="130" applyNumberFormat="0" applyProtection="0">
      <alignment horizontal="right" vertical="center"/>
    </xf>
    <xf numFmtId="0" fontId="17" fillId="63" borderId="123" applyNumberFormat="0" applyProtection="0">
      <alignment horizontal="left" vertical="center" indent="1"/>
    </xf>
    <xf numFmtId="4" fontId="70" fillId="96" borderId="130" applyNumberFormat="0" applyProtection="0">
      <alignment horizontal="left" vertical="center" indent="1"/>
    </xf>
    <xf numFmtId="4" fontId="34" fillId="93" borderId="123" applyNumberFormat="0" applyProtection="0">
      <alignment horizontal="left" vertical="center" indent="1"/>
    </xf>
    <xf numFmtId="0" fontId="70" fillId="75" borderId="110" applyNumberFormat="0" applyProtection="0">
      <alignment horizontal="left" vertical="top" indent="1"/>
    </xf>
    <xf numFmtId="0" fontId="78" fillId="108" borderId="117" applyNumberFormat="0" applyAlignment="0" applyProtection="0"/>
    <xf numFmtId="4" fontId="70" fillId="111" borderId="117" applyNumberFormat="0" applyProtection="0">
      <alignment horizontal="left" vertical="center" indent="1"/>
    </xf>
    <xf numFmtId="4" fontId="70" fillId="74" borderId="118" applyNumberFormat="0" applyProtection="0">
      <alignment horizontal="left" vertical="center" indent="1"/>
    </xf>
    <xf numFmtId="4" fontId="76" fillId="77" borderId="117" applyNumberFormat="0" applyProtection="0">
      <alignment horizontal="right" vertical="center"/>
    </xf>
    <xf numFmtId="0" fontId="70" fillId="63" borderId="123" applyNumberFormat="0" applyProtection="0">
      <alignment horizontal="left" vertical="top" indent="1"/>
    </xf>
    <xf numFmtId="4" fontId="70" fillId="63" borderId="131" applyNumberFormat="0" applyProtection="0">
      <alignment horizontal="left" vertical="center" indent="1"/>
    </xf>
    <xf numFmtId="0" fontId="31" fillId="62" borderId="123" applyNumberFormat="0" applyProtection="0">
      <alignment horizontal="left" vertical="top" indent="1"/>
    </xf>
    <xf numFmtId="0" fontId="58" fillId="91" borderId="126" applyNumberFormat="0" applyAlignment="0" applyProtection="0"/>
    <xf numFmtId="4" fontId="70" fillId="64" borderId="130" applyNumberFormat="0" applyProtection="0">
      <alignment horizontal="right" vertical="center"/>
    </xf>
    <xf numFmtId="4" fontId="76" fillId="77" borderId="130" applyNumberFormat="0" applyProtection="0">
      <alignment horizontal="right" vertical="center"/>
    </xf>
    <xf numFmtId="4" fontId="96" fillId="111" borderId="123" applyNumberFormat="0" applyProtection="0">
      <alignment horizontal="left" vertical="center" indent="1"/>
    </xf>
    <xf numFmtId="4" fontId="37" fillId="74" borderId="110" applyNumberFormat="0" applyProtection="0">
      <alignment horizontal="right" vertical="center"/>
    </xf>
    <xf numFmtId="0" fontId="17" fillId="63" borderId="123" applyNumberFormat="0" applyProtection="0">
      <alignment horizontal="left" vertical="top" indent="1"/>
    </xf>
    <xf numFmtId="0" fontId="70" fillId="74" borderId="110" applyNumberFormat="0" applyProtection="0">
      <alignment horizontal="left" vertical="top" indent="1"/>
    </xf>
    <xf numFmtId="4" fontId="33" fillId="71" borderId="110" applyNumberFormat="0" applyProtection="0">
      <alignment horizontal="right" vertical="center"/>
    </xf>
    <xf numFmtId="4" fontId="33" fillId="65" borderId="123" applyNumberFormat="0" applyProtection="0">
      <alignment horizontal="right" vertical="center"/>
    </xf>
    <xf numFmtId="4" fontId="96" fillId="93" borderId="123" applyNumberFormat="0" applyProtection="0">
      <alignment horizontal="right" vertical="center"/>
    </xf>
    <xf numFmtId="4" fontId="70" fillId="72" borderId="117" applyNumberFormat="0" applyProtection="0">
      <alignment horizontal="right" vertical="center"/>
    </xf>
    <xf numFmtId="4" fontId="37" fillId="74" borderId="110" applyNumberFormat="0" applyProtection="0">
      <alignment horizontal="right" vertical="center"/>
    </xf>
    <xf numFmtId="4" fontId="33" fillId="78" borderId="123" applyNumberFormat="0" applyProtection="0">
      <alignment horizontal="left" vertical="center" indent="1"/>
    </xf>
    <xf numFmtId="4" fontId="35" fillId="74" borderId="110" applyNumberFormat="0" applyProtection="0">
      <alignment horizontal="right" vertical="center"/>
    </xf>
    <xf numFmtId="4" fontId="17" fillId="75" borderId="118" applyNumberFormat="0" applyProtection="0">
      <alignment horizontal="left" vertical="center" indent="1"/>
    </xf>
    <xf numFmtId="4" fontId="31" fillId="62" borderId="123" applyNumberFormat="0" applyProtection="0">
      <alignment vertical="center"/>
    </xf>
    <xf numFmtId="0" fontId="17" fillId="77" borderId="122" applyNumberFormat="0">
      <protection locked="0"/>
    </xf>
    <xf numFmtId="4" fontId="70" fillId="73" borderId="118" applyNumberFormat="0" applyProtection="0">
      <alignment horizontal="left" vertical="center" indent="1"/>
    </xf>
    <xf numFmtId="0" fontId="33" fillId="63" borderId="123" applyNumberFormat="0" applyProtection="0">
      <alignment horizontal="left" vertical="top" indent="1"/>
    </xf>
    <xf numFmtId="4" fontId="35" fillId="78" borderId="123" applyNumberFormat="0" applyProtection="0">
      <alignment vertical="center"/>
    </xf>
    <xf numFmtId="4" fontId="17" fillId="75" borderId="118" applyNumberFormat="0" applyProtection="0">
      <alignment horizontal="left" vertical="center" indent="1"/>
    </xf>
    <xf numFmtId="4" fontId="33" fillId="64" borderId="123" applyNumberFormat="0" applyProtection="0">
      <alignment horizontal="right" vertical="center"/>
    </xf>
    <xf numFmtId="4" fontId="70" fillId="71" borderId="117" applyNumberFormat="0" applyProtection="0">
      <alignment horizontal="right" vertical="center"/>
    </xf>
    <xf numFmtId="4" fontId="33" fillId="68" borderId="123" applyNumberFormat="0" applyProtection="0">
      <alignment horizontal="right" vertical="center"/>
    </xf>
    <xf numFmtId="4" fontId="32" fillId="62" borderId="123" applyNumberFormat="0" applyProtection="0">
      <alignment vertical="center"/>
    </xf>
    <xf numFmtId="4" fontId="33" fillId="70" borderId="110" applyNumberFormat="0" applyProtection="0">
      <alignment horizontal="right" vertical="center"/>
    </xf>
    <xf numFmtId="0" fontId="70" fillId="76" borderId="110" applyNumberFormat="0" applyProtection="0">
      <alignment horizontal="left" vertical="top" indent="1"/>
    </xf>
    <xf numFmtId="4" fontId="31" fillId="62" borderId="123" applyNumberFormat="0" applyProtection="0">
      <alignment horizontal="left" vertical="center" indent="1"/>
    </xf>
    <xf numFmtId="4" fontId="33" fillId="63" borderId="110" applyNumberFormat="0" applyProtection="0">
      <alignment horizontal="left" vertical="center" indent="1"/>
    </xf>
    <xf numFmtId="0" fontId="33" fillId="63" borderId="110" applyNumberFormat="0" applyProtection="0">
      <alignment horizontal="left" vertical="top" indent="1"/>
    </xf>
    <xf numFmtId="4" fontId="96" fillId="129" borderId="123" applyNumberFormat="0" applyProtection="0">
      <alignment horizontal="right" vertical="center"/>
    </xf>
    <xf numFmtId="4" fontId="35" fillId="78" borderId="110" applyNumberFormat="0" applyProtection="0">
      <alignment vertical="center"/>
    </xf>
    <xf numFmtId="4" fontId="70" fillId="67" borderId="117" applyNumberFormat="0" applyProtection="0">
      <alignment horizontal="right" vertical="center"/>
    </xf>
    <xf numFmtId="4" fontId="70" fillId="69" borderId="130" applyNumberFormat="0" applyProtection="0">
      <alignment horizontal="right" vertical="center"/>
    </xf>
    <xf numFmtId="4" fontId="33" fillId="63" borderId="123" applyNumberFormat="0" applyProtection="0">
      <alignment horizontal="right" vertical="center"/>
    </xf>
    <xf numFmtId="4" fontId="33" fillId="78" borderId="110" applyNumberFormat="0" applyProtection="0">
      <alignment horizontal="left" vertical="center" indent="1"/>
    </xf>
    <xf numFmtId="4" fontId="70" fillId="68" borderId="117" applyNumberFormat="0" applyProtection="0">
      <alignment horizontal="right" vertical="center"/>
    </xf>
    <xf numFmtId="0" fontId="92" fillId="84" borderId="126" applyNumberFormat="0" applyAlignment="0" applyProtection="0"/>
    <xf numFmtId="0" fontId="70" fillId="57" borderId="130" applyNumberFormat="0" applyFont="0" applyAlignment="0" applyProtection="0"/>
    <xf numFmtId="0" fontId="70" fillId="74" borderId="130" applyNumberFormat="0" applyProtection="0">
      <alignment horizontal="left" vertical="center" indent="1"/>
    </xf>
    <xf numFmtId="0" fontId="17" fillId="74" borderId="123" applyNumberFormat="0" applyProtection="0">
      <alignment horizontal="left" vertical="center" indent="1"/>
    </xf>
    <xf numFmtId="4" fontId="33" fillId="65" borderId="123" applyNumberFormat="0" applyProtection="0">
      <alignment horizontal="right" vertical="center"/>
    </xf>
    <xf numFmtId="4" fontId="70" fillId="70" borderId="130" applyNumberFormat="0" applyProtection="0">
      <alignment horizontal="right" vertical="center"/>
    </xf>
    <xf numFmtId="4" fontId="36" fillId="94" borderId="133" applyNumberFormat="0" applyProtection="0">
      <alignment horizontal="left" vertical="center" indent="1"/>
    </xf>
    <xf numFmtId="0" fontId="17" fillId="74" borderId="123" applyNumberFormat="0" applyProtection="0">
      <alignment horizontal="left" vertical="center" indent="1"/>
    </xf>
    <xf numFmtId="0" fontId="73" fillId="63" borderId="110" applyNumberFormat="0" applyProtection="0">
      <alignment horizontal="left" vertical="top" indent="1"/>
    </xf>
    <xf numFmtId="4" fontId="17" fillId="75" borderId="118" applyNumberFormat="0" applyProtection="0">
      <alignment horizontal="left" vertical="center" indent="1"/>
    </xf>
    <xf numFmtId="0" fontId="68" fillId="108" borderId="115" applyNumberFormat="0" applyAlignment="0" applyProtection="0"/>
    <xf numFmtId="0" fontId="31" fillId="62" borderId="123" applyNumberFormat="0" applyProtection="0">
      <alignment horizontal="left" vertical="top" indent="1"/>
    </xf>
    <xf numFmtId="4" fontId="32" fillId="62" borderId="123" applyNumberFormat="0" applyProtection="0">
      <alignment vertical="center"/>
    </xf>
    <xf numFmtId="4" fontId="32" fillId="62" borderId="123" applyNumberFormat="0" applyProtection="0">
      <alignment vertical="center"/>
    </xf>
    <xf numFmtId="0" fontId="68" fillId="91" borderId="115" applyNumberFormat="0" applyAlignment="0" applyProtection="0"/>
    <xf numFmtId="0" fontId="30" fillId="0" borderId="129" applyNumberFormat="0" applyFill="0" applyAlignment="0" applyProtection="0"/>
    <xf numFmtId="0" fontId="17" fillId="76" borderId="110" applyNumberFormat="0" applyProtection="0">
      <alignment horizontal="left" vertical="top" indent="1"/>
    </xf>
    <xf numFmtId="0" fontId="58" fillId="91" borderId="126" applyNumberFormat="0" applyAlignment="0" applyProtection="0"/>
    <xf numFmtId="4" fontId="17" fillId="75" borderId="131" applyNumberFormat="0" applyProtection="0">
      <alignment horizontal="left" vertical="center" indent="1"/>
    </xf>
    <xf numFmtId="4" fontId="70" fillId="63" borderId="118" applyNumberFormat="0" applyProtection="0">
      <alignment horizontal="left" vertical="center" indent="1"/>
    </xf>
    <xf numFmtId="4" fontId="70" fillId="71" borderId="117" applyNumberFormat="0" applyProtection="0">
      <alignment horizontal="right" vertical="center"/>
    </xf>
    <xf numFmtId="4" fontId="33" fillId="71" borderId="110" applyNumberFormat="0" applyProtection="0">
      <alignment horizontal="right" vertical="center"/>
    </xf>
    <xf numFmtId="4" fontId="34" fillId="93" borderId="123" applyNumberFormat="0" applyProtection="0">
      <alignment horizontal="left" vertical="center" indent="1"/>
    </xf>
    <xf numFmtId="0" fontId="17" fillId="74" borderId="110" applyNumberFormat="0" applyProtection="0">
      <alignment horizontal="left" vertical="center" indent="1"/>
    </xf>
    <xf numFmtId="4" fontId="75" fillId="79" borderId="118" applyNumberFormat="0" applyProtection="0">
      <alignment horizontal="left" vertical="center" indent="1"/>
    </xf>
    <xf numFmtId="4" fontId="70" fillId="62" borderId="117" applyNumberFormat="0" applyProtection="0">
      <alignment vertical="center"/>
    </xf>
    <xf numFmtId="0" fontId="68" fillId="84" borderId="128" applyNumberFormat="0" applyAlignment="0" applyProtection="0"/>
    <xf numFmtId="4" fontId="35" fillId="74" borderId="123" applyNumberFormat="0" applyProtection="0">
      <alignment horizontal="right" vertical="center"/>
    </xf>
    <xf numFmtId="4" fontId="33" fillId="72" borderId="110" applyNumberFormat="0" applyProtection="0">
      <alignment horizontal="right" vertical="center"/>
    </xf>
    <xf numFmtId="0" fontId="70" fillId="57" borderId="117" applyNumberFormat="0" applyFont="0" applyAlignment="0" applyProtection="0"/>
    <xf numFmtId="4" fontId="70" fillId="111" borderId="130" applyNumberFormat="0" applyProtection="0">
      <alignment horizontal="left" vertical="center" indent="1"/>
    </xf>
    <xf numFmtId="0" fontId="18" fillId="0" borderId="0"/>
    <xf numFmtId="4" fontId="33" fillId="78" borderId="123" applyNumberFormat="0" applyProtection="0">
      <alignment horizontal="left" vertical="center" indent="1"/>
    </xf>
    <xf numFmtId="4" fontId="33" fillId="71" borderId="123" applyNumberFormat="0" applyProtection="0">
      <alignment horizontal="right" vertical="center"/>
    </xf>
    <xf numFmtId="4" fontId="33" fillId="64" borderId="123" applyNumberFormat="0" applyProtection="0">
      <alignment horizontal="right" vertical="center"/>
    </xf>
    <xf numFmtId="4" fontId="33" fillId="67" borderId="123" applyNumberFormat="0" applyProtection="0">
      <alignment horizontal="right" vertical="center"/>
    </xf>
    <xf numFmtId="4" fontId="70" fillId="69" borderId="130" applyNumberFormat="0" applyProtection="0">
      <alignment horizontal="right" vertical="center"/>
    </xf>
    <xf numFmtId="0" fontId="78" fillId="108" borderId="130" applyNumberFormat="0" applyAlignment="0" applyProtection="0"/>
    <xf numFmtId="4" fontId="33" fillId="64" borderId="123" applyNumberFormat="0" applyProtection="0">
      <alignment horizontal="right" vertical="center"/>
    </xf>
    <xf numFmtId="4" fontId="17" fillId="75" borderId="118" applyNumberFormat="0" applyProtection="0">
      <alignment horizontal="left" vertical="center" indent="1"/>
    </xf>
    <xf numFmtId="4" fontId="70" fillId="96" borderId="117" applyNumberFormat="0" applyProtection="0">
      <alignment horizontal="left" vertical="center" indent="1"/>
    </xf>
    <xf numFmtId="0" fontId="17" fillId="63" borderId="123" applyNumberFormat="0" applyProtection="0">
      <alignment horizontal="left" vertical="center" indent="1"/>
    </xf>
    <xf numFmtId="4" fontId="33" fillId="63" borderId="110" applyNumberFormat="0" applyProtection="0">
      <alignment horizontal="right" vertical="center"/>
    </xf>
    <xf numFmtId="4" fontId="33" fillId="64" borderId="110" applyNumberFormat="0" applyProtection="0">
      <alignment horizontal="right" vertical="center"/>
    </xf>
    <xf numFmtId="4" fontId="96" fillId="93" borderId="123" applyNumberFormat="0" applyProtection="0">
      <alignment horizontal="right" vertical="center"/>
    </xf>
    <xf numFmtId="0" fontId="17" fillId="63" borderId="123" applyNumberFormat="0" applyProtection="0">
      <alignment horizontal="left" vertical="center" indent="1"/>
    </xf>
    <xf numFmtId="0" fontId="30" fillId="0" borderId="121" applyNumberFormat="0" applyFill="0" applyAlignment="0" applyProtection="0"/>
    <xf numFmtId="0" fontId="17" fillId="76" borderId="123" applyNumberFormat="0" applyProtection="0">
      <alignment horizontal="left" vertical="center" indent="1"/>
    </xf>
    <xf numFmtId="4" fontId="96" fillId="132" borderId="110" applyNumberFormat="0" applyProtection="0">
      <alignment horizontal="right" vertical="center"/>
    </xf>
    <xf numFmtId="0" fontId="17" fillId="57" borderId="114" applyNumberFormat="0" applyFont="0" applyAlignment="0" applyProtection="0"/>
    <xf numFmtId="0" fontId="68" fillId="91" borderId="115" applyNumberFormat="0" applyAlignment="0" applyProtection="0"/>
    <xf numFmtId="0" fontId="68" fillId="84" borderId="115" applyNumberFormat="0" applyAlignment="0" applyProtection="0"/>
    <xf numFmtId="4" fontId="80" fillId="111" borderId="130" applyNumberFormat="0" applyProtection="0">
      <alignment vertical="center"/>
    </xf>
    <xf numFmtId="173" fontId="82" fillId="0" borderId="124"/>
    <xf numFmtId="4" fontId="96" fillId="130" borderId="123" applyNumberFormat="0" applyProtection="0">
      <alignment horizontal="right" vertical="center"/>
    </xf>
    <xf numFmtId="4" fontId="95" fillId="111" borderId="123" applyNumberFormat="0" applyProtection="0">
      <alignment vertical="center"/>
    </xf>
    <xf numFmtId="4" fontId="33" fillId="70" borderId="123" applyNumberFormat="0" applyProtection="0">
      <alignment horizontal="right" vertical="center"/>
    </xf>
    <xf numFmtId="0" fontId="86" fillId="84" borderId="126" applyNumberFormat="0" applyAlignment="0" applyProtection="0"/>
    <xf numFmtId="4" fontId="70" fillId="64" borderId="130" applyNumberFormat="0" applyProtection="0">
      <alignment horizontal="right" vertical="center"/>
    </xf>
    <xf numFmtId="0" fontId="65" fillId="58" borderId="126" applyNumberFormat="0" applyAlignment="0" applyProtection="0"/>
    <xf numFmtId="4" fontId="33" fillId="64" borderId="123" applyNumberFormat="0" applyProtection="0">
      <alignment horizontal="right" vertical="center"/>
    </xf>
    <xf numFmtId="4" fontId="96" fillId="80" borderId="123" applyNumberFormat="0" applyProtection="0">
      <alignment horizontal="right" vertical="center"/>
    </xf>
    <xf numFmtId="4" fontId="70" fillId="96" borderId="130" applyNumberFormat="0" applyProtection="0">
      <alignment horizontal="left" vertical="center" indent="1"/>
    </xf>
    <xf numFmtId="0" fontId="17" fillId="76" borderId="123" applyNumberFormat="0" applyProtection="0">
      <alignment horizontal="left" vertical="center" indent="1"/>
    </xf>
    <xf numFmtId="0" fontId="17" fillId="74" borderId="123" applyNumberFormat="0" applyProtection="0">
      <alignment horizontal="left" vertical="top" indent="1"/>
    </xf>
    <xf numFmtId="4" fontId="37" fillId="74" borderId="123" applyNumberFormat="0" applyProtection="0">
      <alignment horizontal="right" vertical="center"/>
    </xf>
    <xf numFmtId="4" fontId="96" fillId="111" borderId="123" applyNumberFormat="0" applyProtection="0">
      <alignment horizontal="left" vertical="center" indent="1"/>
    </xf>
    <xf numFmtId="0" fontId="65" fillId="58" borderId="130" applyNumberFormat="0" applyAlignment="0" applyProtection="0"/>
    <xf numFmtId="0" fontId="17" fillId="76" borderId="123" applyNumberFormat="0" applyProtection="0">
      <alignment horizontal="left" vertical="top" indent="1"/>
    </xf>
    <xf numFmtId="4" fontId="96" fillId="127" borderId="123" applyNumberFormat="0" applyProtection="0">
      <alignment horizontal="right" vertical="center"/>
    </xf>
    <xf numFmtId="0" fontId="70" fillId="74" borderId="123" applyNumberFormat="0" applyProtection="0">
      <alignment horizontal="left" vertical="top" indent="1"/>
    </xf>
    <xf numFmtId="4" fontId="33" fillId="71" borderId="123" applyNumberFormat="0" applyProtection="0">
      <alignment horizontal="right" vertical="center"/>
    </xf>
    <xf numFmtId="4" fontId="33" fillId="71" borderId="123" applyNumberFormat="0" applyProtection="0">
      <alignment horizontal="right" vertical="center"/>
    </xf>
    <xf numFmtId="4" fontId="73" fillId="84" borderId="110" applyNumberFormat="0" applyProtection="0">
      <alignment horizontal="left" vertical="center" indent="1"/>
    </xf>
    <xf numFmtId="4" fontId="73" fillId="78" borderId="110" applyNumberFormat="0" applyProtection="0">
      <alignment vertical="center"/>
    </xf>
    <xf numFmtId="0" fontId="70" fillId="76" borderId="117" applyNumberFormat="0" applyProtection="0">
      <alignment horizontal="left" vertical="center" indent="1"/>
    </xf>
    <xf numFmtId="0" fontId="70" fillId="74" borderId="117" applyNumberFormat="0" applyProtection="0">
      <alignment horizontal="left" vertical="center" indent="1"/>
    </xf>
    <xf numFmtId="4" fontId="70" fillId="68" borderId="117" applyNumberFormat="0" applyProtection="0">
      <alignment horizontal="right" vertical="center"/>
    </xf>
    <xf numFmtId="4" fontId="70" fillId="69" borderId="117" applyNumberFormat="0" applyProtection="0">
      <alignment horizontal="right" vertical="center"/>
    </xf>
    <xf numFmtId="4" fontId="70" fillId="64" borderId="117" applyNumberFormat="0" applyProtection="0">
      <alignment horizontal="right" vertical="center"/>
    </xf>
    <xf numFmtId="4" fontId="70" fillId="112" borderId="117" applyNumberFormat="0" applyProtection="0">
      <alignment horizontal="right" vertical="center"/>
    </xf>
    <xf numFmtId="0" fontId="70" fillId="57" borderId="130" applyNumberFormat="0" applyFont="0" applyAlignment="0" applyProtection="0"/>
    <xf numFmtId="0" fontId="70" fillId="84" borderId="130" applyNumberFormat="0" applyProtection="0">
      <alignment horizontal="left" vertical="center" indent="1"/>
    </xf>
    <xf numFmtId="0" fontId="65" fillId="58" borderId="126" applyNumberFormat="0" applyAlignment="0" applyProtection="0"/>
    <xf numFmtId="4" fontId="70" fillId="0" borderId="117" applyNumberFormat="0" applyProtection="0">
      <alignment horizontal="right" vertical="center"/>
    </xf>
    <xf numFmtId="4" fontId="33" fillId="63" borderId="123" applyNumberFormat="0" applyProtection="0">
      <alignment horizontal="left" vertical="center" indent="1"/>
    </xf>
    <xf numFmtId="4" fontId="96" fillId="130" borderId="123" applyNumberFormat="0" applyProtection="0">
      <alignment horizontal="right" vertical="center"/>
    </xf>
    <xf numFmtId="0" fontId="70" fillId="63" borderId="123" applyNumberFormat="0" applyProtection="0">
      <alignment horizontal="left" vertical="top" indent="1"/>
    </xf>
    <xf numFmtId="4" fontId="96" fillId="93" borderId="123" applyNumberFormat="0" applyProtection="0">
      <alignment horizontal="right" vertical="center"/>
    </xf>
    <xf numFmtId="4" fontId="76" fillId="77" borderId="130" applyNumberFormat="0" applyProtection="0">
      <alignment horizontal="right" vertical="center"/>
    </xf>
    <xf numFmtId="0" fontId="30" fillId="0" borderId="129" applyNumberFormat="0" applyFill="0" applyAlignment="0" applyProtection="0"/>
    <xf numFmtId="0" fontId="58" fillId="91" borderId="113" applyNumberFormat="0" applyAlignment="0" applyProtection="0"/>
    <xf numFmtId="4" fontId="33" fillId="70" borderId="123" applyNumberFormat="0" applyProtection="0">
      <alignment horizontal="right" vertical="center"/>
    </xf>
    <xf numFmtId="4" fontId="96" fillId="130" borderId="123" applyNumberFormat="0" applyProtection="0">
      <alignment horizontal="right" vertical="center"/>
    </xf>
    <xf numFmtId="4" fontId="70" fillId="68" borderId="130" applyNumberFormat="0" applyProtection="0">
      <alignment horizontal="right" vertical="center"/>
    </xf>
    <xf numFmtId="0" fontId="33" fillId="63" borderId="110" applyNumberFormat="0" applyProtection="0">
      <alignment horizontal="left" vertical="top" indent="1"/>
    </xf>
    <xf numFmtId="4" fontId="17" fillId="75" borderId="131" applyNumberFormat="0" applyProtection="0">
      <alignment horizontal="left" vertical="center" indent="1"/>
    </xf>
    <xf numFmtId="0" fontId="33" fillId="78" borderId="110" applyNumberFormat="0" applyProtection="0">
      <alignment horizontal="left" vertical="top" indent="1"/>
    </xf>
    <xf numFmtId="4" fontId="33" fillId="74" borderId="110" applyNumberFormat="0" applyProtection="0">
      <alignment horizontal="right" vertical="center"/>
    </xf>
    <xf numFmtId="4" fontId="35" fillId="78" borderId="110" applyNumberFormat="0" applyProtection="0">
      <alignment vertical="center"/>
    </xf>
    <xf numFmtId="0" fontId="17" fillId="77" borderId="109" applyNumberFormat="0">
      <protection locked="0"/>
    </xf>
    <xf numFmtId="0" fontId="17" fillId="75" borderId="110" applyNumberFormat="0" applyProtection="0">
      <alignment horizontal="left" vertical="top" indent="1"/>
    </xf>
    <xf numFmtId="4" fontId="33" fillId="71" borderId="110" applyNumberFormat="0" applyProtection="0">
      <alignment horizontal="right" vertical="center"/>
    </xf>
    <xf numFmtId="4" fontId="33" fillId="68" borderId="110" applyNumberFormat="0" applyProtection="0">
      <alignment horizontal="right" vertical="center"/>
    </xf>
    <xf numFmtId="4" fontId="70" fillId="67" borderId="130" applyNumberFormat="0" applyProtection="0">
      <alignment horizontal="right" vertical="center"/>
    </xf>
    <xf numFmtId="4" fontId="33" fillId="69" borderId="123" applyNumberFormat="0" applyProtection="0">
      <alignment horizontal="right" vertical="center"/>
    </xf>
    <xf numFmtId="4" fontId="33" fillId="74" borderId="123" applyNumberFormat="0" applyProtection="0">
      <alignment horizontal="right" vertical="center"/>
    </xf>
    <xf numFmtId="0" fontId="70" fillId="76" borderId="130" applyNumberFormat="0" applyProtection="0">
      <alignment horizontal="left" vertical="center" indent="1"/>
    </xf>
    <xf numFmtId="4" fontId="33" fillId="70" borderId="123" applyNumberFormat="0" applyProtection="0">
      <alignment horizontal="right" vertical="center"/>
    </xf>
    <xf numFmtId="0" fontId="70" fillId="84" borderId="117" applyNumberFormat="0" applyProtection="0">
      <alignment horizontal="left" vertical="center" indent="1"/>
    </xf>
    <xf numFmtId="0" fontId="70" fillId="76" borderId="110" applyNumberFormat="0" applyProtection="0">
      <alignment horizontal="left" vertical="top" indent="1"/>
    </xf>
    <xf numFmtId="4" fontId="96" fillId="131" borderId="123" applyNumberFormat="0" applyProtection="0">
      <alignment horizontal="right" vertical="center"/>
    </xf>
    <xf numFmtId="0" fontId="17" fillId="74" borderId="123" applyNumberFormat="0" applyProtection="0">
      <alignment horizontal="left" vertical="top" indent="1"/>
    </xf>
    <xf numFmtId="4" fontId="33" fillId="66" borderId="110" applyNumberFormat="0" applyProtection="0">
      <alignment horizontal="right" vertical="center"/>
    </xf>
    <xf numFmtId="4" fontId="33" fillId="63" borderId="123" applyNumberFormat="0" applyProtection="0">
      <alignment horizontal="left" vertical="center" indent="1"/>
    </xf>
    <xf numFmtId="4" fontId="37" fillId="74" borderId="110" applyNumberFormat="0" applyProtection="0">
      <alignment horizontal="right" vertical="center"/>
    </xf>
    <xf numFmtId="4" fontId="37" fillId="74" borderId="110" applyNumberFormat="0" applyProtection="0">
      <alignment horizontal="right" vertical="center"/>
    </xf>
    <xf numFmtId="4" fontId="98" fillId="134" borderId="110" applyNumberFormat="0" applyProtection="0">
      <alignment horizontal="right" vertical="center"/>
    </xf>
    <xf numFmtId="4" fontId="95" fillId="111" borderId="110" applyNumberFormat="0" applyProtection="0">
      <alignment vertical="center"/>
    </xf>
    <xf numFmtId="4" fontId="33" fillId="67" borderId="110" applyNumberFormat="0" applyProtection="0">
      <alignment horizontal="right" vertical="center"/>
    </xf>
    <xf numFmtId="4" fontId="98" fillId="134" borderId="110" applyNumberFormat="0" applyProtection="0">
      <alignment horizontal="right" vertical="center"/>
    </xf>
    <xf numFmtId="4" fontId="98" fillId="134" borderId="110" applyNumberFormat="0" applyProtection="0">
      <alignment horizontal="right" vertical="center"/>
    </xf>
    <xf numFmtId="4" fontId="96" fillId="93" borderId="110" applyNumberFormat="0" applyProtection="0">
      <alignment horizontal="right" vertical="center"/>
    </xf>
    <xf numFmtId="4" fontId="33" fillId="71" borderId="110" applyNumberFormat="0" applyProtection="0">
      <alignment horizontal="right" vertical="center"/>
    </xf>
    <xf numFmtId="4" fontId="96" fillId="131" borderId="110" applyNumberFormat="0" applyProtection="0">
      <alignment horizontal="right" vertical="center"/>
    </xf>
    <xf numFmtId="4" fontId="96" fillId="128" borderId="110" applyNumberFormat="0" applyProtection="0">
      <alignment horizontal="right" vertical="center"/>
    </xf>
    <xf numFmtId="4" fontId="33" fillId="63" borderId="110" applyNumberFormat="0" applyProtection="0">
      <alignment horizontal="left" vertical="center" indent="1"/>
    </xf>
    <xf numFmtId="0" fontId="31" fillId="62" borderId="110" applyNumberFormat="0" applyProtection="0">
      <alignment horizontal="left" vertical="top" indent="1"/>
    </xf>
    <xf numFmtId="4" fontId="70" fillId="96" borderId="117" applyNumberFormat="0" applyProtection="0">
      <alignment horizontal="left" vertical="center" indent="1"/>
    </xf>
    <xf numFmtId="4" fontId="37" fillId="74" borderId="110" applyNumberFormat="0" applyProtection="0">
      <alignment horizontal="right" vertical="center"/>
    </xf>
    <xf numFmtId="4" fontId="17" fillId="75" borderId="118" applyNumberFormat="0" applyProtection="0">
      <alignment horizontal="left" vertical="center" indent="1"/>
    </xf>
    <xf numFmtId="4" fontId="17" fillId="75" borderId="118" applyNumberFormat="0" applyProtection="0">
      <alignment horizontal="left" vertical="center" indent="1"/>
    </xf>
    <xf numFmtId="4" fontId="70" fillId="66" borderId="131" applyNumberFormat="0" applyProtection="0">
      <alignment horizontal="right" vertical="center"/>
    </xf>
    <xf numFmtId="0" fontId="33" fillId="63" borderId="123" applyNumberFormat="0" applyProtection="0">
      <alignment horizontal="left" vertical="top" indent="1"/>
    </xf>
    <xf numFmtId="4" fontId="70" fillId="96" borderId="130" applyNumberFormat="0" applyProtection="0">
      <alignment horizontal="left" vertical="center" indent="1"/>
    </xf>
    <xf numFmtId="4" fontId="96" fillId="129" borderId="123" applyNumberFormat="0" applyProtection="0">
      <alignment horizontal="right" vertical="center"/>
    </xf>
    <xf numFmtId="4" fontId="70" fillId="72" borderId="130" applyNumberFormat="0" applyProtection="0">
      <alignment horizontal="right" vertical="center"/>
    </xf>
    <xf numFmtId="0" fontId="17" fillId="63" borderId="123" applyNumberFormat="0" applyProtection="0">
      <alignment horizontal="left" vertical="top" indent="1"/>
    </xf>
    <xf numFmtId="4" fontId="33" fillId="65" borderId="123" applyNumberFormat="0" applyProtection="0">
      <alignment horizontal="right" vertical="center"/>
    </xf>
    <xf numFmtId="0" fontId="17" fillId="75" borderId="123" applyNumberFormat="0" applyProtection="0">
      <alignment horizontal="left" vertical="top" indent="1"/>
    </xf>
    <xf numFmtId="4" fontId="32" fillId="62" borderId="123" applyNumberFormat="0" applyProtection="0">
      <alignment vertical="center"/>
    </xf>
    <xf numFmtId="4" fontId="70" fillId="67" borderId="130" applyNumberFormat="0" applyProtection="0">
      <alignment horizontal="right" vertical="center"/>
    </xf>
    <xf numFmtId="4" fontId="33" fillId="63" borderId="123" applyNumberFormat="0" applyProtection="0">
      <alignment horizontal="right" vertical="center"/>
    </xf>
    <xf numFmtId="0" fontId="17" fillId="76" borderId="123" applyNumberFormat="0" applyProtection="0">
      <alignment horizontal="left" vertical="top" indent="1"/>
    </xf>
    <xf numFmtId="0" fontId="17" fillId="74" borderId="123" applyNumberFormat="0" applyProtection="0">
      <alignment horizontal="left" vertical="top" indent="1"/>
    </xf>
    <xf numFmtId="0" fontId="74" fillId="62" borderId="123" applyNumberFormat="0" applyProtection="0">
      <alignment horizontal="left" vertical="top" indent="1"/>
    </xf>
    <xf numFmtId="4" fontId="31" fillId="62" borderId="123" applyNumberFormat="0" applyProtection="0">
      <alignment vertical="center"/>
    </xf>
    <xf numFmtId="4" fontId="96" fillId="132" borderId="123" applyNumberFormat="0" applyProtection="0">
      <alignment horizontal="right" vertical="center"/>
    </xf>
    <xf numFmtId="4" fontId="33" fillId="63" borderId="123" applyNumberFormat="0" applyProtection="0">
      <alignment horizontal="right" vertical="center"/>
    </xf>
    <xf numFmtId="0" fontId="17" fillId="74" borderId="123" applyNumberFormat="0" applyProtection="0">
      <alignment horizontal="left" vertical="center" indent="1"/>
    </xf>
    <xf numFmtId="4" fontId="34" fillId="93" borderId="133" applyNumberFormat="0" applyProtection="0">
      <alignment horizontal="left" vertical="center" indent="1"/>
    </xf>
    <xf numFmtId="4" fontId="33" fillId="66" borderId="123" applyNumberFormat="0" applyProtection="0">
      <alignment horizontal="right" vertical="center"/>
    </xf>
    <xf numFmtId="0" fontId="17" fillId="76" borderId="123" applyNumberFormat="0" applyProtection="0">
      <alignment horizontal="left" vertical="center" indent="1"/>
    </xf>
    <xf numFmtId="4" fontId="70" fillId="112" borderId="130" applyNumberFormat="0" applyProtection="0">
      <alignment horizontal="right" vertical="center"/>
    </xf>
    <xf numFmtId="0" fontId="68" fillId="91" borderId="128" applyNumberFormat="0" applyAlignment="0" applyProtection="0"/>
    <xf numFmtId="4" fontId="36" fillId="94" borderId="133" applyNumberFormat="0" applyProtection="0">
      <alignment horizontal="left" vertical="center" indent="1"/>
    </xf>
    <xf numFmtId="4" fontId="98" fillId="134" borderId="123" applyNumberFormat="0" applyProtection="0">
      <alignment horizontal="right" vertical="center"/>
    </xf>
    <xf numFmtId="4" fontId="35" fillId="74" borderId="123" applyNumberFormat="0" applyProtection="0">
      <alignment horizontal="right" vertical="center"/>
    </xf>
    <xf numFmtId="4" fontId="31" fillId="62" borderId="123" applyNumberFormat="0" applyProtection="0">
      <alignment vertical="center"/>
    </xf>
    <xf numFmtId="4" fontId="31" fillId="62" borderId="123" applyNumberFormat="0" applyProtection="0">
      <alignment vertical="center"/>
    </xf>
    <xf numFmtId="4" fontId="96" fillId="132" borderId="123" applyNumberFormat="0" applyProtection="0">
      <alignment horizontal="right" vertical="center"/>
    </xf>
    <xf numFmtId="4" fontId="70" fillId="0" borderId="130" applyNumberFormat="0" applyProtection="0">
      <alignment horizontal="right" vertical="center"/>
    </xf>
    <xf numFmtId="4" fontId="70" fillId="74" borderId="131" applyNumberFormat="0" applyProtection="0">
      <alignment horizontal="left" vertical="center" indent="1"/>
    </xf>
    <xf numFmtId="0" fontId="17" fillId="63" borderId="123" applyNumberFormat="0" applyProtection="0">
      <alignment horizontal="left" vertical="top" indent="1"/>
    </xf>
    <xf numFmtId="4" fontId="33" fillId="78" borderId="123" applyNumberFormat="0" applyProtection="0">
      <alignment vertical="center"/>
    </xf>
    <xf numFmtId="4" fontId="96" fillId="130" borderId="123" applyNumberFormat="0" applyProtection="0">
      <alignment horizontal="right" vertical="center"/>
    </xf>
    <xf numFmtId="4" fontId="70" fillId="71" borderId="130" applyNumberFormat="0" applyProtection="0">
      <alignment horizontal="right" vertical="center"/>
    </xf>
    <xf numFmtId="4" fontId="17" fillId="75" borderId="131" applyNumberFormat="0" applyProtection="0">
      <alignment horizontal="left" vertical="center" indent="1"/>
    </xf>
    <xf numFmtId="0" fontId="17" fillId="75" borderId="123" applyNumberFormat="0" applyProtection="0">
      <alignment horizontal="left" vertical="center" indent="1"/>
    </xf>
    <xf numFmtId="0" fontId="70" fillId="114" borderId="122"/>
    <xf numFmtId="0" fontId="86" fillId="84" borderId="126" applyNumberFormat="0" applyAlignment="0" applyProtection="0"/>
    <xf numFmtId="4" fontId="70" fillId="96" borderId="130" applyNumberFormat="0" applyProtection="0">
      <alignment horizontal="left" vertical="center" indent="1"/>
    </xf>
    <xf numFmtId="4" fontId="35" fillId="78" borderId="123" applyNumberFormat="0" applyProtection="0">
      <alignment vertical="center"/>
    </xf>
    <xf numFmtId="0" fontId="70" fillId="114" borderId="122"/>
    <xf numFmtId="0" fontId="6" fillId="0" borderId="0"/>
    <xf numFmtId="0" fontId="17" fillId="63" borderId="123" applyNumberFormat="0" applyProtection="0">
      <alignment horizontal="left" vertical="center" indent="1"/>
    </xf>
    <xf numFmtId="4" fontId="35" fillId="78" borderId="123" applyNumberFormat="0" applyProtection="0">
      <alignment vertical="center"/>
    </xf>
    <xf numFmtId="4" fontId="97" fillId="134" borderId="123" applyNumberFormat="0" applyProtection="0">
      <alignment vertical="center"/>
    </xf>
    <xf numFmtId="4" fontId="70" fillId="66" borderId="131" applyNumberFormat="0" applyProtection="0">
      <alignment horizontal="right" vertical="center"/>
    </xf>
    <xf numFmtId="0" fontId="17" fillId="75" borderId="123" applyNumberFormat="0" applyProtection="0">
      <alignment horizontal="left" vertical="center" indent="1"/>
    </xf>
    <xf numFmtId="4" fontId="33" fillId="67" borderId="123" applyNumberFormat="0" applyProtection="0">
      <alignment horizontal="right" vertical="center"/>
    </xf>
    <xf numFmtId="0" fontId="17" fillId="74" borderId="123" applyNumberFormat="0" applyProtection="0">
      <alignment horizontal="left" vertical="center" indent="1"/>
    </xf>
    <xf numFmtId="0" fontId="17" fillId="63" borderId="123" applyNumberFormat="0" applyProtection="0">
      <alignment horizontal="left" vertical="center" indent="1"/>
    </xf>
    <xf numFmtId="4" fontId="33" fillId="74" borderId="123" applyNumberFormat="0" applyProtection="0">
      <alignment horizontal="right" vertical="center"/>
    </xf>
    <xf numFmtId="4" fontId="97" fillId="134" borderId="123" applyNumberFormat="0" applyProtection="0">
      <alignment horizontal="right" vertical="center"/>
    </xf>
    <xf numFmtId="0" fontId="30" fillId="0" borderId="134" applyNumberFormat="0" applyFill="0" applyAlignment="0" applyProtection="0"/>
    <xf numFmtId="0" fontId="17" fillId="76" borderId="123" applyNumberFormat="0" applyProtection="0">
      <alignment horizontal="left" vertical="center" indent="1"/>
    </xf>
    <xf numFmtId="0" fontId="17" fillId="76" borderId="123" applyNumberFormat="0" applyProtection="0">
      <alignment horizontal="left" vertical="top" indent="1"/>
    </xf>
    <xf numFmtId="0" fontId="17" fillId="63" borderId="123" applyNumberFormat="0" applyProtection="0">
      <alignment horizontal="left" vertical="center" indent="1"/>
    </xf>
    <xf numFmtId="4" fontId="96" fillId="127" borderId="123" applyNumberFormat="0" applyProtection="0">
      <alignment horizontal="right" vertical="center"/>
    </xf>
    <xf numFmtId="4" fontId="17" fillId="75" borderId="131" applyNumberFormat="0" applyProtection="0">
      <alignment horizontal="left" vertical="center" indent="1"/>
    </xf>
    <xf numFmtId="4" fontId="36" fillId="94" borderId="133" applyNumberFormat="0" applyProtection="0">
      <alignment horizontal="left" vertical="center" indent="1"/>
    </xf>
    <xf numFmtId="0" fontId="17" fillId="75" borderId="123" applyNumberFormat="0" applyProtection="0">
      <alignment horizontal="left" vertical="top" indent="1"/>
    </xf>
    <xf numFmtId="4" fontId="33" fillId="68" borderId="123" applyNumberFormat="0" applyProtection="0">
      <alignment horizontal="right" vertical="center"/>
    </xf>
    <xf numFmtId="0" fontId="70" fillId="74" borderId="123" applyNumberFormat="0" applyProtection="0">
      <alignment horizontal="left" vertical="top" indent="1"/>
    </xf>
    <xf numFmtId="4" fontId="70" fillId="96" borderId="130" applyNumberFormat="0" applyProtection="0">
      <alignment horizontal="left" vertical="center" indent="1"/>
    </xf>
    <xf numFmtId="0" fontId="17" fillId="57" borderId="127" applyNumberFormat="0" applyFont="0" applyAlignment="0" applyProtection="0"/>
    <xf numFmtId="4" fontId="34" fillId="93" borderId="133" applyNumberFormat="0" applyProtection="0">
      <alignment horizontal="left" vertical="center" indent="1"/>
    </xf>
    <xf numFmtId="0" fontId="17" fillId="74" borderId="123" applyNumberFormat="0" applyProtection="0">
      <alignment horizontal="left" vertical="center" indent="1"/>
    </xf>
    <xf numFmtId="4" fontId="96" fillId="129" borderId="123" applyNumberFormat="0" applyProtection="0">
      <alignment horizontal="right" vertical="center"/>
    </xf>
    <xf numFmtId="4" fontId="33" fillId="65" borderId="123" applyNumberFormat="0" applyProtection="0">
      <alignment horizontal="right" vertical="center"/>
    </xf>
    <xf numFmtId="4" fontId="96" fillId="128" borderId="123" applyNumberFormat="0" applyProtection="0">
      <alignment horizontal="right" vertical="center"/>
    </xf>
    <xf numFmtId="0" fontId="72" fillId="75" borderId="132" applyBorder="0"/>
    <xf numFmtId="4" fontId="17" fillId="75" borderId="131" applyNumberFormat="0" applyProtection="0">
      <alignment horizontal="left" vertical="center" indent="1"/>
    </xf>
    <xf numFmtId="4" fontId="33" fillId="74" borderId="123" applyNumberFormat="0" applyProtection="0">
      <alignment horizontal="right" vertical="center"/>
    </xf>
    <xf numFmtId="4" fontId="17" fillId="75" borderId="131" applyNumberFormat="0" applyProtection="0">
      <alignment horizontal="left" vertical="center" indent="1"/>
    </xf>
    <xf numFmtId="4" fontId="32" fillId="62" borderId="123" applyNumberFormat="0" applyProtection="0">
      <alignment vertical="center"/>
    </xf>
    <xf numFmtId="0" fontId="68" fillId="91" borderId="128" applyNumberFormat="0" applyAlignment="0" applyProtection="0"/>
    <xf numFmtId="0" fontId="17" fillId="74" borderId="123" applyNumberFormat="0" applyProtection="0">
      <alignment horizontal="left" vertical="top" indent="1"/>
    </xf>
    <xf numFmtId="4" fontId="31" fillId="62" borderId="123" applyNumberFormat="0" applyProtection="0">
      <alignment vertical="center"/>
    </xf>
    <xf numFmtId="4" fontId="33" fillId="66" borderId="123" applyNumberFormat="0" applyProtection="0">
      <alignment horizontal="right" vertical="center"/>
    </xf>
    <xf numFmtId="4" fontId="34" fillId="111" borderId="123" applyNumberFormat="0" applyProtection="0">
      <alignment vertical="center"/>
    </xf>
    <xf numFmtId="4" fontId="70" fillId="74" borderId="131" applyNumberFormat="0" applyProtection="0">
      <alignment horizontal="left" vertical="center" indent="1"/>
    </xf>
    <xf numFmtId="4" fontId="33" fillId="68" borderId="123" applyNumberFormat="0" applyProtection="0">
      <alignment horizontal="right" vertical="center"/>
    </xf>
    <xf numFmtId="0" fontId="17" fillId="78" borderId="127" applyNumberFormat="0" applyFont="0" applyAlignment="0" applyProtection="0"/>
    <xf numFmtId="4" fontId="33" fillId="66" borderId="123" applyNumberFormat="0" applyProtection="0">
      <alignment horizontal="right" vertical="center"/>
    </xf>
    <xf numFmtId="0" fontId="70" fillId="75" borderId="123" applyNumberFormat="0" applyProtection="0">
      <alignment horizontal="left" vertical="top" indent="1"/>
    </xf>
    <xf numFmtId="0" fontId="30" fillId="0" borderId="134" applyNumberFormat="0" applyFill="0" applyAlignment="0" applyProtection="0"/>
    <xf numFmtId="4" fontId="17" fillId="75" borderId="131" applyNumberFormat="0" applyProtection="0">
      <alignment horizontal="left" vertical="center" indent="1"/>
    </xf>
    <xf numFmtId="0" fontId="70" fillId="76" borderId="130" applyNumberFormat="0" applyProtection="0">
      <alignment horizontal="left" vertical="center" indent="1"/>
    </xf>
    <xf numFmtId="0" fontId="17" fillId="78" borderId="127" applyNumberFormat="0" applyFont="0" applyAlignment="0" applyProtection="0"/>
    <xf numFmtId="0" fontId="17" fillId="74" borderId="123" applyNumberFormat="0" applyProtection="0">
      <alignment horizontal="left" vertical="top" indent="1"/>
    </xf>
    <xf numFmtId="0" fontId="17" fillId="76" borderId="123" applyNumberFormat="0" applyProtection="0">
      <alignment horizontal="left" vertical="top" indent="1"/>
    </xf>
    <xf numFmtId="4" fontId="70" fillId="96" borderId="130" applyNumberFormat="0" applyProtection="0">
      <alignment horizontal="left" vertical="center" indent="1"/>
    </xf>
    <xf numFmtId="4" fontId="96" fillId="134" borderId="123" applyNumberFormat="0" applyProtection="0">
      <alignment horizontal="right" vertical="center"/>
    </xf>
    <xf numFmtId="0" fontId="17" fillId="63" borderId="123" applyNumberFormat="0" applyProtection="0">
      <alignment horizontal="left" vertical="top" indent="1"/>
    </xf>
    <xf numFmtId="4" fontId="35" fillId="74" borderId="123" applyNumberFormat="0" applyProtection="0">
      <alignment horizontal="right" vertical="center"/>
    </xf>
    <xf numFmtId="4" fontId="33" fillId="67" borderId="123" applyNumberFormat="0" applyProtection="0">
      <alignment horizontal="right" vertical="center"/>
    </xf>
    <xf numFmtId="0" fontId="73" fillId="63" borderId="123" applyNumberFormat="0" applyProtection="0">
      <alignment horizontal="left" vertical="top" indent="1"/>
    </xf>
    <xf numFmtId="4" fontId="37" fillId="74" borderId="123" applyNumberFormat="0" applyProtection="0">
      <alignment horizontal="right" vertical="center"/>
    </xf>
    <xf numFmtId="4" fontId="34" fillId="111" borderId="123" applyNumberFormat="0" applyProtection="0">
      <alignment vertical="center"/>
    </xf>
    <xf numFmtId="0" fontId="70" fillId="63" borderId="123" applyNumberFormat="0" applyProtection="0">
      <alignment horizontal="left" vertical="top" indent="1"/>
    </xf>
    <xf numFmtId="0" fontId="33" fillId="78" borderId="123" applyNumberFormat="0" applyProtection="0">
      <alignment horizontal="left" vertical="top" indent="1"/>
    </xf>
    <xf numFmtId="4" fontId="70" fillId="72" borderId="130" applyNumberFormat="0" applyProtection="0">
      <alignment horizontal="right" vertical="center"/>
    </xf>
    <xf numFmtId="0" fontId="30" fillId="0" borderId="129" applyNumberFormat="0" applyFill="0" applyAlignment="0" applyProtection="0"/>
    <xf numFmtId="4" fontId="73" fillId="78" borderId="123" applyNumberFormat="0" applyProtection="0">
      <alignment vertical="center"/>
    </xf>
    <xf numFmtId="4" fontId="96" fillId="93" borderId="123" applyNumberFormat="0" applyProtection="0">
      <alignment horizontal="right" vertical="center"/>
    </xf>
    <xf numFmtId="4" fontId="31" fillId="62" borderId="123" applyNumberFormat="0" applyProtection="0">
      <alignment vertical="center"/>
    </xf>
    <xf numFmtId="0" fontId="17" fillId="74" borderId="123" applyNumberFormat="0" applyProtection="0">
      <alignment horizontal="left" vertical="center" indent="1"/>
    </xf>
    <xf numFmtId="0" fontId="92" fillId="84" borderId="126" applyNumberFormat="0" applyAlignment="0" applyProtection="0"/>
    <xf numFmtId="4" fontId="70" fillId="112" borderId="130" applyNumberFormat="0" applyProtection="0">
      <alignment horizontal="right" vertical="center"/>
    </xf>
    <xf numFmtId="4" fontId="33" fillId="71" borderId="123" applyNumberFormat="0" applyProtection="0">
      <alignment horizontal="right" vertical="center"/>
    </xf>
    <xf numFmtId="4" fontId="95" fillId="111" borderId="123" applyNumberFormat="0" applyProtection="0">
      <alignment vertical="center"/>
    </xf>
    <xf numFmtId="4" fontId="70" fillId="66" borderId="131" applyNumberFormat="0" applyProtection="0">
      <alignment horizontal="right" vertical="center"/>
    </xf>
    <xf numFmtId="0" fontId="17" fillId="76" borderId="123" applyNumberFormat="0" applyProtection="0">
      <alignment horizontal="left" vertical="top" indent="1"/>
    </xf>
    <xf numFmtId="4" fontId="33" fillId="78" borderId="123" applyNumberFormat="0" applyProtection="0">
      <alignment horizontal="left" vertical="center" indent="1"/>
    </xf>
    <xf numFmtId="4" fontId="70" fillId="96" borderId="130" applyNumberFormat="0" applyProtection="0">
      <alignment horizontal="left" vertical="center" indent="1"/>
    </xf>
    <xf numFmtId="4" fontId="70" fillId="111" borderId="130" applyNumberFormat="0" applyProtection="0">
      <alignment horizontal="left" vertical="center" indent="1"/>
    </xf>
    <xf numFmtId="4" fontId="33" fillId="78" borderId="123" applyNumberFormat="0" applyProtection="0">
      <alignment vertical="center"/>
    </xf>
    <xf numFmtId="4" fontId="33" fillId="78" borderId="123" applyNumberFormat="0" applyProtection="0">
      <alignment vertical="center"/>
    </xf>
    <xf numFmtId="4" fontId="35" fillId="74" borderId="123" applyNumberFormat="0" applyProtection="0">
      <alignment horizontal="right" vertical="center"/>
    </xf>
    <xf numFmtId="4" fontId="37" fillId="74" borderId="123" applyNumberFormat="0" applyProtection="0">
      <alignment horizontal="right" vertical="center"/>
    </xf>
    <xf numFmtId="4" fontId="31" fillId="62" borderId="123" applyNumberFormat="0" applyProtection="0">
      <alignment vertical="center"/>
    </xf>
    <xf numFmtId="4" fontId="70" fillId="96" borderId="130" applyNumberFormat="0" applyProtection="0">
      <alignment horizontal="left" vertical="center" indent="1"/>
    </xf>
    <xf numFmtId="0" fontId="70" fillId="74" borderId="123" applyNumberFormat="0" applyProtection="0">
      <alignment horizontal="left" vertical="top" indent="1"/>
    </xf>
    <xf numFmtId="4" fontId="96" fillId="127" borderId="123" applyNumberFormat="0" applyProtection="0">
      <alignment horizontal="right" vertical="center"/>
    </xf>
    <xf numFmtId="4" fontId="33" fillId="70" borderId="123" applyNumberFormat="0" applyProtection="0">
      <alignment horizontal="right" vertical="center"/>
    </xf>
    <xf numFmtId="4" fontId="70" fillId="69" borderId="130" applyNumberFormat="0" applyProtection="0">
      <alignment horizontal="right" vertical="center"/>
    </xf>
    <xf numFmtId="4" fontId="33" fillId="66" borderId="123" applyNumberFormat="0" applyProtection="0">
      <alignment horizontal="right" vertical="center"/>
    </xf>
    <xf numFmtId="4" fontId="70" fillId="0" borderId="130" applyNumberFormat="0" applyProtection="0">
      <alignment horizontal="right" vertical="center"/>
    </xf>
    <xf numFmtId="0" fontId="70" fillId="57" borderId="130" applyNumberFormat="0" applyFont="0" applyAlignment="0" applyProtection="0"/>
    <xf numFmtId="0" fontId="30" fillId="0" borderId="134" applyNumberFormat="0" applyFill="0" applyAlignment="0" applyProtection="0"/>
    <xf numFmtId="0" fontId="17" fillId="76" borderId="123" applyNumberFormat="0" applyProtection="0">
      <alignment horizontal="left" vertical="top" indent="1"/>
    </xf>
    <xf numFmtId="4" fontId="96" fillId="128" borderId="123" applyNumberFormat="0" applyProtection="0">
      <alignment horizontal="right" vertical="center"/>
    </xf>
    <xf numFmtId="0" fontId="73" fillId="78" borderId="123" applyNumberFormat="0" applyProtection="0">
      <alignment horizontal="left" vertical="top" indent="1"/>
    </xf>
    <xf numFmtId="0" fontId="17" fillId="76" borderId="123" applyNumberFormat="0" applyProtection="0">
      <alignment horizontal="left" vertical="center" indent="1"/>
    </xf>
    <xf numFmtId="4" fontId="33" fillId="74" borderId="123" applyNumberFormat="0" applyProtection="0">
      <alignment horizontal="right" vertical="center"/>
    </xf>
    <xf numFmtId="4" fontId="70" fillId="96" borderId="130" applyNumberFormat="0" applyProtection="0">
      <alignment horizontal="left" vertical="center" indent="1"/>
    </xf>
    <xf numFmtId="0" fontId="17" fillId="74" borderId="123" applyNumberFormat="0" applyProtection="0">
      <alignment horizontal="left" vertical="top" indent="1"/>
    </xf>
    <xf numFmtId="4" fontId="70" fillId="96" borderId="130" applyNumberFormat="0" applyProtection="0">
      <alignment horizontal="left" vertical="center" indent="1"/>
    </xf>
    <xf numFmtId="4" fontId="33" fillId="64" borderId="123" applyNumberFormat="0" applyProtection="0">
      <alignment horizontal="right" vertical="center"/>
    </xf>
    <xf numFmtId="4" fontId="33" fillId="63" borderId="123" applyNumberFormat="0" applyProtection="0">
      <alignment horizontal="left" vertical="center" indent="1"/>
    </xf>
    <xf numFmtId="4" fontId="98" fillId="134" borderId="123" applyNumberFormat="0" applyProtection="0">
      <alignment horizontal="right" vertical="center"/>
    </xf>
    <xf numFmtId="4" fontId="33" fillId="72" borderId="123" applyNumberFormat="0" applyProtection="0">
      <alignment horizontal="right" vertical="center"/>
    </xf>
    <xf numFmtId="0" fontId="31" fillId="62" borderId="123" applyNumberFormat="0" applyProtection="0">
      <alignment horizontal="left" vertical="top" indent="1"/>
    </xf>
    <xf numFmtId="4" fontId="96" fillId="131" borderId="123" applyNumberFormat="0" applyProtection="0">
      <alignment horizontal="right" vertical="center"/>
    </xf>
    <xf numFmtId="0" fontId="33" fillId="63" borderId="123" applyNumberFormat="0" applyProtection="0">
      <alignment horizontal="left" vertical="top" indent="1"/>
    </xf>
    <xf numFmtId="4" fontId="96" fillId="83" borderId="123" applyNumberFormat="0" applyProtection="0">
      <alignment horizontal="right" vertical="center"/>
    </xf>
    <xf numFmtId="4" fontId="70" fillId="62" borderId="130" applyNumberFormat="0" applyProtection="0">
      <alignment vertical="center"/>
    </xf>
    <xf numFmtId="0" fontId="58" fillId="91" borderId="126" applyNumberFormat="0" applyAlignment="0" applyProtection="0"/>
    <xf numFmtId="4" fontId="70" fillId="73" borderId="131" applyNumberFormat="0" applyProtection="0">
      <alignment horizontal="left" vertical="center" indent="1"/>
    </xf>
    <xf numFmtId="4" fontId="70" fillId="64" borderId="130" applyNumberFormat="0" applyProtection="0">
      <alignment horizontal="right" vertical="center"/>
    </xf>
    <xf numFmtId="4" fontId="33" fillId="70" borderId="123" applyNumberFormat="0" applyProtection="0">
      <alignment horizontal="right" vertical="center"/>
    </xf>
    <xf numFmtId="0" fontId="33" fillId="78" borderId="123" applyNumberFormat="0" applyProtection="0">
      <alignment horizontal="left" vertical="top" indent="1"/>
    </xf>
    <xf numFmtId="4" fontId="96" fillId="132" borderId="123" applyNumberFormat="0" applyProtection="0">
      <alignment horizontal="right" vertical="center"/>
    </xf>
    <xf numFmtId="4" fontId="33" fillId="72" borderId="123" applyNumberFormat="0" applyProtection="0">
      <alignment horizontal="right" vertical="center"/>
    </xf>
    <xf numFmtId="0" fontId="17" fillId="75" borderId="123" applyNumberFormat="0" applyProtection="0">
      <alignment horizontal="left" vertical="center" indent="1"/>
    </xf>
    <xf numFmtId="0" fontId="17" fillId="75" borderId="123" applyNumberFormat="0" applyProtection="0">
      <alignment horizontal="left" vertical="center" indent="1"/>
    </xf>
    <xf numFmtId="0" fontId="17" fillId="63" borderId="123" applyNumberFormat="0" applyProtection="0">
      <alignment horizontal="left" vertical="center" indent="1"/>
    </xf>
    <xf numFmtId="0" fontId="17" fillId="75" borderId="123" applyNumberFormat="0" applyProtection="0">
      <alignment horizontal="left" vertical="top" indent="1"/>
    </xf>
    <xf numFmtId="0" fontId="17" fillId="74" borderId="123" applyNumberFormat="0" applyProtection="0">
      <alignment horizontal="left" vertical="top" indent="1"/>
    </xf>
    <xf numFmtId="4" fontId="33" fillId="78" borderId="123" applyNumberFormat="0" applyProtection="0">
      <alignment vertical="center"/>
    </xf>
    <xf numFmtId="4" fontId="97" fillId="134" borderId="123" applyNumberFormat="0" applyProtection="0">
      <alignment vertical="center"/>
    </xf>
    <xf numFmtId="4" fontId="97" fillId="134" borderId="123" applyNumberFormat="0" applyProtection="0">
      <alignment horizontal="right" vertical="center"/>
    </xf>
    <xf numFmtId="37" fontId="40" fillId="0" borderId="124" applyNumberFormat="0"/>
    <xf numFmtId="0" fontId="70" fillId="114" borderId="122"/>
    <xf numFmtId="4" fontId="70" fillId="0" borderId="130" applyNumberFormat="0" applyProtection="0">
      <alignment horizontal="right" vertical="center"/>
    </xf>
    <xf numFmtId="4" fontId="70" fillId="72" borderId="130" applyNumberFormat="0" applyProtection="0">
      <alignment horizontal="right" vertical="center"/>
    </xf>
    <xf numFmtId="4" fontId="33" fillId="63" borderId="123" applyNumberFormat="0" applyProtection="0">
      <alignment horizontal="left" vertical="center" indent="1"/>
    </xf>
    <xf numFmtId="4" fontId="37" fillId="74" borderId="123" applyNumberFormat="0" applyProtection="0">
      <alignment horizontal="right" vertical="center"/>
    </xf>
    <xf numFmtId="0" fontId="31" fillId="62" borderId="123" applyNumberFormat="0" applyProtection="0">
      <alignment horizontal="left" vertical="top" indent="1"/>
    </xf>
    <xf numFmtId="4" fontId="33" fillId="68" borderId="123" applyNumberFormat="0" applyProtection="0">
      <alignment horizontal="right" vertical="center"/>
    </xf>
    <xf numFmtId="4" fontId="33" fillId="67" borderId="123" applyNumberFormat="0" applyProtection="0">
      <alignment horizontal="right" vertical="center"/>
    </xf>
    <xf numFmtId="4" fontId="33" fillId="63" borderId="123" applyNumberFormat="0" applyProtection="0">
      <alignment horizontal="right" vertical="center"/>
    </xf>
    <xf numFmtId="4" fontId="33" fillId="72" borderId="123" applyNumberFormat="0" applyProtection="0">
      <alignment horizontal="right" vertical="center"/>
    </xf>
    <xf numFmtId="0" fontId="17" fillId="75" borderId="123" applyNumberFormat="0" applyProtection="0">
      <alignment horizontal="left" vertical="top" indent="1"/>
    </xf>
    <xf numFmtId="4" fontId="70" fillId="73" borderId="131" applyNumberFormat="0" applyProtection="0">
      <alignment horizontal="left" vertical="center" indent="1"/>
    </xf>
    <xf numFmtId="4" fontId="70" fillId="70" borderId="130" applyNumberFormat="0" applyProtection="0">
      <alignment horizontal="right" vertical="center"/>
    </xf>
    <xf numFmtId="4" fontId="33" fillId="78" borderId="123" applyNumberFormat="0" applyProtection="0">
      <alignment vertical="center"/>
    </xf>
    <xf numFmtId="0" fontId="70" fillId="84" borderId="130" applyNumberFormat="0" applyProtection="0">
      <alignment horizontal="left" vertical="center" indent="1"/>
    </xf>
    <xf numFmtId="4" fontId="70" fillId="71" borderId="130" applyNumberFormat="0" applyProtection="0">
      <alignment horizontal="right" vertical="center"/>
    </xf>
    <xf numFmtId="4" fontId="70" fillId="111" borderId="130" applyNumberFormat="0" applyProtection="0">
      <alignment horizontal="left" vertical="center" indent="1"/>
    </xf>
    <xf numFmtId="4" fontId="70" fillId="63" borderId="130" applyNumberFormat="0" applyProtection="0">
      <alignment horizontal="right" vertical="center"/>
    </xf>
    <xf numFmtId="4" fontId="70" fillId="67" borderId="130" applyNumberFormat="0" applyProtection="0">
      <alignment horizontal="right" vertical="center"/>
    </xf>
    <xf numFmtId="4" fontId="96" fillId="111" borderId="123" applyNumberFormat="0" applyProtection="0">
      <alignment horizontal="left" vertical="center" indent="1"/>
    </xf>
    <xf numFmtId="4" fontId="34" fillId="111" borderId="123" applyNumberFormat="0" applyProtection="0">
      <alignment vertical="center"/>
    </xf>
    <xf numFmtId="4" fontId="75" fillId="79" borderId="131" applyNumberFormat="0" applyProtection="0">
      <alignment horizontal="left" vertical="center" indent="1"/>
    </xf>
    <xf numFmtId="4" fontId="70" fillId="63" borderId="130" applyNumberFormat="0" applyProtection="0">
      <alignment horizontal="right" vertical="center"/>
    </xf>
    <xf numFmtId="0" fontId="68" fillId="84" borderId="128" applyNumberFormat="0" applyAlignment="0" applyProtection="0"/>
    <xf numFmtId="4" fontId="33" fillId="65" borderId="123" applyNumberFormat="0" applyProtection="0">
      <alignment horizontal="right" vertical="center"/>
    </xf>
    <xf numFmtId="0" fontId="17" fillId="57" borderId="127" applyNumberFormat="0" applyFont="0" applyAlignment="0" applyProtection="0"/>
    <xf numFmtId="0" fontId="70" fillId="75" borderId="123" applyNumberFormat="0" applyProtection="0">
      <alignment horizontal="left" vertical="top" indent="1"/>
    </xf>
    <xf numFmtId="4" fontId="96" fillId="95" borderId="123" applyNumberFormat="0" applyProtection="0">
      <alignment horizontal="right" vertical="center"/>
    </xf>
    <xf numFmtId="0" fontId="70" fillId="76" borderId="123" applyNumberFormat="0" applyProtection="0">
      <alignment horizontal="left" vertical="top" indent="1"/>
    </xf>
    <xf numFmtId="0" fontId="17" fillId="77" borderId="122" applyNumberFormat="0">
      <protection locked="0"/>
    </xf>
    <xf numFmtId="4" fontId="33" fillId="70" borderId="123" applyNumberFormat="0" applyProtection="0">
      <alignment horizontal="right" vertical="center"/>
    </xf>
    <xf numFmtId="4" fontId="70" fillId="69" borderId="130" applyNumberFormat="0" applyProtection="0">
      <alignment horizontal="right" vertical="center"/>
    </xf>
    <xf numFmtId="0" fontId="17" fillId="75" borderId="123" applyNumberFormat="0" applyProtection="0">
      <alignment horizontal="left" vertical="center" indent="1"/>
    </xf>
    <xf numFmtId="0" fontId="17" fillId="78" borderId="127" applyNumberFormat="0" applyFont="0" applyAlignment="0" applyProtection="0"/>
    <xf numFmtId="0" fontId="70" fillId="57" borderId="130" applyNumberFormat="0" applyFont="0" applyAlignment="0" applyProtection="0"/>
    <xf numFmtId="4" fontId="33" fillId="78" borderId="123" applyNumberFormat="0" applyProtection="0">
      <alignment horizontal="left" vertical="center" indent="1"/>
    </xf>
    <xf numFmtId="4" fontId="33" fillId="72" borderId="123" applyNumberFormat="0" applyProtection="0">
      <alignment horizontal="right" vertical="center"/>
    </xf>
    <xf numFmtId="4" fontId="97" fillId="134" borderId="123" applyNumberFormat="0" applyProtection="0">
      <alignment horizontal="right" vertical="center"/>
    </xf>
    <xf numFmtId="0" fontId="17" fillId="75" borderId="123" applyNumberFormat="0" applyProtection="0">
      <alignment horizontal="left" vertical="center" indent="1"/>
    </xf>
    <xf numFmtId="4" fontId="33" fillId="69" borderId="123" applyNumberFormat="0" applyProtection="0">
      <alignment horizontal="right" vertical="center"/>
    </xf>
    <xf numFmtId="0" fontId="30" fillId="0" borderId="129" applyNumberFormat="0" applyFill="0" applyAlignment="0" applyProtection="0"/>
    <xf numFmtId="0" fontId="70" fillId="113" borderId="130" applyNumberFormat="0" applyProtection="0">
      <alignment horizontal="left" vertical="center" indent="1"/>
    </xf>
    <xf numFmtId="4" fontId="33" fillId="72" borderId="123" applyNumberFormat="0" applyProtection="0">
      <alignment horizontal="right" vertical="center"/>
    </xf>
    <xf numFmtId="4" fontId="33" fillId="63" borderId="123" applyNumberFormat="0" applyProtection="0">
      <alignment horizontal="right" vertical="center"/>
    </xf>
    <xf numFmtId="0" fontId="17" fillId="76" borderId="123" applyNumberFormat="0" applyProtection="0">
      <alignment horizontal="left" vertical="center" indent="1"/>
    </xf>
    <xf numFmtId="4" fontId="33" fillId="69" borderId="123" applyNumberFormat="0" applyProtection="0">
      <alignment horizontal="right" vertical="center"/>
    </xf>
    <xf numFmtId="4" fontId="70" fillId="111" borderId="130" applyNumberFormat="0" applyProtection="0">
      <alignment horizontal="left" vertical="center" indent="1"/>
    </xf>
    <xf numFmtId="0" fontId="17" fillId="76" borderId="123" applyNumberFormat="0" applyProtection="0">
      <alignment horizontal="left" vertical="center" indent="1"/>
    </xf>
    <xf numFmtId="0" fontId="17" fillId="63" borderId="123" applyNumberFormat="0" applyProtection="0">
      <alignment horizontal="left" vertical="center" indent="1"/>
    </xf>
    <xf numFmtId="4" fontId="34" fillId="93" borderId="133" applyNumberFormat="0" applyProtection="0">
      <alignment horizontal="left" vertical="center" indent="1"/>
    </xf>
    <xf numFmtId="4" fontId="96" fillId="134" borderId="123" applyNumberFormat="0" applyProtection="0">
      <alignment vertical="center"/>
    </xf>
    <xf numFmtId="4" fontId="33" fillId="71" borderId="123" applyNumberFormat="0" applyProtection="0">
      <alignment horizontal="right" vertical="center"/>
    </xf>
    <xf numFmtId="0" fontId="58" fillId="91" borderId="126" applyNumberFormat="0" applyAlignment="0" applyProtection="0"/>
    <xf numFmtId="4" fontId="31" fillId="62" borderId="123" applyNumberFormat="0" applyProtection="0">
      <alignment horizontal="left" vertical="center" indent="1"/>
    </xf>
    <xf numFmtId="0" fontId="17" fillId="63" borderId="123" applyNumberFormat="0" applyProtection="0">
      <alignment horizontal="left" vertical="top" indent="1"/>
    </xf>
    <xf numFmtId="0" fontId="17" fillId="63" borderId="123" applyNumberFormat="0" applyProtection="0">
      <alignment horizontal="left" vertical="center" indent="1"/>
    </xf>
    <xf numFmtId="4" fontId="96" fillId="134" borderId="123" applyNumberFormat="0" applyProtection="0">
      <alignment vertical="center"/>
    </xf>
    <xf numFmtId="4" fontId="97" fillId="134" borderId="123" applyNumberFormat="0" applyProtection="0">
      <alignment horizontal="right" vertical="center"/>
    </xf>
    <xf numFmtId="4" fontId="37" fillId="74" borderId="123" applyNumberFormat="0" applyProtection="0">
      <alignment horizontal="right" vertical="center"/>
    </xf>
    <xf numFmtId="4" fontId="97" fillId="134" borderId="123" applyNumberFormat="0" applyProtection="0">
      <alignment vertical="center"/>
    </xf>
    <xf numFmtId="4" fontId="98" fillId="134" borderId="123" applyNumberFormat="0" applyProtection="0">
      <alignment horizontal="right" vertical="center"/>
    </xf>
    <xf numFmtId="173" fontId="40" fillId="0" borderId="125" applyFill="0"/>
    <xf numFmtId="0" fontId="17" fillId="63" borderId="123" applyNumberFormat="0" applyProtection="0">
      <alignment horizontal="left" vertical="top" indent="1"/>
    </xf>
    <xf numFmtId="0" fontId="33" fillId="78" borderId="123" applyNumberFormat="0" applyProtection="0">
      <alignment horizontal="left" vertical="top" indent="1"/>
    </xf>
    <xf numFmtId="4" fontId="35" fillId="74" borderId="123" applyNumberFormat="0" applyProtection="0">
      <alignment horizontal="right" vertical="center"/>
    </xf>
    <xf numFmtId="4" fontId="70" fillId="112" borderId="130" applyNumberFormat="0" applyProtection="0">
      <alignment horizontal="right" vertical="center"/>
    </xf>
    <xf numFmtId="0" fontId="17" fillId="75" borderId="123" applyNumberFormat="0" applyProtection="0">
      <alignment horizontal="left" vertical="top" indent="1"/>
    </xf>
    <xf numFmtId="4" fontId="33" fillId="67" borderId="123" applyNumberFormat="0" applyProtection="0">
      <alignment horizontal="right" vertical="center"/>
    </xf>
    <xf numFmtId="4" fontId="34" fillId="93" borderId="133" applyNumberFormat="0" applyProtection="0">
      <alignment horizontal="left" vertical="center" indent="1"/>
    </xf>
    <xf numFmtId="4" fontId="33" fillId="66" borderId="123" applyNumberFormat="0" applyProtection="0">
      <alignment horizontal="right" vertical="center"/>
    </xf>
    <xf numFmtId="4" fontId="70" fillId="96" borderId="130" applyNumberFormat="0" applyProtection="0">
      <alignment horizontal="left" vertical="center" indent="1"/>
    </xf>
    <xf numFmtId="4" fontId="96" fillId="83" borderId="123" applyNumberFormat="0" applyProtection="0">
      <alignment horizontal="right" vertical="center"/>
    </xf>
    <xf numFmtId="4" fontId="70" fillId="96" borderId="130" applyNumberFormat="0" applyProtection="0">
      <alignment horizontal="left" vertical="center" indent="1"/>
    </xf>
    <xf numFmtId="0" fontId="86" fillId="84" borderId="126" applyNumberFormat="0" applyAlignment="0" applyProtection="0"/>
    <xf numFmtId="0" fontId="18" fillId="0" borderId="0"/>
    <xf numFmtId="183" fontId="6" fillId="0" borderId="0" applyFont="0" applyFill="0" applyBorder="0" applyProtection="0">
      <alignment vertical="top"/>
    </xf>
    <xf numFmtId="176" fontId="120" fillId="0" borderId="0" applyFill="0" applyBorder="0">
      <alignment vertical="center"/>
    </xf>
    <xf numFmtId="176" fontId="119" fillId="47" borderId="0"/>
    <xf numFmtId="176" fontId="105" fillId="145" borderId="0" applyBorder="0">
      <alignment vertical="center"/>
    </xf>
    <xf numFmtId="183" fontId="6" fillId="0" borderId="0" applyFont="0" applyFill="0" applyBorder="0" applyProtection="0">
      <alignment vertical="top"/>
    </xf>
    <xf numFmtId="184" fontId="119" fillId="0" borderId="0" applyFont="0" applyFill="0" applyBorder="0" applyProtection="0">
      <alignment vertical="top"/>
    </xf>
    <xf numFmtId="0" fontId="6" fillId="0" borderId="0"/>
    <xf numFmtId="165" fontId="6" fillId="0" borderId="0" applyFont="0" applyFill="0" applyBorder="0" applyAlignment="0" applyProtection="0"/>
    <xf numFmtId="0" fontId="6" fillId="0" borderId="0"/>
    <xf numFmtId="9" fontId="6" fillId="0" borderId="0" applyFont="0" applyFill="0" applyBorder="0" applyAlignment="0" applyProtection="0"/>
    <xf numFmtId="165" fontId="14" fillId="0" borderId="0" applyFont="0" applyFill="0" applyBorder="0" applyAlignment="0" applyProtection="0"/>
    <xf numFmtId="0" fontId="6" fillId="0" borderId="0"/>
    <xf numFmtId="0" fontId="17" fillId="0" borderId="0"/>
    <xf numFmtId="177" fontId="6" fillId="146" borderId="135">
      <alignment vertical="center"/>
    </xf>
    <xf numFmtId="178" fontId="26" fillId="0" borderId="0"/>
    <xf numFmtId="178" fontId="6" fillId="0" borderId="0"/>
    <xf numFmtId="178" fontId="14" fillId="0" borderId="0"/>
    <xf numFmtId="9" fontId="14" fillId="0" borderId="0" applyFont="0" applyFill="0" applyBorder="0" applyAlignment="0" applyProtection="0"/>
    <xf numFmtId="178" fontId="17" fillId="0" borderId="0"/>
    <xf numFmtId="178" fontId="17" fillId="0" borderId="0"/>
    <xf numFmtId="178" fontId="18" fillId="0" borderId="0"/>
    <xf numFmtId="178" fontId="17" fillId="0" borderId="0"/>
    <xf numFmtId="178" fontId="18" fillId="0" borderId="0"/>
    <xf numFmtId="178" fontId="18"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8" fillId="0" borderId="0"/>
    <xf numFmtId="178" fontId="18" fillId="0" borderId="0"/>
    <xf numFmtId="178" fontId="18" fillId="0" borderId="0"/>
    <xf numFmtId="178" fontId="17" fillId="0" borderId="0"/>
    <xf numFmtId="178" fontId="18" fillId="0" borderId="0"/>
    <xf numFmtId="178" fontId="17" fillId="0" borderId="0"/>
    <xf numFmtId="178" fontId="18" fillId="0" borderId="0"/>
    <xf numFmtId="178" fontId="18" fillId="0" borderId="0"/>
    <xf numFmtId="178" fontId="18"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84" fillId="0" borderId="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84" fillId="0" borderId="0"/>
    <xf numFmtId="178" fontId="17" fillId="0" borderId="0" applyFont="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alignment vertical="center"/>
    </xf>
    <xf numFmtId="178" fontId="18" fillId="0" borderId="0"/>
    <xf numFmtId="178" fontId="18" fillId="0" borderId="0"/>
    <xf numFmtId="178" fontId="18" fillId="0" borderId="0"/>
    <xf numFmtId="178" fontId="18" fillId="0" borderId="0"/>
    <xf numFmtId="178" fontId="18" fillId="0" borderId="0"/>
    <xf numFmtId="178" fontId="18" fillId="0" borderId="0"/>
    <xf numFmtId="178" fontId="17" fillId="0" borderId="0">
      <alignment vertical="center"/>
    </xf>
    <xf numFmtId="178" fontId="17" fillId="0" borderId="0">
      <alignment vertical="center"/>
    </xf>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8" fillId="0" borderId="0"/>
    <xf numFmtId="178" fontId="18" fillId="0" borderId="0"/>
    <xf numFmtId="178" fontId="18" fillId="0" borderId="0"/>
    <xf numFmtId="178" fontId="17" fillId="0" borderId="0"/>
    <xf numFmtId="178" fontId="17" fillId="0" borderId="0"/>
    <xf numFmtId="178" fontId="17" fillId="0" borderId="0"/>
    <xf numFmtId="178" fontId="17" fillId="0" borderId="0"/>
    <xf numFmtId="178" fontId="17" fillId="0" borderId="0"/>
    <xf numFmtId="178" fontId="18" fillId="0" borderId="0">
      <alignment vertical="justify"/>
    </xf>
    <xf numFmtId="178" fontId="33" fillId="74" borderId="0" applyNumberFormat="0" applyBorder="0" applyAlignment="0" applyProtection="0"/>
    <xf numFmtId="178" fontId="33" fillId="74" borderId="0" applyNumberFormat="0" applyBorder="0" applyAlignment="0" applyProtection="0"/>
    <xf numFmtId="178" fontId="33" fillId="63" borderId="0" applyNumberFormat="0" applyBorder="0" applyAlignment="0" applyProtection="0"/>
    <xf numFmtId="178" fontId="33" fillId="63" borderId="0" applyNumberFormat="0" applyBorder="0" applyAlignment="0" applyProtection="0"/>
    <xf numFmtId="178" fontId="33" fillId="71" borderId="0" applyNumberFormat="0" applyBorder="0" applyAlignment="0" applyProtection="0"/>
    <xf numFmtId="178" fontId="33" fillId="71" borderId="0" applyNumberFormat="0" applyBorder="0" applyAlignment="0" applyProtection="0"/>
    <xf numFmtId="178" fontId="33" fillId="117" borderId="0" applyNumberFormat="0" applyBorder="0" applyAlignment="0" applyProtection="0"/>
    <xf numFmtId="178" fontId="33" fillId="117" borderId="0" applyNumberFormat="0" applyBorder="0" applyAlignment="0" applyProtection="0"/>
    <xf numFmtId="178" fontId="33" fillId="74" borderId="0" applyNumberFormat="0" applyBorder="0" applyAlignment="0" applyProtection="0"/>
    <xf numFmtId="178" fontId="33" fillId="74" borderId="0" applyNumberFormat="0" applyBorder="0" applyAlignment="0" applyProtection="0"/>
    <xf numFmtId="178" fontId="33" fillId="85" borderId="0" applyNumberFormat="0" applyBorder="0" applyAlignment="0" applyProtection="0"/>
    <xf numFmtId="178" fontId="33" fillId="85" borderId="0" applyNumberFormat="0" applyBorder="0" applyAlignment="0" applyProtection="0"/>
    <xf numFmtId="178" fontId="33" fillId="84" borderId="0" applyNumberFormat="0" applyBorder="0" applyAlignment="0" applyProtection="0"/>
    <xf numFmtId="178" fontId="33" fillId="84" borderId="0" applyNumberFormat="0" applyBorder="0" applyAlignment="0" applyProtection="0"/>
    <xf numFmtId="178" fontId="33" fillId="63" borderId="0" applyNumberFormat="0" applyBorder="0" applyAlignment="0" applyProtection="0"/>
    <xf numFmtId="178" fontId="33" fillId="63" borderId="0" applyNumberFormat="0" applyBorder="0" applyAlignment="0" applyProtection="0"/>
    <xf numFmtId="178" fontId="33" fillId="70" borderId="0" applyNumberFormat="0" applyBorder="0" applyAlignment="0" applyProtection="0"/>
    <xf numFmtId="178" fontId="33" fillId="70" borderId="0" applyNumberFormat="0" applyBorder="0" applyAlignment="0" applyProtection="0"/>
    <xf numFmtId="178" fontId="33" fillId="120" borderId="0" applyNumberFormat="0" applyBorder="0" applyAlignment="0" applyProtection="0"/>
    <xf numFmtId="178" fontId="33" fillId="120" borderId="0" applyNumberFormat="0" applyBorder="0" applyAlignment="0" applyProtection="0"/>
    <xf numFmtId="178" fontId="33" fillId="75" borderId="0" applyNumberFormat="0" applyBorder="0" applyAlignment="0" applyProtection="0"/>
    <xf numFmtId="178" fontId="33" fillId="75" borderId="0" applyNumberFormat="0" applyBorder="0" applyAlignment="0" applyProtection="0"/>
    <xf numFmtId="178" fontId="33" fillId="85" borderId="0" applyNumberFormat="0" applyBorder="0" applyAlignment="0" applyProtection="0"/>
    <xf numFmtId="178" fontId="33" fillId="85" borderId="0" applyNumberFormat="0" applyBorder="0" applyAlignment="0" applyProtection="0"/>
    <xf numFmtId="178" fontId="56" fillId="121" borderId="0" applyNumberFormat="0" applyBorder="0" applyAlignment="0" applyProtection="0"/>
    <xf numFmtId="178" fontId="56" fillId="121" borderId="0" applyNumberFormat="0" applyBorder="0" applyAlignment="0" applyProtection="0"/>
    <xf numFmtId="178" fontId="56" fillId="63" borderId="0" applyNumberFormat="0" applyBorder="0" applyAlignment="0" applyProtection="0"/>
    <xf numFmtId="178" fontId="56" fillId="63" borderId="0" applyNumberFormat="0" applyBorder="0" applyAlignment="0" applyProtection="0"/>
    <xf numFmtId="178" fontId="56" fillId="70" borderId="0" applyNumberFormat="0" applyBorder="0" applyAlignment="0" applyProtection="0"/>
    <xf numFmtId="178" fontId="56" fillId="70" borderId="0" applyNumberFormat="0" applyBorder="0" applyAlignment="0" applyProtection="0"/>
    <xf numFmtId="178" fontId="56" fillId="120" borderId="0" applyNumberFormat="0" applyBorder="0" applyAlignment="0" applyProtection="0"/>
    <xf numFmtId="178" fontId="56" fillId="120" borderId="0" applyNumberFormat="0" applyBorder="0" applyAlignment="0" applyProtection="0"/>
    <xf numFmtId="178" fontId="56" fillId="121" borderId="0" applyNumberFormat="0" applyBorder="0" applyAlignment="0" applyProtection="0"/>
    <xf numFmtId="178" fontId="56" fillId="121" borderId="0" applyNumberFormat="0" applyBorder="0" applyAlignment="0" applyProtection="0"/>
    <xf numFmtId="178" fontId="56" fillId="67" borderId="0" applyNumberFormat="0" applyBorder="0" applyAlignment="0" applyProtection="0"/>
    <xf numFmtId="178" fontId="56" fillId="67" borderId="0" applyNumberFormat="0" applyBorder="0" applyAlignment="0" applyProtection="0"/>
    <xf numFmtId="178" fontId="28" fillId="98" borderId="0" applyNumberFormat="0" applyBorder="0" applyAlignment="0" applyProtection="0"/>
    <xf numFmtId="178" fontId="28" fillId="56" borderId="0" applyNumberFormat="0" applyBorder="0" applyAlignment="0" applyProtection="0"/>
    <xf numFmtId="178" fontId="29" fillId="99" borderId="0" applyNumberFormat="0" applyBorder="0" applyAlignment="0" applyProtection="0"/>
    <xf numFmtId="178" fontId="29" fillId="86" borderId="0" applyNumberFormat="0" applyBorder="0" applyAlignment="0" applyProtection="0"/>
    <xf numFmtId="178" fontId="29" fillId="86" borderId="0" applyNumberFormat="0" applyBorder="0" applyAlignment="0" applyProtection="0"/>
    <xf numFmtId="178" fontId="28" fillId="100" borderId="0" applyNumberFormat="0" applyBorder="0" applyAlignment="0" applyProtection="0"/>
    <xf numFmtId="178" fontId="28" fillId="55" borderId="0" applyNumberFormat="0" applyBorder="0" applyAlignment="0" applyProtection="0"/>
    <xf numFmtId="178" fontId="29" fillId="52" borderId="0" applyNumberFormat="0" applyBorder="0" applyAlignment="0" applyProtection="0"/>
    <xf numFmtId="178" fontId="29" fillId="87" borderId="0" applyNumberFormat="0" applyBorder="0" applyAlignment="0" applyProtection="0"/>
    <xf numFmtId="178" fontId="29" fillId="87" borderId="0" applyNumberFormat="0" applyBorder="0" applyAlignment="0" applyProtection="0"/>
    <xf numFmtId="178" fontId="28" fillId="102" borderId="0" applyNumberFormat="0" applyBorder="0" applyAlignment="0" applyProtection="0"/>
    <xf numFmtId="178" fontId="28" fillId="103" borderId="0" applyNumberFormat="0" applyBorder="0" applyAlignment="0" applyProtection="0"/>
    <xf numFmtId="178" fontId="29" fillId="104" borderId="0" applyNumberFormat="0" applyBorder="0" applyAlignment="0" applyProtection="0"/>
    <xf numFmtId="178" fontId="29" fillId="101" borderId="0" applyNumberFormat="0" applyBorder="0" applyAlignment="0" applyProtection="0"/>
    <xf numFmtId="178" fontId="29" fillId="101" borderId="0" applyNumberFormat="0" applyBorder="0" applyAlignment="0" applyProtection="0"/>
    <xf numFmtId="178" fontId="28" fillId="100" borderId="0" applyNumberFormat="0" applyBorder="0" applyAlignment="0" applyProtection="0"/>
    <xf numFmtId="178" fontId="28" fillId="53" borderId="0" applyNumberFormat="0" applyBorder="0" applyAlignment="0" applyProtection="0"/>
    <xf numFmtId="178" fontId="29" fillId="55" borderId="0" applyNumberFormat="0" applyBorder="0" applyAlignment="0" applyProtection="0"/>
    <xf numFmtId="178" fontId="29" fillId="105" borderId="0" applyNumberFormat="0" applyBorder="0" applyAlignment="0" applyProtection="0"/>
    <xf numFmtId="178" fontId="29" fillId="105" borderId="0" applyNumberFormat="0" applyBorder="0" applyAlignment="0" applyProtection="0"/>
    <xf numFmtId="178" fontId="28" fillId="54" borderId="0" applyNumberFormat="0" applyBorder="0" applyAlignment="0" applyProtection="0"/>
    <xf numFmtId="178" fontId="28" fillId="49" borderId="0" applyNumberFormat="0" applyBorder="0" applyAlignment="0" applyProtection="0"/>
    <xf numFmtId="178" fontId="29" fillId="99" borderId="0" applyNumberFormat="0" applyBorder="0" applyAlignment="0" applyProtection="0"/>
    <xf numFmtId="178" fontId="29" fillId="99" borderId="0" applyNumberFormat="0" applyBorder="0" applyAlignment="0" applyProtection="0"/>
    <xf numFmtId="178" fontId="29" fillId="99" borderId="0" applyNumberFormat="0" applyBorder="0" applyAlignment="0" applyProtection="0"/>
    <xf numFmtId="178" fontId="28" fillId="57" borderId="0" applyNumberFormat="0" applyBorder="0" applyAlignment="0" applyProtection="0"/>
    <xf numFmtId="178" fontId="28" fillId="58" borderId="0" applyNumberFormat="0" applyBorder="0" applyAlignment="0" applyProtection="0"/>
    <xf numFmtId="178" fontId="29" fillId="107" borderId="0" applyNumberFormat="0" applyBorder="0" applyAlignment="0" applyProtection="0"/>
    <xf numFmtId="178" fontId="29" fillId="106" borderId="0" applyNumberFormat="0" applyBorder="0" applyAlignment="0" applyProtection="0"/>
    <xf numFmtId="178" fontId="29" fillId="106" borderId="0" applyNumberFormat="0" applyBorder="0" applyAlignment="0" applyProtection="0"/>
    <xf numFmtId="178" fontId="77" fillId="57" borderId="0" applyNumberFormat="0" applyBorder="0" applyAlignment="0" applyProtection="0"/>
    <xf numFmtId="178" fontId="77" fillId="57" borderId="0" applyNumberFormat="0" applyBorder="0" applyAlignment="0" applyProtection="0"/>
    <xf numFmtId="178" fontId="78" fillId="108" borderId="130" applyNumberFormat="0" applyAlignment="0" applyProtection="0"/>
    <xf numFmtId="178" fontId="78" fillId="108" borderId="130" applyNumberFormat="0" applyAlignment="0" applyProtection="0"/>
    <xf numFmtId="178" fontId="59" fillId="105" borderId="34" applyNumberFormat="0" applyAlignment="0" applyProtection="0"/>
    <xf numFmtId="178" fontId="59" fillId="105" borderId="34" applyNumberFormat="0" applyAlignment="0" applyProtection="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65" fontId="1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18" fillId="0" borderId="0" applyFont="0" applyFill="0" applyBorder="0" applyAlignment="0" applyProtection="0"/>
    <xf numFmtId="165" fontId="3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4" fontId="17" fillId="0" borderId="0" applyFill="0" applyBorder="0"/>
    <xf numFmtId="178" fontId="30" fillId="109" borderId="0" applyNumberFormat="0" applyBorder="0" applyAlignment="0" applyProtection="0"/>
    <xf numFmtId="178" fontId="30" fillId="110" borderId="0" applyNumberFormat="0" applyBorder="0" applyAlignment="0" applyProtection="0"/>
    <xf numFmtId="178" fontId="30" fillId="61" borderId="0" applyNumberFormat="0" applyBorder="0" applyAlignment="0" applyProtection="0"/>
    <xf numFmtId="178" fontId="100" fillId="0" borderId="0" applyFont="0" applyFill="0" applyBorder="0" applyAlignment="0" applyProtection="0"/>
    <xf numFmtId="178" fontId="81" fillId="0" borderId="0" applyNumberFormat="0" applyFill="0" applyBorder="0" applyAlignment="0" applyProtection="0"/>
    <xf numFmtId="178" fontId="81" fillId="0" borderId="0" applyNumberFormat="0" applyFill="0" applyBorder="0" applyAlignment="0" applyProtection="0"/>
    <xf numFmtId="178" fontId="28" fillId="103" borderId="0" applyNumberFormat="0" applyBorder="0" applyAlignment="0" applyProtection="0"/>
    <xf numFmtId="178" fontId="28" fillId="103" borderId="0" applyNumberForma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62" fillId="0" borderId="35" applyNumberFormat="0" applyFill="0" applyAlignment="0" applyProtection="0"/>
    <xf numFmtId="178" fontId="62" fillId="0" borderId="35" applyNumberFormat="0" applyFill="0" applyAlignment="0" applyProtection="0"/>
    <xf numFmtId="178" fontId="63" fillId="0" borderId="43" applyNumberFormat="0" applyFill="0" applyAlignment="0" applyProtection="0"/>
    <xf numFmtId="178" fontId="63" fillId="0" borderId="43" applyNumberFormat="0" applyFill="0" applyAlignment="0" applyProtection="0"/>
    <xf numFmtId="178" fontId="64" fillId="0" borderId="44" applyNumberFormat="0" applyFill="0" applyAlignment="0" applyProtection="0"/>
    <xf numFmtId="178" fontId="64" fillId="0" borderId="44" applyNumberFormat="0" applyFill="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5" fillId="58" borderId="130" applyNumberFormat="0" applyAlignment="0" applyProtection="0"/>
    <xf numFmtId="178" fontId="65" fillId="58" borderId="130" applyNumberFormat="0" applyAlignment="0" applyProtection="0"/>
    <xf numFmtId="178" fontId="121" fillId="78" borderId="0"/>
    <xf numFmtId="178" fontId="61" fillId="0" borderId="45" applyNumberFormat="0" applyFill="0" applyAlignment="0" applyProtection="0"/>
    <xf numFmtId="178" fontId="61" fillId="0" borderId="45" applyNumberFormat="0" applyFill="0" applyAlignment="0" applyProtection="0"/>
    <xf numFmtId="178" fontId="61" fillId="58" borderId="0" applyNumberFormat="0" applyBorder="0" applyAlignment="0" applyProtection="0"/>
    <xf numFmtId="178" fontId="61" fillId="58" borderId="0" applyNumberFormat="0" applyBorder="0" applyAlignment="0" applyProtection="0"/>
    <xf numFmtId="38" fontId="17" fillId="0" borderId="0" applyFont="0" applyFill="0" applyBorder="0" applyAlignment="0" applyProtection="0"/>
    <xf numFmtId="178" fontId="39" fillId="0" borderId="0"/>
    <xf numFmtId="178" fontId="39" fillId="0" borderId="0"/>
    <xf numFmtId="178" fontId="39" fillId="0" borderId="0"/>
    <xf numFmtId="178" fontId="39" fillId="0" borderId="0"/>
    <xf numFmtId="178" fontId="39"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xf numFmtId="178" fontId="28" fillId="0" borderId="0" applyFill="0" applyBorder="0" applyAlignment="0" applyProtection="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4" fillId="0" borderId="0"/>
    <xf numFmtId="178" fontId="14" fillId="0" borderId="0"/>
    <xf numFmtId="178" fontId="14" fillId="0" borderId="0"/>
    <xf numFmtId="178" fontId="14" fillId="0" borderId="0"/>
    <xf numFmtId="178" fontId="14" fillId="0" borderId="0"/>
    <xf numFmtId="178" fontId="14"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4" fillId="0" borderId="0"/>
    <xf numFmtId="178" fontId="14"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28" fillId="0" borderId="0" applyFill="0" applyBorder="0" applyAlignment="0" applyProtection="0"/>
    <xf numFmtId="178" fontId="39" fillId="0" borderId="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18" fillId="0" borderId="0">
      <alignment vertical="top"/>
    </xf>
    <xf numFmtId="178" fontId="18" fillId="0" borderId="0">
      <alignment vertical="top"/>
    </xf>
    <xf numFmtId="178" fontId="83" fillId="0" borderId="0" applyFill="0" applyBorder="0">
      <protection locked="0"/>
    </xf>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68" fillId="108" borderId="128" applyNumberFormat="0" applyAlignment="0" applyProtection="0"/>
    <xf numFmtId="178" fontId="68" fillId="108" borderId="12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79" fontId="39" fillId="129" borderId="135">
      <alignment vertical="center"/>
    </xf>
    <xf numFmtId="180" fontId="39" fillId="129" borderId="135">
      <alignment vertical="center"/>
    </xf>
    <xf numFmtId="180" fontId="39" fillId="129" borderId="135">
      <alignment vertical="center"/>
    </xf>
    <xf numFmtId="178" fontId="39" fillId="129" borderId="135">
      <alignment vertical="center"/>
    </xf>
    <xf numFmtId="178" fontId="39" fillId="129" borderId="135">
      <alignment vertical="center"/>
    </xf>
    <xf numFmtId="178" fontId="39" fillId="129" borderId="135">
      <alignment vertical="center"/>
    </xf>
    <xf numFmtId="178" fontId="39" fillId="129" borderId="135">
      <alignment vertical="center"/>
    </xf>
    <xf numFmtId="177" fontId="39" fillId="129" borderId="135">
      <alignment vertical="center"/>
    </xf>
    <xf numFmtId="177" fontId="39" fillId="129" borderId="135">
      <alignment vertical="center"/>
    </xf>
    <xf numFmtId="179" fontId="39" fillId="129" borderId="135">
      <alignment vertical="center"/>
    </xf>
    <xf numFmtId="178" fontId="122" fillId="0" borderId="0"/>
    <xf numFmtId="181" fontId="39" fillId="0" borderId="0">
      <protection locked="0"/>
    </xf>
    <xf numFmtId="181" fontId="39" fillId="0" borderId="0">
      <protection locked="0"/>
    </xf>
    <xf numFmtId="180" fontId="39" fillId="82" borderId="135">
      <alignment vertical="center"/>
      <protection locked="0"/>
    </xf>
    <xf numFmtId="182" fontId="39" fillId="82" borderId="135">
      <alignment vertical="center"/>
      <protection locked="0"/>
    </xf>
    <xf numFmtId="178" fontId="39" fillId="82" borderId="135">
      <alignment vertical="center"/>
      <protection locked="0"/>
    </xf>
    <xf numFmtId="178" fontId="39" fillId="82" borderId="135">
      <alignment vertical="center"/>
      <protection locked="0"/>
    </xf>
    <xf numFmtId="182" fontId="39" fillId="82" borderId="135">
      <alignment vertical="center"/>
      <protection locked="0"/>
    </xf>
    <xf numFmtId="182" fontId="39" fillId="82" borderId="135">
      <alignment vertical="center"/>
      <protection locked="0"/>
    </xf>
    <xf numFmtId="178" fontId="39" fillId="82" borderId="135">
      <alignment vertical="center"/>
      <protection locked="0"/>
    </xf>
    <xf numFmtId="178" fontId="39" fillId="82" borderId="135">
      <alignment vertical="center"/>
      <protection locked="0"/>
    </xf>
    <xf numFmtId="182" fontId="39" fillId="82" borderId="135">
      <alignment vertical="center"/>
      <protection locked="0"/>
    </xf>
    <xf numFmtId="180" fontId="39" fillId="82" borderId="135">
      <alignment vertical="center"/>
      <protection locked="0"/>
    </xf>
    <xf numFmtId="180" fontId="39" fillId="82" borderId="135">
      <alignment vertical="center"/>
      <protection locked="0"/>
    </xf>
    <xf numFmtId="171" fontId="39" fillId="82" borderId="135">
      <alignment vertical="center"/>
      <protection locked="0"/>
    </xf>
    <xf numFmtId="171" fontId="39" fillId="82" borderId="135">
      <alignment vertical="center"/>
      <protection locked="0"/>
    </xf>
    <xf numFmtId="171" fontId="39" fillId="82" borderId="135">
      <alignment vertical="center"/>
      <protection locked="0"/>
    </xf>
    <xf numFmtId="171" fontId="39" fillId="82" borderId="135">
      <alignment vertical="center"/>
      <protection locked="0"/>
    </xf>
    <xf numFmtId="180" fontId="39" fillId="82" borderId="135">
      <alignment vertical="center"/>
      <protection locked="0"/>
    </xf>
    <xf numFmtId="180" fontId="39" fillId="80" borderId="135">
      <alignment vertical="center"/>
    </xf>
    <xf numFmtId="180" fontId="39" fillId="80" borderId="135">
      <alignment vertical="center"/>
    </xf>
    <xf numFmtId="182" fontId="39" fillId="80" borderId="135">
      <alignment vertical="center"/>
    </xf>
    <xf numFmtId="182" fontId="39" fillId="80" borderId="135">
      <alignment vertical="center"/>
    </xf>
    <xf numFmtId="182" fontId="39" fillId="80" borderId="135">
      <alignment vertical="center"/>
    </xf>
    <xf numFmtId="182" fontId="39" fillId="80" borderId="135">
      <alignment vertical="center"/>
    </xf>
    <xf numFmtId="177" fontId="39" fillId="80" borderId="135">
      <alignment vertical="center"/>
    </xf>
    <xf numFmtId="179" fontId="39" fillId="80" borderId="135">
      <alignment vertical="center"/>
    </xf>
    <xf numFmtId="178" fontId="39" fillId="80" borderId="135">
      <alignment vertical="center"/>
    </xf>
    <xf numFmtId="178" fontId="39" fillId="80" borderId="135">
      <alignment vertical="center"/>
    </xf>
    <xf numFmtId="178" fontId="39" fillId="80" borderId="135">
      <alignment vertical="center"/>
    </xf>
    <xf numFmtId="178" fontId="39" fillId="80" borderId="135">
      <alignment vertical="center"/>
    </xf>
    <xf numFmtId="180" fontId="39" fillId="80" borderId="135">
      <alignment vertical="center"/>
    </xf>
    <xf numFmtId="180" fontId="39" fillId="80" borderId="135">
      <alignment vertical="center"/>
    </xf>
    <xf numFmtId="180" fontId="39" fillId="80" borderId="135">
      <alignment vertical="center"/>
    </xf>
    <xf numFmtId="180" fontId="39" fillId="80" borderId="135">
      <alignment vertical="center"/>
    </xf>
    <xf numFmtId="180" fontId="39" fillId="147" borderId="135">
      <alignment horizontal="right" vertical="center"/>
      <protection locked="0"/>
    </xf>
    <xf numFmtId="178" fontId="39" fillId="147" borderId="135">
      <alignment horizontal="right" vertical="center"/>
      <protection locked="0"/>
    </xf>
    <xf numFmtId="178" fontId="39" fillId="147" borderId="135">
      <alignment horizontal="right" vertical="center"/>
      <protection locked="0"/>
    </xf>
    <xf numFmtId="179" fontId="39" fillId="147" borderId="135">
      <alignment horizontal="right" vertical="center"/>
      <protection locked="0"/>
    </xf>
    <xf numFmtId="177" fontId="39" fillId="147" borderId="135">
      <alignment horizontal="right" vertical="center"/>
      <protection locked="0"/>
    </xf>
    <xf numFmtId="179" fontId="39" fillId="147" borderId="135">
      <alignment horizontal="right" vertical="center"/>
      <protection locked="0"/>
    </xf>
    <xf numFmtId="180" fontId="39" fillId="147" borderId="135">
      <alignment horizontal="right" vertical="center"/>
      <protection locked="0"/>
    </xf>
    <xf numFmtId="180" fontId="39" fillId="147" borderId="135">
      <alignment horizontal="right" vertical="center"/>
      <protection locked="0"/>
    </xf>
    <xf numFmtId="180" fontId="39" fillId="147" borderId="135">
      <alignment horizontal="right" vertical="center"/>
      <protection locked="0"/>
    </xf>
    <xf numFmtId="178" fontId="74" fillId="62" borderId="123" applyNumberFormat="0" applyProtection="0">
      <alignment horizontal="left" vertical="top" indent="1"/>
    </xf>
    <xf numFmtId="177" fontId="6" fillId="146" borderId="19">
      <alignment vertical="center"/>
    </xf>
    <xf numFmtId="4" fontId="70" fillId="74" borderId="131" applyNumberFormat="0" applyProtection="0">
      <alignment horizontal="left" vertical="center" indent="1"/>
    </xf>
    <xf numFmtId="4" fontId="70" fillId="63" borderId="131" applyNumberFormat="0" applyProtection="0">
      <alignment horizontal="left" vertical="center" indent="1"/>
    </xf>
    <xf numFmtId="178" fontId="70" fillId="84" borderId="130" applyNumberFormat="0" applyProtection="0">
      <alignment horizontal="left" vertical="center" indent="1"/>
    </xf>
    <xf numFmtId="178" fontId="17" fillId="75" borderId="123" applyNumberFormat="0" applyProtection="0">
      <alignment horizontal="left" vertical="center" indent="1"/>
    </xf>
    <xf numFmtId="178" fontId="70" fillId="84" borderId="130" applyNumberFormat="0" applyProtection="0">
      <alignment horizontal="left" vertical="center" indent="1"/>
    </xf>
    <xf numFmtId="178" fontId="70" fillId="75" borderId="123" applyNumberFormat="0" applyProtection="0">
      <alignment horizontal="left" vertical="top" indent="1"/>
    </xf>
    <xf numFmtId="178" fontId="17"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113" borderId="130" applyNumberFormat="0" applyProtection="0">
      <alignment horizontal="left" vertical="center" indent="1"/>
    </xf>
    <xf numFmtId="178" fontId="17" fillId="63" borderId="123" applyNumberFormat="0" applyProtection="0">
      <alignment horizontal="left" vertical="center" indent="1"/>
    </xf>
    <xf numFmtId="178" fontId="70" fillId="113" borderId="130" applyNumberFormat="0" applyProtection="0">
      <alignment horizontal="left" vertical="center" indent="1"/>
    </xf>
    <xf numFmtId="178" fontId="70" fillId="63" borderId="123" applyNumberFormat="0" applyProtection="0">
      <alignment horizontal="left" vertical="top" indent="1"/>
    </xf>
    <xf numFmtId="178" fontId="17"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76" borderId="130" applyNumberFormat="0" applyProtection="0">
      <alignment horizontal="left" vertical="center" indent="1"/>
    </xf>
    <xf numFmtId="178" fontId="17" fillId="76" borderId="123" applyNumberFormat="0" applyProtection="0">
      <alignment horizontal="left" vertical="center" indent="1"/>
    </xf>
    <xf numFmtId="178" fontId="70" fillId="76" borderId="130" applyNumberFormat="0" applyProtection="0">
      <alignment horizontal="left" vertical="center" indent="1"/>
    </xf>
    <xf numFmtId="178" fontId="70" fillId="76" borderId="123" applyNumberFormat="0" applyProtection="0">
      <alignment horizontal="left" vertical="top" indent="1"/>
    </xf>
    <xf numFmtId="178" fontId="17"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4" borderId="130" applyNumberFormat="0" applyProtection="0">
      <alignment horizontal="left" vertical="center" indent="1"/>
    </xf>
    <xf numFmtId="178" fontId="17" fillId="74" borderId="123" applyNumberFormat="0" applyProtection="0">
      <alignment horizontal="left" vertical="center" indent="1"/>
    </xf>
    <xf numFmtId="178" fontId="70" fillId="74" borderId="130" applyNumberFormat="0" applyProtection="0">
      <alignment horizontal="left" vertical="center" indent="1"/>
    </xf>
    <xf numFmtId="178" fontId="70" fillId="74" borderId="123" applyNumberFormat="0" applyProtection="0">
      <alignment horizontal="left" vertical="top" indent="1"/>
    </xf>
    <xf numFmtId="178" fontId="17"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7" borderId="47" applyNumberFormat="0">
      <protection locked="0"/>
    </xf>
    <xf numFmtId="178" fontId="17" fillId="77" borderId="135"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2" fillId="75" borderId="132" applyBorder="0"/>
    <xf numFmtId="4" fontId="80" fillId="82" borderId="135" applyNumberFormat="0" applyProtection="0">
      <alignment vertical="center"/>
    </xf>
    <xf numFmtId="178" fontId="73" fillId="78" borderId="123" applyNumberFormat="0" applyProtection="0">
      <alignment horizontal="left" vertical="top" indent="1"/>
    </xf>
    <xf numFmtId="178" fontId="73" fillId="63" borderId="123" applyNumberFormat="0" applyProtection="0">
      <alignment horizontal="left" vertical="top" indent="1"/>
    </xf>
    <xf numFmtId="178" fontId="70" fillId="114" borderId="135"/>
    <xf numFmtId="178" fontId="38" fillId="0" borderId="0" applyNumberFormat="0" applyFill="0" applyBorder="0" applyAlignment="0" applyProtection="0"/>
    <xf numFmtId="178" fontId="17" fillId="0" borderId="0" applyFont="0" applyFill="0" applyBorder="0" applyAlignment="0" applyProtection="0"/>
    <xf numFmtId="178" fontId="101" fillId="0" borderId="53" applyNumberFormat="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3" fontId="40" fillId="0" borderId="70" applyFill="0"/>
    <xf numFmtId="178" fontId="30" fillId="0" borderId="129" applyNumberFormat="0" applyFill="0" applyAlignment="0" applyProtection="0"/>
    <xf numFmtId="178" fontId="30" fillId="0" borderId="129" applyNumberFormat="0" applyFill="0" applyAlignment="0" applyProtection="0"/>
    <xf numFmtId="183" fontId="6" fillId="0" borderId="0" applyFont="0" applyFill="0" applyBorder="0" applyProtection="0">
      <alignment vertical="top"/>
    </xf>
    <xf numFmtId="178" fontId="79" fillId="0" borderId="0" applyNumberFormat="0" applyFill="0" applyBorder="0" applyAlignment="0" applyProtection="0"/>
    <xf numFmtId="178" fontId="79" fillId="0" borderId="0" applyNumberFormat="0" applyFill="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0" fontId="119" fillId="0" borderId="0" applyFont="0" applyFill="0" applyBorder="0" applyAlignment="0" applyProtection="0">
      <alignment vertical="center"/>
    </xf>
    <xf numFmtId="0" fontId="6" fillId="0" borderId="0"/>
    <xf numFmtId="0" fontId="18" fillId="0" borderId="0"/>
    <xf numFmtId="165" fontId="6" fillId="0" borderId="0" applyFont="0" applyFill="0" applyBorder="0" applyAlignment="0" applyProtection="0"/>
    <xf numFmtId="165" fontId="14" fillId="0" borderId="0" applyFont="0" applyFill="0" applyBorder="0" applyAlignment="0" applyProtection="0"/>
    <xf numFmtId="0" fontId="18" fillId="0" borderId="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18" fillId="0" borderId="0" applyFont="0" applyFill="0" applyBorder="0" applyAlignment="0" applyProtection="0"/>
    <xf numFmtId="165" fontId="3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3" fontId="40" fillId="0" borderId="125" applyFill="0"/>
    <xf numFmtId="176" fontId="123" fillId="148" borderId="0" applyNumberFormat="0" applyBorder="0" applyProtection="0">
      <alignment vertical="center"/>
    </xf>
    <xf numFmtId="185" fontId="6" fillId="0" borderId="0" applyFont="0" applyFill="0" applyBorder="0" applyProtection="0">
      <alignment vertical="top"/>
    </xf>
    <xf numFmtId="186" fontId="6" fillId="0" borderId="0" applyFont="0" applyFill="0" applyBorder="0" applyProtection="0">
      <alignment vertical="top"/>
    </xf>
    <xf numFmtId="187" fontId="6" fillId="0" borderId="0" applyFont="0" applyFill="0" applyBorder="0" applyProtection="0">
      <alignment vertical="top"/>
    </xf>
    <xf numFmtId="188" fontId="6" fillId="0" borderId="0" applyFont="0" applyFill="0" applyBorder="0" applyProtection="0">
      <alignment vertical="top"/>
    </xf>
    <xf numFmtId="0" fontId="124" fillId="0" borderId="0" applyNumberFormat="0" applyFill="0" applyBorder="0" applyAlignment="0" applyProtection="0"/>
    <xf numFmtId="0" fontId="19" fillId="0" borderId="0"/>
    <xf numFmtId="165" fontId="6" fillId="0" borderId="0" applyFont="0" applyFill="0" applyBorder="0" applyAlignment="0" applyProtection="0"/>
    <xf numFmtId="9" fontId="6" fillId="0" borderId="0" applyFont="0" applyFill="0" applyBorder="0" applyAlignment="0" applyProtection="0"/>
    <xf numFmtId="178" fontId="17" fillId="0" borderId="0">
      <alignment vertical="center"/>
    </xf>
    <xf numFmtId="178" fontId="78" fillId="108" borderId="137" applyNumberFormat="0" applyAlignment="0" applyProtection="0"/>
    <xf numFmtId="178" fontId="78" fillId="108" borderId="137" applyNumberFormat="0" applyAlignment="0" applyProtection="0"/>
    <xf numFmtId="178" fontId="65" fillId="58" borderId="137" applyNumberFormat="0" applyAlignment="0" applyProtection="0"/>
    <xf numFmtId="178" fontId="65" fillId="58" borderId="137" applyNumberFormat="0" applyAlignment="0" applyProtection="0"/>
    <xf numFmtId="0" fontId="6" fillId="0" borderId="0"/>
    <xf numFmtId="0" fontId="6" fillId="0" borderId="0"/>
    <xf numFmtId="178" fontId="17" fillId="0" borderId="0">
      <alignment vertical="center"/>
    </xf>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68" fillId="108" borderId="138" applyNumberFormat="0" applyAlignment="0" applyProtection="0"/>
    <xf numFmtId="178" fontId="68" fillId="108" borderId="138"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37" applyNumberFormat="0" applyProtection="0">
      <alignment vertical="center"/>
    </xf>
    <xf numFmtId="4" fontId="80" fillId="111" borderId="137" applyNumberFormat="0" applyProtection="0">
      <alignment vertical="center"/>
    </xf>
    <xf numFmtId="4" fontId="70" fillId="111" borderId="137" applyNumberFormat="0" applyProtection="0">
      <alignment horizontal="left" vertical="center" indent="1"/>
    </xf>
    <xf numFmtId="178" fontId="74" fillId="62" borderId="139" applyNumberFormat="0" applyProtection="0">
      <alignment horizontal="left" vertical="top" indent="1"/>
    </xf>
    <xf numFmtId="4" fontId="70" fillId="96" borderId="137" applyNumberFormat="0" applyProtection="0">
      <alignment horizontal="left" vertical="center" indent="1"/>
    </xf>
    <xf numFmtId="4" fontId="70" fillId="64" borderId="137" applyNumberFormat="0" applyProtection="0">
      <alignment horizontal="right" vertical="center"/>
    </xf>
    <xf numFmtId="4" fontId="70" fillId="112" borderId="137" applyNumberFormat="0" applyProtection="0">
      <alignment horizontal="right" vertical="center"/>
    </xf>
    <xf numFmtId="4" fontId="70" fillId="66" borderId="140" applyNumberFormat="0" applyProtection="0">
      <alignment horizontal="right" vertical="center"/>
    </xf>
    <xf numFmtId="4" fontId="70" fillId="67" borderId="137" applyNumberFormat="0" applyProtection="0">
      <alignment horizontal="right" vertical="center"/>
    </xf>
    <xf numFmtId="4" fontId="70" fillId="68" borderId="137" applyNumberFormat="0" applyProtection="0">
      <alignment horizontal="right" vertical="center"/>
    </xf>
    <xf numFmtId="4" fontId="70" fillId="69" borderId="137" applyNumberFormat="0" applyProtection="0">
      <alignment horizontal="right" vertical="center"/>
    </xf>
    <xf numFmtId="4" fontId="70" fillId="70" borderId="137" applyNumberFormat="0" applyProtection="0">
      <alignment horizontal="right" vertical="center"/>
    </xf>
    <xf numFmtId="4" fontId="70" fillId="71" borderId="137" applyNumberFormat="0" applyProtection="0">
      <alignment horizontal="right" vertical="center"/>
    </xf>
    <xf numFmtId="4" fontId="70" fillId="72" borderId="137" applyNumberFormat="0" applyProtection="0">
      <alignment horizontal="right" vertical="center"/>
    </xf>
    <xf numFmtId="4" fontId="70" fillId="73" borderId="140" applyNumberFormat="0" applyProtection="0">
      <alignment horizontal="left" vertical="center" indent="1"/>
    </xf>
    <xf numFmtId="4" fontId="17" fillId="75" borderId="140" applyNumberFormat="0" applyProtection="0">
      <alignment horizontal="left" vertical="center" indent="1"/>
    </xf>
    <xf numFmtId="4" fontId="17" fillId="75" borderId="140" applyNumberFormat="0" applyProtection="0">
      <alignment horizontal="left" vertical="center" indent="1"/>
    </xf>
    <xf numFmtId="4" fontId="70" fillId="63" borderId="137" applyNumberFormat="0" applyProtection="0">
      <alignment horizontal="right" vertical="center"/>
    </xf>
    <xf numFmtId="4" fontId="70" fillId="74" borderId="140" applyNumberFormat="0" applyProtection="0">
      <alignment horizontal="left" vertical="center" indent="1"/>
    </xf>
    <xf numFmtId="4" fontId="70" fillId="63" borderId="140" applyNumberFormat="0" applyProtection="0">
      <alignment horizontal="left" vertical="center" indent="1"/>
    </xf>
    <xf numFmtId="178" fontId="70" fillId="84" borderId="137" applyNumberFormat="0" applyProtection="0">
      <alignment horizontal="left" vertical="center" indent="1"/>
    </xf>
    <xf numFmtId="178" fontId="17" fillId="75" borderId="139" applyNumberFormat="0" applyProtection="0">
      <alignment horizontal="left" vertical="center" indent="1"/>
    </xf>
    <xf numFmtId="178" fontId="70" fillId="75" borderId="139" applyNumberFormat="0" applyProtection="0">
      <alignment horizontal="left" vertical="top" indent="1"/>
    </xf>
    <xf numFmtId="178" fontId="17"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113" borderId="137" applyNumberFormat="0" applyProtection="0">
      <alignment horizontal="left" vertical="center" indent="1"/>
    </xf>
    <xf numFmtId="178" fontId="17" fillId="63" borderId="139" applyNumberFormat="0" applyProtection="0">
      <alignment horizontal="left" vertical="center" indent="1"/>
    </xf>
    <xf numFmtId="178" fontId="70" fillId="63" borderId="139" applyNumberFormat="0" applyProtection="0">
      <alignment horizontal="left" vertical="top" indent="1"/>
    </xf>
    <xf numFmtId="178" fontId="17"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76" borderId="137" applyNumberFormat="0" applyProtection="0">
      <alignment horizontal="left" vertical="center" indent="1"/>
    </xf>
    <xf numFmtId="178" fontId="17" fillId="76" borderId="139" applyNumberFormat="0" applyProtection="0">
      <alignment horizontal="left" vertical="center" indent="1"/>
    </xf>
    <xf numFmtId="178" fontId="70" fillId="76" borderId="139" applyNumberFormat="0" applyProtection="0">
      <alignment horizontal="left" vertical="top" indent="1"/>
    </xf>
    <xf numFmtId="178" fontId="17"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4" borderId="137" applyNumberFormat="0" applyProtection="0">
      <alignment horizontal="left" vertical="center" indent="1"/>
    </xf>
    <xf numFmtId="178" fontId="17" fillId="74" borderId="139" applyNumberFormat="0" applyProtection="0">
      <alignment horizontal="left" vertical="center" indent="1"/>
    </xf>
    <xf numFmtId="178" fontId="70" fillId="74" borderId="139" applyNumberFormat="0" applyProtection="0">
      <alignment horizontal="left" vertical="top" indent="1"/>
    </xf>
    <xf numFmtId="178" fontId="17"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17" fillId="77" borderId="19" applyNumberFormat="0">
      <protection locked="0"/>
    </xf>
    <xf numFmtId="178" fontId="72" fillId="75" borderId="141" applyBorder="0"/>
    <xf numFmtId="4" fontId="73" fillId="78" borderId="139" applyNumberFormat="0" applyProtection="0">
      <alignment vertical="center"/>
    </xf>
    <xf numFmtId="4" fontId="73" fillId="84" borderId="139" applyNumberFormat="0" applyProtection="0">
      <alignment horizontal="left" vertical="center" indent="1"/>
    </xf>
    <xf numFmtId="178" fontId="73" fillId="78" borderId="139" applyNumberFormat="0" applyProtection="0">
      <alignment horizontal="left" vertical="top" indent="1"/>
    </xf>
    <xf numFmtId="4" fontId="70" fillId="0" borderId="137" applyNumberFormat="0" applyProtection="0">
      <alignment horizontal="right" vertical="center"/>
    </xf>
    <xf numFmtId="4" fontId="80" fillId="81" borderId="137" applyNumberFormat="0" applyProtection="0">
      <alignment horizontal="right" vertical="center"/>
    </xf>
    <xf numFmtId="4" fontId="70" fillId="96" borderId="137" applyNumberFormat="0" applyProtection="0">
      <alignment horizontal="left" vertical="center" indent="1"/>
    </xf>
    <xf numFmtId="178" fontId="73" fillId="63" borderId="139" applyNumberFormat="0" applyProtection="0">
      <alignment horizontal="left" vertical="top" indent="1"/>
    </xf>
    <xf numFmtId="4" fontId="75" fillId="79" borderId="140" applyNumberFormat="0" applyProtection="0">
      <alignment horizontal="left" vertical="center" indent="1"/>
    </xf>
    <xf numFmtId="178" fontId="70" fillId="114" borderId="19"/>
    <xf numFmtId="4" fontId="76" fillId="77"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0" fontId="6" fillId="0" borderId="0"/>
    <xf numFmtId="0" fontId="6" fillId="0" borderId="0"/>
    <xf numFmtId="175" fontId="18" fillId="0" borderId="0"/>
    <xf numFmtId="175" fontId="103" fillId="0" borderId="0" applyNumberFormat="0" applyFill="0" applyBorder="0" applyAlignment="0" applyProtection="0">
      <alignment vertical="top"/>
      <protection locked="0"/>
    </xf>
    <xf numFmtId="0" fontId="9" fillId="0" borderId="0"/>
    <xf numFmtId="0" fontId="6" fillId="0" borderId="0"/>
    <xf numFmtId="175" fontId="6" fillId="0" borderId="0"/>
    <xf numFmtId="0" fontId="6" fillId="0" borderId="0"/>
    <xf numFmtId="0" fontId="6" fillId="0" borderId="0"/>
    <xf numFmtId="175" fontId="6" fillId="0" borderId="0"/>
    <xf numFmtId="9" fontId="18" fillId="0" borderId="0" applyFont="0" applyFill="0" applyBorder="0" applyAlignment="0" applyProtection="0"/>
    <xf numFmtId="175" fontId="18" fillId="0" borderId="0"/>
    <xf numFmtId="175" fontId="6" fillId="0" borderId="0"/>
    <xf numFmtId="175" fontId="17" fillId="0" borderId="0"/>
    <xf numFmtId="175" fontId="39" fillId="0" borderId="0"/>
    <xf numFmtId="175" fontId="6" fillId="0" borderId="0"/>
    <xf numFmtId="0" fontId="6" fillId="0" borderId="0"/>
    <xf numFmtId="0" fontId="6" fillId="0" borderId="0"/>
    <xf numFmtId="175" fontId="18" fillId="0" borderId="0"/>
    <xf numFmtId="0" fontId="6" fillId="0" borderId="0"/>
    <xf numFmtId="0" fontId="6" fillId="0" borderId="0"/>
    <xf numFmtId="0" fontId="6" fillId="0" borderId="0"/>
    <xf numFmtId="175" fontId="18" fillId="0" borderId="0"/>
    <xf numFmtId="175" fontId="17" fillId="0" borderId="0"/>
    <xf numFmtId="165" fontId="26" fillId="0" borderId="0" applyFont="0" applyFill="0" applyBorder="0" applyAlignment="0" applyProtection="0"/>
    <xf numFmtId="175" fontId="6" fillId="0" borderId="0"/>
    <xf numFmtId="175" fontId="6" fillId="0" borderId="0"/>
    <xf numFmtId="175" fontId="6" fillId="0" borderId="0"/>
    <xf numFmtId="175" fontId="127" fillId="0" borderId="0" applyNumberFormat="0" applyFill="0" applyBorder="0" applyAlignment="0" applyProtection="0">
      <alignment vertical="top"/>
      <protection locked="0"/>
    </xf>
    <xf numFmtId="175" fontId="6" fillId="0" borderId="0" applyFont="0" applyFill="0" applyBorder="0" applyAlignment="0" applyProtection="0"/>
    <xf numFmtId="175" fontId="6" fillId="0" borderId="0"/>
    <xf numFmtId="0" fontId="6" fillId="0" borderId="0"/>
    <xf numFmtId="175" fontId="6" fillId="0" borderId="0"/>
    <xf numFmtId="0" fontId="6" fillId="0" borderId="0"/>
    <xf numFmtId="175" fontId="18" fillId="0" borderId="0"/>
    <xf numFmtId="175" fontId="6" fillId="0" borderId="0"/>
    <xf numFmtId="0" fontId="26" fillId="0" borderId="0"/>
    <xf numFmtId="175" fontId="127" fillId="0" borderId="0" applyNumberFormat="0" applyFill="0" applyBorder="0" applyAlignment="0" applyProtection="0">
      <alignment vertical="top"/>
      <protection locked="0"/>
    </xf>
    <xf numFmtId="0" fontId="6" fillId="0" borderId="0"/>
    <xf numFmtId="0" fontId="26" fillId="0" borderId="0"/>
    <xf numFmtId="0" fontId="9" fillId="0" borderId="0"/>
    <xf numFmtId="0" fontId="6" fillId="0" borderId="0"/>
    <xf numFmtId="0" fontId="6" fillId="0" borderId="0"/>
    <xf numFmtId="0" fontId="6" fillId="0" borderId="0"/>
    <xf numFmtId="0" fontId="26" fillId="0" borderId="0"/>
    <xf numFmtId="0" fontId="26" fillId="0" borderId="0"/>
    <xf numFmtId="165" fontId="26" fillId="0" borderId="0" applyFont="0" applyFill="0" applyBorder="0" applyAlignment="0" applyProtection="0"/>
    <xf numFmtId="0" fontId="26" fillId="0" borderId="0"/>
    <xf numFmtId="0" fontId="5" fillId="0" borderId="0"/>
    <xf numFmtId="9" fontId="5" fillId="0" borderId="0" applyFont="0" applyFill="0" applyBorder="0" applyAlignment="0" applyProtection="0"/>
    <xf numFmtId="0" fontId="17" fillId="0" borderId="0"/>
    <xf numFmtId="0" fontId="4" fillId="0" borderId="0"/>
    <xf numFmtId="0" fontId="6" fillId="0" borderId="0" applyFont="0" applyFill="0" applyBorder="0" applyProtection="0">
      <alignment vertical="top"/>
    </xf>
    <xf numFmtId="0" fontId="17" fillId="0" borderId="0"/>
    <xf numFmtId="0" fontId="17" fillId="0" borderId="0"/>
    <xf numFmtId="0" fontId="6" fillId="0" borderId="0"/>
    <xf numFmtId="0" fontId="6" fillId="0" borderId="0"/>
    <xf numFmtId="0" fontId="3" fillId="0" borderId="0"/>
    <xf numFmtId="0" fontId="6" fillId="35" borderId="0" applyNumberFormat="0" applyBorder="0" applyAlignment="0" applyProtection="0"/>
    <xf numFmtId="4" fontId="6" fillId="39" borderId="0"/>
    <xf numFmtId="9" fontId="6" fillId="0" borderId="0" applyFont="0" applyFill="0" applyBorder="0" applyAlignment="0" applyProtection="0"/>
    <xf numFmtId="0" fontId="6" fillId="0" borderId="0" applyFont="0" applyFill="0" applyBorder="0" applyProtection="0">
      <alignment vertical="top"/>
    </xf>
    <xf numFmtId="202" fontId="6" fillId="0" borderId="0" applyFont="0" applyFill="0" applyBorder="0" applyProtection="0">
      <alignment vertical="top"/>
    </xf>
    <xf numFmtId="203" fontId="6" fillId="0" borderId="0" applyFont="0" applyFill="0" applyBorder="0" applyProtection="0">
      <alignment vertical="top"/>
    </xf>
    <xf numFmtId="0" fontId="2" fillId="0" borderId="0"/>
    <xf numFmtId="175" fontId="18" fillId="0" borderId="0"/>
    <xf numFmtId="175" fontId="6" fillId="0" borderId="0"/>
    <xf numFmtId="175" fontId="17" fillId="0" borderId="0"/>
    <xf numFmtId="175" fontId="18" fillId="0" borderId="0"/>
    <xf numFmtId="0" fontId="6" fillId="0" borderId="0"/>
    <xf numFmtId="0" fontId="17" fillId="0" borderId="0"/>
    <xf numFmtId="175" fontId="6" fillId="0" borderId="0"/>
    <xf numFmtId="175" fontId="17" fillId="0" borderId="0"/>
    <xf numFmtId="175" fontId="6" fillId="0" borderId="0"/>
    <xf numFmtId="0" fontId="6" fillId="0" borderId="0"/>
    <xf numFmtId="0" fontId="2" fillId="0" borderId="0"/>
    <xf numFmtId="0" fontId="2" fillId="0" borderId="0"/>
    <xf numFmtId="0" fontId="14" fillId="0" borderId="0"/>
    <xf numFmtId="0" fontId="2" fillId="0" borderId="0"/>
    <xf numFmtId="0" fontId="17" fillId="0" borderId="0"/>
    <xf numFmtId="0" fontId="2" fillId="0" borderId="0"/>
    <xf numFmtId="0" fontId="2" fillId="0" borderId="0"/>
    <xf numFmtId="0" fontId="2" fillId="0" borderId="0"/>
    <xf numFmtId="0" fontId="2" fillId="0" borderId="0"/>
    <xf numFmtId="0" fontId="103" fillId="0" borderId="0" applyNumberFormat="0" applyFill="0" applyBorder="0" applyAlignment="0" applyProtection="0">
      <alignment vertical="top"/>
    </xf>
    <xf numFmtId="0" fontId="17" fillId="0" borderId="0" applyFont="0" applyFill="0" applyBorder="0" applyProtection="0">
      <alignment vertical="top"/>
    </xf>
    <xf numFmtId="0" fontId="71" fillId="0" borderId="0" applyNumberFormat="0" applyFill="0" applyBorder="0" applyAlignment="0" applyProtection="0">
      <alignment vertical="top"/>
    </xf>
    <xf numFmtId="0" fontId="2" fillId="0" borderId="0"/>
    <xf numFmtId="0" fontId="156" fillId="0" borderId="0"/>
    <xf numFmtId="0" fontId="2" fillId="0" borderId="0" applyFont="0" applyFill="0" applyBorder="0" applyProtection="0">
      <alignment vertical="top"/>
    </xf>
    <xf numFmtId="0" fontId="17" fillId="0" borderId="0"/>
    <xf numFmtId="0" fontId="2" fillId="0" borderId="0"/>
    <xf numFmtId="0" fontId="9" fillId="0" borderId="0"/>
    <xf numFmtId="0" fontId="2" fillId="0" borderId="0"/>
    <xf numFmtId="175" fontId="18" fillId="0" borderId="0"/>
    <xf numFmtId="175"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pplyNumberFormat="0" applyFill="0" applyBorder="0" applyAlignment="0" applyProtection="0"/>
    <xf numFmtId="43" fontId="6" fillId="0" borderId="0" applyFont="0" applyFill="0" applyBorder="0" applyAlignment="0" applyProtection="0"/>
    <xf numFmtId="175" fontId="6" fillId="0" borderId="0"/>
    <xf numFmtId="0" fontId="6" fillId="0" borderId="0"/>
    <xf numFmtId="0" fontId="2" fillId="0" borderId="0"/>
    <xf numFmtId="0" fontId="2" fillId="0" borderId="0"/>
    <xf numFmtId="175" fontId="17"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9" fillId="0" borderId="0"/>
    <xf numFmtId="0" fontId="2" fillId="0" borderId="0"/>
    <xf numFmtId="0" fontId="2" fillId="0" borderId="0"/>
    <xf numFmtId="0" fontId="6" fillId="0" borderId="0"/>
    <xf numFmtId="0" fontId="6" fillId="0" borderId="0"/>
    <xf numFmtId="0" fontId="2" fillId="0" borderId="0"/>
    <xf numFmtId="0" fontId="2" fillId="0" borderId="0"/>
    <xf numFmtId="0" fontId="6" fillId="0" borderId="0" applyFont="0" applyFill="0" applyBorder="0" applyProtection="0">
      <alignment vertical="top"/>
    </xf>
    <xf numFmtId="43" fontId="2" fillId="0" borderId="0" applyFont="0" applyFill="0" applyBorder="0" applyAlignment="0" applyProtection="0"/>
    <xf numFmtId="0" fontId="18" fillId="0" borderId="0"/>
    <xf numFmtId="0" fontId="158" fillId="0" borderId="0"/>
    <xf numFmtId="43" fontId="2" fillId="0" borderId="0" applyFont="0" applyFill="0" applyBorder="0" applyAlignment="0" applyProtection="0"/>
    <xf numFmtId="0" fontId="2" fillId="0" borderId="0"/>
    <xf numFmtId="175" fontId="18" fillId="0" borderId="0"/>
    <xf numFmtId="202" fontId="6"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9" fontId="2" fillId="0" borderId="0" applyFont="0" applyFill="0" applyBorder="0" applyAlignment="0" applyProtection="0"/>
    <xf numFmtId="0" fontId="17" fillId="0" borderId="0"/>
    <xf numFmtId="175" fontId="18" fillId="0" borderId="0"/>
    <xf numFmtId="0" fontId="2" fillId="0" borderId="0"/>
    <xf numFmtId="175"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6"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6" fillId="0" borderId="0"/>
    <xf numFmtId="204" fontId="39" fillId="0" borderId="0"/>
    <xf numFmtId="175" fontId="18" fillId="0" borderId="0"/>
    <xf numFmtId="0" fontId="17" fillId="0" borderId="0">
      <alignment vertical="top"/>
    </xf>
    <xf numFmtId="9" fontId="2" fillId="0" borderId="0" applyFont="0" applyFill="0" applyBorder="0" applyAlignment="0" applyProtection="0"/>
    <xf numFmtId="0" fontId="2" fillId="0" borderId="0"/>
    <xf numFmtId="180" fontId="6" fillId="163" borderId="19">
      <alignment vertical="center"/>
      <protection locked="0"/>
    </xf>
    <xf numFmtId="0" fontId="155" fillId="4" borderId="0" applyNumberFormat="0" applyBorder="0" applyAlignment="0" applyProtection="0"/>
    <xf numFmtId="0" fontId="45" fillId="2" borderId="0" applyNumberFormat="0" applyBorder="0" applyAlignment="0" applyProtection="0"/>
    <xf numFmtId="0" fontId="19" fillId="0" borderId="0"/>
    <xf numFmtId="0" fontId="159" fillId="4" borderId="0" applyNumberFormat="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5" fillId="4" borderId="0" applyNumberFormat="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2" fillId="0" borderId="0" applyFont="0" applyFill="0" applyBorder="0" applyAlignment="0" applyProtection="0"/>
    <xf numFmtId="180" fontId="6" fillId="163" borderId="19">
      <alignment vertical="center"/>
      <protection locked="0"/>
    </xf>
    <xf numFmtId="0" fontId="19" fillId="0" borderId="0"/>
    <xf numFmtId="43"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60" fillId="3" borderId="0" applyNumberFormat="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61"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6" fillId="0" borderId="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9" fillId="0" borderId="0" applyFont="0" applyFill="0" applyBorder="0" applyAlignment="0" applyProtection="0"/>
    <xf numFmtId="0" fontId="162" fillId="0" borderId="1" applyNumberFormat="0" applyFill="0" applyAlignment="0" applyProtection="0"/>
    <xf numFmtId="0" fontId="163" fillId="0" borderId="2" applyNumberFormat="0" applyFill="0" applyAlignment="0" applyProtection="0"/>
    <xf numFmtId="0" fontId="113" fillId="0" borderId="0" applyFill="0" applyBorder="0"/>
    <xf numFmtId="0" fontId="164" fillId="36" borderId="0" applyNumberFormat="0" applyBorder="0" applyAlignment="0" applyProtection="0"/>
    <xf numFmtId="0" fontId="7" fillId="164" borderId="0" applyNumberFormat="0" applyBorder="0" applyAlignment="0" applyProtection="0"/>
    <xf numFmtId="0" fontId="6" fillId="0" borderId="0"/>
    <xf numFmtId="9" fontId="6" fillId="0" borderId="0" applyFont="0" applyFill="0" applyBorder="0" applyAlignment="0" applyProtection="0"/>
    <xf numFmtId="176" fontId="105" fillId="145" borderId="0" applyBorder="0">
      <alignment vertical="center"/>
    </xf>
    <xf numFmtId="43" fontId="6" fillId="0" borderId="0" applyFont="0" applyFill="0" applyBorder="0" applyAlignment="0" applyProtection="0"/>
    <xf numFmtId="180" fontId="6" fillId="165" borderId="19">
      <alignment vertical="center"/>
    </xf>
    <xf numFmtId="180" fontId="6" fillId="163" borderId="19">
      <alignment vertical="center"/>
      <protection locked="0"/>
    </xf>
    <xf numFmtId="0" fontId="9" fillId="0" borderId="0">
      <alignment vertical="top"/>
    </xf>
    <xf numFmtId="9" fontId="18" fillId="0" borderId="0" applyFont="0" applyFill="0" applyBorder="0" applyAlignment="0" applyProtection="0"/>
    <xf numFmtId="0" fontId="17" fillId="0" borderId="0"/>
    <xf numFmtId="0" fontId="17" fillId="0" borderId="0"/>
    <xf numFmtId="0" fontId="6" fillId="0" borderId="0"/>
    <xf numFmtId="43" fontId="2" fillId="0" borderId="0" applyFont="0" applyFill="0" applyBorder="0" applyAlignment="0" applyProtection="0"/>
    <xf numFmtId="0" fontId="6" fillId="0" borderId="0"/>
    <xf numFmtId="175" fontId="6" fillId="0" borderId="0"/>
    <xf numFmtId="0" fontId="6" fillId="0" borderId="0"/>
    <xf numFmtId="0" fontId="2" fillId="0" borderId="0"/>
    <xf numFmtId="0" fontId="6" fillId="0" borderId="0"/>
    <xf numFmtId="205" fontId="157" fillId="0" borderId="0" applyFont="0" applyFill="0" applyBorder="0" applyAlignment="0" applyProtection="0">
      <protection locked="0"/>
    </xf>
    <xf numFmtId="0" fontId="17" fillId="0" borderId="0"/>
    <xf numFmtId="0" fontId="17" fillId="0" borderId="0"/>
    <xf numFmtId="0" fontId="17" fillId="0" borderId="0"/>
    <xf numFmtId="172" fontId="18" fillId="0" borderId="0"/>
    <xf numFmtId="0" fontId="6" fillId="0" borderId="0"/>
    <xf numFmtId="0" fontId="2"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6" fillId="0" borderId="0"/>
    <xf numFmtId="0" fontId="19" fillId="0" borderId="0"/>
    <xf numFmtId="0" fontId="2" fillId="0" borderId="0"/>
    <xf numFmtId="0" fontId="6" fillId="0" borderId="0" applyFont="0" applyFill="0" applyBorder="0" applyProtection="0">
      <alignment vertical="top"/>
    </xf>
    <xf numFmtId="0" fontId="6" fillId="0" borderId="0"/>
    <xf numFmtId="9" fontId="19" fillId="0" borderId="0" applyFont="0" applyFill="0" applyBorder="0" applyAlignment="0" applyProtection="0"/>
    <xf numFmtId="0" fontId="19" fillId="0" borderId="0"/>
    <xf numFmtId="0" fontId="19" fillId="0" borderId="0"/>
    <xf numFmtId="0" fontId="19" fillId="0" borderId="0"/>
    <xf numFmtId="0" fontId="6" fillId="0" borderId="0"/>
    <xf numFmtId="10" fontId="119" fillId="0" borderId="0" applyFont="0" applyFill="0" applyBorder="0" applyAlignment="0" applyProtection="0">
      <alignment vertical="center"/>
    </xf>
    <xf numFmtId="0" fontId="6" fillId="0" borderId="0"/>
    <xf numFmtId="43" fontId="6" fillId="0" borderId="0" applyFont="0" applyFill="0" applyBorder="0" applyAlignment="0" applyProtection="0"/>
    <xf numFmtId="0" fontId="6" fillId="0" borderId="0"/>
    <xf numFmtId="43" fontId="14" fillId="0" borderId="0" applyFont="0" applyFill="0" applyBorder="0" applyAlignment="0" applyProtection="0"/>
    <xf numFmtId="0" fontId="6" fillId="0" borderId="0"/>
    <xf numFmtId="0" fontId="18" fillId="0" borderId="0"/>
    <xf numFmtId="0" fontId="103" fillId="0" borderId="0" applyNumberFormat="0" applyFill="0" applyBorder="0" applyAlignment="0" applyProtection="0">
      <alignment vertical="top"/>
      <protection locked="0"/>
    </xf>
    <xf numFmtId="178" fontId="2" fillId="0" borderId="0"/>
    <xf numFmtId="178" fontId="14" fillId="0" borderId="0"/>
    <xf numFmtId="178" fontId="17" fillId="0" borderId="0"/>
    <xf numFmtId="178" fontId="18" fillId="0" borderId="0"/>
    <xf numFmtId="178" fontId="18" fillId="0" borderId="0"/>
    <xf numFmtId="178" fontId="17" fillId="0" borderId="0">
      <alignment vertical="center"/>
    </xf>
    <xf numFmtId="178" fontId="77" fillId="57" borderId="0" applyNumberFormat="0" applyBorder="0" applyAlignment="0" applyProtection="0"/>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28" fillId="103" borderId="0" applyNumberFormat="0" applyBorder="0" applyAlignment="0" applyProtection="0"/>
    <xf numFmtId="178" fontId="62" fillId="0" borderId="35" applyNumberFormat="0" applyFill="0" applyAlignment="0" applyProtection="0"/>
    <xf numFmtId="178" fontId="63" fillId="0" borderId="43" applyNumberFormat="0" applyFill="0" applyAlignment="0" applyProtection="0"/>
    <xf numFmtId="178" fontId="65" fillId="58" borderId="155" applyNumberFormat="0" applyAlignment="0" applyProtection="0"/>
    <xf numFmtId="178" fontId="65" fillId="58" borderId="155" applyNumberFormat="0" applyAlignment="0" applyProtection="0"/>
    <xf numFmtId="178" fontId="61" fillId="58" borderId="0" applyNumberFormat="0" applyBorder="0" applyAlignment="0" applyProtection="0"/>
    <xf numFmtId="38" fontId="17" fillId="0" borderId="0" applyFont="0" applyFill="0" applyBorder="0" applyAlignment="0" applyProtection="0"/>
    <xf numFmtId="178" fontId="39" fillId="0" borderId="0"/>
    <xf numFmtId="178" fontId="39" fillId="0" borderId="0"/>
    <xf numFmtId="178" fontId="39" fillId="0" borderId="0"/>
    <xf numFmtId="178" fontId="17" fillId="0" borderId="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4" fillId="0" borderId="0"/>
    <xf numFmtId="178" fontId="28" fillId="0" borderId="0" applyFill="0" applyBorder="0" applyAlignment="0" applyProtection="0"/>
    <xf numFmtId="178" fontId="14"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18" fillId="0" borderId="0">
      <alignment vertical="top"/>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9" fontId="17" fillId="0" borderId="0" applyFont="0" applyFill="0" applyBorder="0" applyAlignment="0" applyProtection="0"/>
    <xf numFmtId="9" fontId="33"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178" fontId="38" fillId="0" borderId="0" applyNumberFormat="0" applyFill="0" applyBorder="0" applyAlignment="0" applyProtection="0"/>
    <xf numFmtId="178" fontId="30" fillId="0" borderId="160" applyNumberFormat="0" applyFill="0" applyAlignment="0" applyProtection="0"/>
    <xf numFmtId="178" fontId="30" fillId="0" borderId="160" applyNumberFormat="0" applyFill="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0" fontId="18" fillId="0" borderId="0"/>
    <xf numFmtId="0" fontId="18" fillId="0" borderId="0"/>
    <xf numFmtId="175" fontId="39" fillId="0" borderId="0"/>
    <xf numFmtId="175" fontId="18" fillId="0" borderId="0"/>
    <xf numFmtId="175" fontId="6" fillId="0" borderId="0"/>
    <xf numFmtId="0" fontId="103" fillId="0" borderId="0" applyNumberFormat="0" applyFill="0" applyBorder="0" applyAlignment="0" applyProtection="0"/>
    <xf numFmtId="183" fontId="6" fillId="0" borderId="0" applyFont="0" applyFill="0" applyBorder="0" applyProtection="0">
      <alignment vertical="top"/>
    </xf>
    <xf numFmtId="43" fontId="6" fillId="0" borderId="0" applyFont="0" applyFill="0" applyBorder="0" applyAlignment="0" applyProtection="0"/>
    <xf numFmtId="183" fontId="2" fillId="0" borderId="0" applyFont="0" applyFill="0" applyBorder="0" applyProtection="0">
      <alignment vertical="top"/>
    </xf>
    <xf numFmtId="0" fontId="2" fillId="0" borderId="0"/>
    <xf numFmtId="0" fontId="6" fillId="0" borderId="0"/>
    <xf numFmtId="0" fontId="2" fillId="0" borderId="0"/>
    <xf numFmtId="9" fontId="2" fillId="0" borderId="0" applyFont="0" applyFill="0" applyBorder="0" applyAlignment="0" applyProtection="0"/>
    <xf numFmtId="175" fontId="6" fillId="0" borderId="0"/>
    <xf numFmtId="175" fontId="18" fillId="0" borderId="0"/>
    <xf numFmtId="175" fontId="6" fillId="0" borderId="0"/>
    <xf numFmtId="43" fontId="14" fillId="0" borderId="0" applyFont="0" applyFill="0" applyBorder="0" applyAlignment="0" applyProtection="0"/>
    <xf numFmtId="9" fontId="6" fillId="0" borderId="0" applyFont="0" applyFill="0" applyBorder="0" applyAlignment="0" applyProtection="0"/>
    <xf numFmtId="0" fontId="6" fillId="0" borderId="0"/>
    <xf numFmtId="0" fontId="2" fillId="0" borderId="0"/>
    <xf numFmtId="0" fontId="2" fillId="0" borderId="0"/>
    <xf numFmtId="43" fontId="6" fillId="0" borderId="0" applyFont="0" applyFill="0" applyBorder="0" applyAlignment="0" applyProtection="0"/>
    <xf numFmtId="43" fontId="14" fillId="0" borderId="0" applyFont="0" applyFill="0" applyBorder="0" applyAlignment="0" applyProtection="0"/>
    <xf numFmtId="0" fontId="18" fillId="0" borderId="0"/>
    <xf numFmtId="178" fontId="2"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0" fontId="18" fillId="0" borderId="0"/>
    <xf numFmtId="178" fontId="2"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8" fontId="70" fillId="57" borderId="155" applyNumberFormat="0" applyFont="0" applyAlignment="0" applyProtection="0"/>
    <xf numFmtId="178" fontId="65" fillId="58" borderId="155" applyNumberFormat="0" applyAlignment="0" applyProtection="0"/>
    <xf numFmtId="178" fontId="70" fillId="76" borderId="157"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0" fontId="18" fillId="0" borderId="0"/>
    <xf numFmtId="178" fontId="70" fillId="63" borderId="157" applyNumberFormat="0" applyProtection="0">
      <alignment horizontal="left" vertical="top" indent="1"/>
    </xf>
    <xf numFmtId="4" fontId="70" fillId="0" borderId="155" applyNumberFormat="0" applyProtection="0">
      <alignment horizontal="right" vertical="center"/>
    </xf>
    <xf numFmtId="178" fontId="2" fillId="0" borderId="0"/>
    <xf numFmtId="178" fontId="70" fillId="57" borderId="155" applyNumberFormat="0" applyFont="0" applyAlignment="0" applyProtection="0"/>
    <xf numFmtId="178" fontId="78" fillId="108" borderId="155" applyNumberFormat="0" applyAlignment="0" applyProtection="0"/>
    <xf numFmtId="178" fontId="68" fillId="108" borderId="156" applyNumberFormat="0" applyAlignment="0" applyProtection="0"/>
    <xf numFmtId="178" fontId="70" fillId="57" borderId="155" applyNumberFormat="0" applyFont="0" applyAlignment="0" applyProtection="0"/>
    <xf numFmtId="4" fontId="70" fillId="62"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6" borderId="158" applyNumberFormat="0" applyProtection="0">
      <alignment horizontal="right" vertical="center"/>
    </xf>
    <xf numFmtId="4" fontId="70" fillId="68" borderId="155" applyNumberFormat="0" applyProtection="0">
      <alignment horizontal="right" vertical="center"/>
    </xf>
    <xf numFmtId="4" fontId="70" fillId="71" borderId="155" applyNumberFormat="0" applyProtection="0">
      <alignment horizontal="right" vertical="center"/>
    </xf>
    <xf numFmtId="4" fontId="70" fillId="73" borderId="158" applyNumberFormat="0" applyProtection="0">
      <alignment horizontal="left" vertical="center" indent="1"/>
    </xf>
    <xf numFmtId="4" fontId="70" fillId="74" borderId="158" applyNumberFormat="0" applyProtection="0">
      <alignment horizontal="left" vertical="center" indent="1"/>
    </xf>
    <xf numFmtId="4" fontId="70" fillId="74" borderId="158" applyNumberFormat="0" applyProtection="0">
      <alignment horizontal="left" vertical="center" indent="1"/>
    </xf>
    <xf numFmtId="4" fontId="17" fillId="75" borderId="158" applyNumberFormat="0" applyProtection="0">
      <alignment horizontal="left" vertical="center" indent="1"/>
    </xf>
    <xf numFmtId="178" fontId="17" fillId="75" borderId="157" applyNumberFormat="0" applyProtection="0">
      <alignment horizontal="left" vertical="top" indent="1"/>
    </xf>
    <xf numFmtId="178" fontId="70" fillId="76" borderId="157"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178" fontId="70" fillId="75" borderId="157" applyNumberFormat="0" applyProtection="0">
      <alignment horizontal="left" vertical="top" indent="1"/>
    </xf>
    <xf numFmtId="4" fontId="70" fillId="64" borderId="155" applyNumberFormat="0" applyProtection="0">
      <alignment horizontal="right" vertical="center"/>
    </xf>
    <xf numFmtId="37" fontId="40" fillId="0" borderId="27" applyNumberFormat="0"/>
    <xf numFmtId="178" fontId="70" fillId="63" borderId="157" applyNumberFormat="0" applyProtection="0">
      <alignment horizontal="left" vertical="top" indent="1"/>
    </xf>
    <xf numFmtId="4" fontId="76" fillId="77" borderId="155" applyNumberFormat="0" applyProtection="0">
      <alignment horizontal="right" vertical="center"/>
    </xf>
    <xf numFmtId="4" fontId="75" fillId="79" borderId="158" applyNumberFormat="0" applyProtection="0">
      <alignment horizontal="left" vertical="center" indent="1"/>
    </xf>
    <xf numFmtId="178" fontId="73" fillId="63" borderId="157" applyNumberFormat="0" applyProtection="0">
      <alignment horizontal="left" vertical="top" indent="1"/>
    </xf>
    <xf numFmtId="4" fontId="70" fillId="96" borderId="155" applyNumberFormat="0" applyProtection="0">
      <alignment horizontal="left" vertical="center" indent="1"/>
    </xf>
    <xf numFmtId="4" fontId="80" fillId="81" borderId="155" applyNumberFormat="0" applyProtection="0">
      <alignment horizontal="right" vertical="center"/>
    </xf>
    <xf numFmtId="4" fontId="70" fillId="0" borderId="155" applyNumberFormat="0" applyProtection="0">
      <alignment horizontal="right" vertical="center"/>
    </xf>
    <xf numFmtId="178" fontId="73" fillId="78" borderId="157" applyNumberFormat="0" applyProtection="0">
      <alignment horizontal="left" vertical="top" indent="1"/>
    </xf>
    <xf numFmtId="4" fontId="73" fillId="84" borderId="157" applyNumberFormat="0" applyProtection="0">
      <alignment horizontal="left" vertical="center" indent="1"/>
    </xf>
    <xf numFmtId="4" fontId="73" fillId="78" borderId="157" applyNumberFormat="0" applyProtection="0">
      <alignment vertical="center"/>
    </xf>
    <xf numFmtId="178" fontId="72" fillId="75" borderId="159" applyBorder="0"/>
    <xf numFmtId="178" fontId="70" fillId="75"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center" indent="1"/>
    </xf>
    <xf numFmtId="178" fontId="70" fillId="76" borderId="155"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center"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center" indent="1"/>
    </xf>
    <xf numFmtId="4" fontId="70" fillId="63" borderId="158" applyNumberFormat="0" applyProtection="0">
      <alignment horizontal="left" vertical="center" indent="1"/>
    </xf>
    <xf numFmtId="4" fontId="70" fillId="74" borderId="158" applyNumberFormat="0" applyProtection="0">
      <alignment horizontal="left" vertical="center" indent="1"/>
    </xf>
    <xf numFmtId="4" fontId="70" fillId="63" borderId="155" applyNumberFormat="0" applyProtection="0">
      <alignment horizontal="right" vertical="center"/>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2" borderId="155" applyNumberFormat="0" applyProtection="0">
      <alignment horizontal="right" vertical="center"/>
    </xf>
    <xf numFmtId="4" fontId="70" fillId="71" borderId="155" applyNumberFormat="0" applyProtection="0">
      <alignment horizontal="right" vertical="center"/>
    </xf>
    <xf numFmtId="4" fontId="70" fillId="70" borderId="155" applyNumberFormat="0" applyProtection="0">
      <alignment horizontal="right" vertical="center"/>
    </xf>
    <xf numFmtId="4" fontId="70" fillId="69" borderId="155" applyNumberFormat="0" applyProtection="0">
      <alignment horizontal="right" vertical="center"/>
    </xf>
    <xf numFmtId="4" fontId="70" fillId="112" borderId="155" applyNumberFormat="0" applyProtection="0">
      <alignment horizontal="right" vertical="center"/>
    </xf>
    <xf numFmtId="4" fontId="70" fillId="96" borderId="155" applyNumberFormat="0" applyProtection="0">
      <alignment horizontal="left" vertical="center" indent="1"/>
    </xf>
    <xf numFmtId="4" fontId="70" fillId="111" borderId="155" applyNumberFormat="0" applyProtection="0">
      <alignment horizontal="left" vertical="center" indent="1"/>
    </xf>
    <xf numFmtId="4" fontId="80" fillId="111" borderId="155" applyNumberFormat="0" applyProtection="0">
      <alignment vertical="center"/>
    </xf>
    <xf numFmtId="178" fontId="30" fillId="0" borderId="160" applyNumberFormat="0" applyFill="0" applyAlignment="0" applyProtection="0"/>
    <xf numFmtId="178" fontId="73" fillId="63" borderId="157" applyNumberFormat="0" applyProtection="0">
      <alignment horizontal="left" vertical="top" indent="1"/>
    </xf>
    <xf numFmtId="4" fontId="80" fillId="81" borderId="155" applyNumberFormat="0" applyProtection="0">
      <alignment horizontal="right" vertical="center"/>
    </xf>
    <xf numFmtId="4" fontId="70" fillId="0" borderId="155" applyNumberFormat="0" applyProtection="0">
      <alignment horizontal="right" vertical="center"/>
    </xf>
    <xf numFmtId="4" fontId="73" fillId="84" borderId="157" applyNumberFormat="0" applyProtection="0">
      <alignment horizontal="left" vertical="center" indent="1"/>
    </xf>
    <xf numFmtId="4" fontId="73" fillId="78" borderId="157" applyNumberFormat="0" applyProtection="0">
      <alignment vertical="center"/>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4" borderId="155"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17" fillId="76" borderId="157"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center"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center" indent="1"/>
    </xf>
    <xf numFmtId="178" fontId="70" fillId="84" borderId="155"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63" borderId="155" applyNumberFormat="0" applyProtection="0">
      <alignment horizontal="right" vertical="center"/>
    </xf>
    <xf numFmtId="4" fontId="17" fillId="75" borderId="158" applyNumberFormat="0" applyProtection="0">
      <alignment horizontal="left" vertical="center" indent="1"/>
    </xf>
    <xf numFmtId="4" fontId="70" fillId="72" borderId="155" applyNumberFormat="0" applyProtection="0">
      <alignment horizontal="right" vertical="center"/>
    </xf>
    <xf numFmtId="4" fontId="70" fillId="70" borderId="155" applyNumberFormat="0" applyProtection="0">
      <alignment horizontal="right" vertical="center"/>
    </xf>
    <xf numFmtId="4" fontId="70" fillId="67" borderId="155" applyNumberFormat="0" applyProtection="0">
      <alignment horizontal="right" vertical="center"/>
    </xf>
    <xf numFmtId="4" fontId="70" fillId="112" borderId="155" applyNumberFormat="0" applyProtection="0">
      <alignment horizontal="right" vertical="center"/>
    </xf>
    <xf numFmtId="178" fontId="74" fillId="62" borderId="157" applyNumberFormat="0" applyProtection="0">
      <alignment horizontal="left" vertical="top" indent="1"/>
    </xf>
    <xf numFmtId="4" fontId="80" fillId="111" borderId="155"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8" fillId="108" borderId="156" applyNumberFormat="0" applyAlignment="0" applyProtection="0"/>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4" fillId="62" borderId="157" applyNumberFormat="0" applyProtection="0">
      <alignment horizontal="left" vertical="top" indent="1"/>
    </xf>
    <xf numFmtId="4" fontId="70" fillId="67" borderId="155" applyNumberFormat="0" applyProtection="0">
      <alignment horizontal="right" vertical="center"/>
    </xf>
    <xf numFmtId="4" fontId="70" fillId="70" borderId="155" applyNumberFormat="0" applyProtection="0">
      <alignment horizontal="right" vertical="center"/>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178" fontId="73" fillId="78" borderId="157" applyNumberFormat="0" applyProtection="0">
      <alignment horizontal="left" vertical="top" indent="1"/>
    </xf>
    <xf numFmtId="4" fontId="80" fillId="81" borderId="155" applyNumberFormat="0" applyProtection="0">
      <alignment horizontal="right" vertical="center"/>
    </xf>
    <xf numFmtId="178" fontId="73" fillId="63" borderId="157" applyNumberFormat="0" applyProtection="0">
      <alignment horizontal="left" vertical="top" indent="1"/>
    </xf>
    <xf numFmtId="178" fontId="30" fillId="0" borderId="160" applyNumberFormat="0" applyFill="0" applyAlignment="0" applyProtection="0"/>
    <xf numFmtId="4" fontId="70" fillId="62" borderId="155" applyNumberFormat="0" applyProtection="0">
      <alignment vertical="center"/>
    </xf>
    <xf numFmtId="4" fontId="70" fillId="111" borderId="155" applyNumberFormat="0" applyProtection="0">
      <alignment horizontal="left" vertical="center" indent="1"/>
    </xf>
    <xf numFmtId="4" fontId="70" fillId="64" borderId="155" applyNumberFormat="0" applyProtection="0">
      <alignment horizontal="right" vertical="center"/>
    </xf>
    <xf numFmtId="4" fontId="70" fillId="66" borderId="158" applyNumberFormat="0" applyProtection="0">
      <alignment horizontal="right" vertical="center"/>
    </xf>
    <xf numFmtId="4" fontId="70" fillId="68" borderId="155" applyNumberFormat="0" applyProtection="0">
      <alignment horizontal="right" vertical="center"/>
    </xf>
    <xf numFmtId="4" fontId="70" fillId="70" borderId="155" applyNumberFormat="0" applyProtection="0">
      <alignment horizontal="right" vertical="center"/>
    </xf>
    <xf numFmtId="4" fontId="70" fillId="72" borderId="155" applyNumberFormat="0" applyProtection="0">
      <alignment horizontal="right" vertical="center"/>
    </xf>
    <xf numFmtId="4" fontId="17" fillId="75" borderId="158" applyNumberFormat="0" applyProtection="0">
      <alignment horizontal="left" vertical="center" indent="1"/>
    </xf>
    <xf numFmtId="4" fontId="70" fillId="63" borderId="155" applyNumberFormat="0" applyProtection="0">
      <alignment horizontal="right" vertical="center"/>
    </xf>
    <xf numFmtId="178" fontId="70" fillId="84" borderId="155" applyNumberFormat="0" applyProtection="0">
      <alignment horizontal="left" vertical="center"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4" fontId="70" fillId="64" borderId="155" applyNumberFormat="0" applyProtection="0">
      <alignment horizontal="right" vertical="center"/>
    </xf>
    <xf numFmtId="178" fontId="30" fillId="0" borderId="160" applyNumberFormat="0" applyFill="0" applyAlignment="0" applyProtection="0"/>
    <xf numFmtId="178" fontId="30" fillId="0" borderId="160" applyNumberFormat="0" applyFill="0" applyAlignment="0" applyProtection="0"/>
    <xf numFmtId="178" fontId="70" fillId="113" borderId="155" applyNumberFormat="0" applyProtection="0">
      <alignment horizontal="left" vertical="center" indent="1"/>
    </xf>
    <xf numFmtId="178" fontId="74" fillId="62" borderId="157" applyNumberFormat="0" applyProtection="0">
      <alignment horizontal="left" vertical="top" indent="1"/>
    </xf>
    <xf numFmtId="0" fontId="18" fillId="0" borderId="0"/>
    <xf numFmtId="178" fontId="70" fillId="76" borderId="157" applyNumberFormat="0" applyProtection="0">
      <alignment horizontal="left" vertical="top" indent="1"/>
    </xf>
    <xf numFmtId="4" fontId="70" fillId="63" borderId="155" applyNumberFormat="0" applyProtection="0">
      <alignment horizontal="right" vertical="center"/>
    </xf>
    <xf numFmtId="178" fontId="70" fillId="75" borderId="157" applyNumberFormat="0" applyProtection="0">
      <alignment horizontal="left" vertical="top" indent="1"/>
    </xf>
    <xf numFmtId="178" fontId="70" fillId="76" borderId="157" applyNumberFormat="0" applyProtection="0">
      <alignment horizontal="left" vertical="top" indent="1"/>
    </xf>
    <xf numFmtId="4" fontId="70" fillId="66" borderId="158" applyNumberFormat="0" applyProtection="0">
      <alignment horizontal="right" vertical="center"/>
    </xf>
    <xf numFmtId="4" fontId="70" fillId="68" borderId="155" applyNumberFormat="0" applyProtection="0">
      <alignment horizontal="right" vertical="center"/>
    </xf>
    <xf numFmtId="4" fontId="70" fillId="64" borderId="155" applyNumberFormat="0" applyProtection="0">
      <alignment horizontal="right" vertical="center"/>
    </xf>
    <xf numFmtId="178" fontId="74" fillId="62" borderId="157" applyNumberFormat="0" applyProtection="0">
      <alignment horizontal="left" vertical="top" indent="1"/>
    </xf>
    <xf numFmtId="4" fontId="70" fillId="62" borderId="155" applyNumberFormat="0" applyProtection="0">
      <alignment vertical="center"/>
    </xf>
    <xf numFmtId="178" fontId="30" fillId="0" borderId="160" applyNumberFormat="0" applyFill="0" applyAlignment="0" applyProtection="0"/>
    <xf numFmtId="4" fontId="76" fillId="77" borderId="155" applyNumberFormat="0" applyProtection="0">
      <alignment horizontal="right" vertical="center"/>
    </xf>
    <xf numFmtId="4" fontId="75" fillId="79" borderId="158" applyNumberFormat="0" applyProtection="0">
      <alignment horizontal="left" vertical="center" indent="1"/>
    </xf>
    <xf numFmtId="4" fontId="70" fillId="96" borderId="155" applyNumberFormat="0" applyProtection="0">
      <alignment horizontal="left" vertical="center" indent="1"/>
    </xf>
    <xf numFmtId="178" fontId="17" fillId="75" borderId="157" applyNumberFormat="0" applyProtection="0">
      <alignment horizontal="left" vertical="top" indent="1"/>
    </xf>
    <xf numFmtId="178" fontId="73" fillId="78" borderId="157" applyNumberFormat="0" applyProtection="0">
      <alignment horizontal="left" vertical="top" indent="1"/>
    </xf>
    <xf numFmtId="178" fontId="72" fillId="75" borderId="159" applyBorder="0"/>
    <xf numFmtId="178" fontId="70" fillId="74" borderId="157" applyNumberFormat="0" applyProtection="0">
      <alignment horizontal="left" vertical="top" indent="1"/>
    </xf>
    <xf numFmtId="178" fontId="70" fillId="76" borderId="157" applyNumberFormat="0" applyProtection="0">
      <alignment horizontal="left" vertical="top" indent="1"/>
    </xf>
    <xf numFmtId="178" fontId="70" fillId="76" borderId="155"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4" fontId="70" fillId="68" borderId="155" applyNumberFormat="0" applyProtection="0">
      <alignment horizontal="right" vertical="center"/>
    </xf>
    <xf numFmtId="4" fontId="70" fillId="63" borderId="158" applyNumberFormat="0" applyProtection="0">
      <alignment horizontal="left" vertical="center" indent="1"/>
    </xf>
    <xf numFmtId="4" fontId="70" fillId="74" borderId="158" applyNumberFormat="0" applyProtection="0">
      <alignment horizontal="left" vertical="center"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1" borderId="155" applyNumberFormat="0" applyProtection="0">
      <alignment horizontal="right" vertical="center"/>
    </xf>
    <xf numFmtId="4" fontId="70" fillId="69" borderId="155" applyNumberFormat="0" applyProtection="0">
      <alignment horizontal="right" vertical="center"/>
    </xf>
    <xf numFmtId="4" fontId="70" fillId="66" borderId="158" applyNumberFormat="0" applyProtection="0">
      <alignment horizontal="right" vertical="center"/>
    </xf>
    <xf numFmtId="4" fontId="70" fillId="96" borderId="155" applyNumberFormat="0" applyProtection="0">
      <alignment horizontal="left" vertical="center" indent="1"/>
    </xf>
    <xf numFmtId="4" fontId="70" fillId="111" borderId="155" applyNumberFormat="0" applyProtection="0">
      <alignment horizontal="left" vertical="center" indent="1"/>
    </xf>
    <xf numFmtId="4" fontId="70" fillId="62" borderId="155" applyNumberFormat="0" applyProtection="0">
      <alignment vertical="center"/>
    </xf>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70" fillId="57" borderId="155" applyNumberFormat="0" applyFont="0" applyAlignment="0" applyProtection="0"/>
    <xf numFmtId="178" fontId="70" fillId="63" borderId="157" applyNumberFormat="0" applyProtection="0">
      <alignment horizontal="left" vertical="top" indent="1"/>
    </xf>
    <xf numFmtId="37" fontId="40" fillId="0" borderId="27" applyNumberFormat="0"/>
    <xf numFmtId="178" fontId="17" fillId="74" borderId="157" applyNumberFormat="0" applyProtection="0">
      <alignment horizontal="left" vertical="top" indent="1"/>
    </xf>
    <xf numFmtId="178" fontId="17" fillId="63" borderId="157" applyNumberFormat="0" applyProtection="0">
      <alignment horizontal="left" vertical="top" indent="1"/>
    </xf>
    <xf numFmtId="178" fontId="70" fillId="74" borderId="157"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178" fontId="70" fillId="74" borderId="155"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 fillId="0" borderId="0"/>
    <xf numFmtId="178" fontId="70" fillId="63" borderId="157" applyNumberFormat="0" applyProtection="0">
      <alignment horizontal="left" vertical="top" indent="1"/>
    </xf>
    <xf numFmtId="178" fontId="68" fillId="108" borderId="156" applyNumberFormat="0" applyAlignment="0" applyProtection="0"/>
    <xf numFmtId="178" fontId="68" fillId="108" borderId="156" applyNumberFormat="0" applyAlignment="0" applyProtection="0"/>
    <xf numFmtId="178" fontId="17" fillId="74" borderId="157" applyNumberFormat="0" applyProtection="0">
      <alignment horizontal="left" vertical="top" indent="1"/>
    </xf>
    <xf numFmtId="178" fontId="70" fillId="74" borderId="157" applyNumberFormat="0" applyProtection="0">
      <alignment horizontal="left" vertical="top" indent="1"/>
    </xf>
    <xf numFmtId="43" fontId="6" fillId="0" borderId="0" applyFont="0" applyFill="0" applyBorder="0" applyAlignment="0" applyProtection="0"/>
    <xf numFmtId="173" fontId="40" fillId="0" borderId="125" applyFill="0"/>
    <xf numFmtId="178" fontId="70" fillId="75" borderId="157" applyNumberFormat="0" applyProtection="0">
      <alignment horizontal="left" vertical="top" indent="1"/>
    </xf>
    <xf numFmtId="4" fontId="70" fillId="63" borderId="158" applyNumberFormat="0" applyProtection="0">
      <alignment horizontal="left" vertical="center" indent="1"/>
    </xf>
    <xf numFmtId="178" fontId="70" fillId="76" borderId="155" applyNumberFormat="0" applyProtection="0">
      <alignment horizontal="left" vertical="center" indent="1"/>
    </xf>
    <xf numFmtId="0" fontId="18" fillId="0" borderId="0"/>
    <xf numFmtId="178" fontId="70" fillId="57" borderId="155" applyNumberFormat="0" applyFont="0" applyAlignment="0" applyProtection="0"/>
    <xf numFmtId="178" fontId="70" fillId="74" borderId="157" applyNumberFormat="0" applyProtection="0">
      <alignment horizontal="left" vertical="top" indent="1"/>
    </xf>
    <xf numFmtId="4" fontId="70" fillId="67" borderId="155" applyNumberFormat="0" applyProtection="0">
      <alignment horizontal="right" vertical="center"/>
    </xf>
    <xf numFmtId="178" fontId="70" fillId="63" borderId="157" applyNumberFormat="0" applyProtection="0">
      <alignment horizontal="left" vertical="top" indent="1"/>
    </xf>
    <xf numFmtId="178" fontId="65" fillId="58" borderId="155" applyNumberFormat="0" applyAlignment="0" applyProtection="0"/>
    <xf numFmtId="178" fontId="70" fillId="76" borderId="157" applyNumberFormat="0" applyProtection="0">
      <alignment horizontal="left" vertical="top"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1" borderId="155" applyNumberFormat="0" applyProtection="0">
      <alignment horizontal="right" vertical="center"/>
    </xf>
    <xf numFmtId="4" fontId="70" fillId="69" borderId="155" applyNumberFormat="0" applyProtection="0">
      <alignment horizontal="right" vertical="center"/>
    </xf>
    <xf numFmtId="4" fontId="70" fillId="67" borderId="155" applyNumberFormat="0" applyProtection="0">
      <alignment horizontal="right" vertical="center"/>
    </xf>
    <xf numFmtId="4" fontId="70" fillId="112" borderId="155" applyNumberFormat="0" applyProtection="0">
      <alignment horizontal="right" vertical="center"/>
    </xf>
    <xf numFmtId="4" fontId="70" fillId="96" borderId="155" applyNumberFormat="0" applyProtection="0">
      <alignment horizontal="left" vertical="center" indent="1"/>
    </xf>
    <xf numFmtId="4" fontId="80" fillId="111" borderId="155" applyNumberFormat="0" applyProtection="0">
      <alignment vertical="center"/>
    </xf>
    <xf numFmtId="178" fontId="30" fillId="0" borderId="160" applyNumberFormat="0" applyFill="0" applyAlignment="0" applyProtection="0"/>
    <xf numFmtId="178" fontId="78" fillId="108" borderId="155" applyNumberFormat="0" applyAlignment="0" applyProtection="0"/>
    <xf numFmtId="37" fontId="40" fillId="0" borderId="27" applyNumberFormat="0"/>
    <xf numFmtId="4" fontId="76" fillId="77" borderId="155" applyNumberFormat="0" applyProtection="0">
      <alignment horizontal="right" vertical="center"/>
    </xf>
    <xf numFmtId="4" fontId="75" fillId="79" borderId="158" applyNumberFormat="0" applyProtection="0">
      <alignment horizontal="left" vertical="center" indent="1"/>
    </xf>
    <xf numFmtId="4" fontId="70" fillId="96" borderId="155" applyNumberFormat="0" applyProtection="0">
      <alignment horizontal="left" vertical="center" indent="1"/>
    </xf>
    <xf numFmtId="4" fontId="70" fillId="0" borderId="155" applyNumberFormat="0" applyProtection="0">
      <alignment horizontal="right" vertical="center"/>
    </xf>
    <xf numFmtId="4" fontId="73" fillId="84" borderId="157" applyNumberFormat="0" applyProtection="0">
      <alignment horizontal="left" vertical="center" indent="1"/>
    </xf>
    <xf numFmtId="4" fontId="73" fillId="78" borderId="157" applyNumberFormat="0" applyProtection="0">
      <alignment vertical="center"/>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4" fontId="70" fillId="72" borderId="155" applyNumberFormat="0" applyProtection="0">
      <alignment horizontal="right" vertical="center"/>
    </xf>
    <xf numFmtId="178" fontId="70" fillId="57" borderId="155" applyNumberFormat="0" applyFon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17" fillId="75" borderId="157" applyNumberFormat="0" applyProtection="0">
      <alignment horizontal="left" vertical="center" indent="1"/>
    </xf>
    <xf numFmtId="4" fontId="17" fillId="75" borderId="158" applyNumberFormat="0" applyProtection="0">
      <alignment horizontal="left" vertical="center" indent="1"/>
    </xf>
    <xf numFmtId="4" fontId="70" fillId="69" borderId="155" applyNumberFormat="0" applyProtection="0">
      <alignment horizontal="right" vertical="center"/>
    </xf>
    <xf numFmtId="4" fontId="70" fillId="112" borderId="155" applyNumberFormat="0" applyProtection="0">
      <alignment horizontal="right" vertical="center"/>
    </xf>
    <xf numFmtId="4" fontId="80" fillId="111" borderId="155" applyNumberFormat="0" applyProtection="0">
      <alignment vertical="center"/>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84" borderId="155" applyNumberFormat="0" applyProtection="0">
      <alignment horizontal="left" vertical="center" indent="1"/>
    </xf>
    <xf numFmtId="178" fontId="70" fillId="57" borderId="155" applyNumberFormat="0" applyFont="0" applyAlignment="0" applyProtection="0"/>
    <xf numFmtId="178" fontId="70" fillId="74" borderId="157" applyNumberFormat="0" applyProtection="0">
      <alignment horizontal="left" vertical="top" indent="1"/>
    </xf>
    <xf numFmtId="178" fontId="70" fillId="57" borderId="155" applyNumberFormat="0" applyFont="0" applyAlignment="0" applyProtection="0"/>
    <xf numFmtId="178" fontId="17" fillId="76" borderId="157" applyNumberFormat="0" applyProtection="0">
      <alignment horizontal="left" vertical="top" indent="1"/>
    </xf>
    <xf numFmtId="178" fontId="70" fillId="57" borderId="155" applyNumberFormat="0" applyFont="0" applyAlignment="0" applyProtection="0"/>
    <xf numFmtId="178" fontId="70" fillId="63" borderId="157" applyNumberFormat="0" applyProtection="0">
      <alignment horizontal="left" vertical="top" indent="1"/>
    </xf>
    <xf numFmtId="178" fontId="70" fillId="76"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3" fontId="40" fillId="0" borderId="125" applyFill="0"/>
    <xf numFmtId="178" fontId="70" fillId="63" borderId="157" applyNumberFormat="0" applyProtection="0">
      <alignment horizontal="left" vertical="top" indent="1"/>
    </xf>
    <xf numFmtId="178" fontId="65" fillId="58" borderId="155" applyNumberFormat="0" applyAlignment="0" applyProtection="0"/>
    <xf numFmtId="178" fontId="70" fillId="63" borderId="157" applyNumberFormat="0" applyProtection="0">
      <alignment horizontal="left" vertical="top" indent="1"/>
    </xf>
    <xf numFmtId="173" fontId="40" fillId="0" borderId="125" applyFill="0"/>
    <xf numFmtId="173" fontId="40" fillId="0" borderId="125"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6" fillId="0" borderId="0"/>
    <xf numFmtId="0" fontId="6" fillId="0" borderId="0"/>
    <xf numFmtId="43" fontId="6" fillId="0" borderId="0" applyFont="0" applyFill="0" applyBorder="0" applyAlignment="0" applyProtection="0"/>
    <xf numFmtId="0" fontId="6" fillId="0" borderId="0"/>
    <xf numFmtId="43" fontId="14" fillId="0" borderId="0" applyFont="0" applyFill="0" applyBorder="0" applyAlignment="0" applyProtection="0"/>
    <xf numFmtId="178" fontId="70" fillId="57" borderId="164" applyNumberFormat="0" applyFont="0" applyAlignment="0" applyProtection="0"/>
    <xf numFmtId="178" fontId="2" fillId="0" borderId="0"/>
    <xf numFmtId="178" fontId="70" fillId="63" borderId="166" applyNumberFormat="0" applyProtection="0">
      <alignment horizontal="left" vertical="top" indent="1"/>
    </xf>
    <xf numFmtId="178" fontId="28" fillId="0" borderId="0" applyFill="0" applyBorder="0" applyAlignment="0" applyProtection="0"/>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178" fontId="70" fillId="57" borderId="164" applyNumberFormat="0" applyFont="0" applyAlignment="0" applyProtection="0"/>
    <xf numFmtId="178" fontId="70" fillId="57" borderId="164" applyNumberFormat="0" applyFont="0" applyAlignment="0" applyProtection="0"/>
    <xf numFmtId="178" fontId="70" fillId="57" borderId="164" applyNumberFormat="0" applyFont="0" applyAlignment="0" applyProtection="0"/>
    <xf numFmtId="178" fontId="70" fillId="57" borderId="164" applyNumberFormat="0" applyFont="0" applyAlignment="0" applyProtection="0"/>
    <xf numFmtId="0" fontId="6" fillId="0" borderId="0"/>
    <xf numFmtId="182" fontId="39" fillId="82" borderId="19">
      <alignment vertical="center"/>
      <protection locked="0"/>
    </xf>
    <xf numFmtId="182" fontId="39" fillId="82" borderId="19">
      <alignment vertical="center"/>
      <protection locked="0"/>
    </xf>
    <xf numFmtId="179" fontId="39" fillId="147" borderId="19">
      <alignment horizontal="right" vertical="center"/>
      <protection locked="0"/>
    </xf>
    <xf numFmtId="4" fontId="70" fillId="62" borderId="164" applyNumberFormat="0" applyProtection="0">
      <alignment vertical="center"/>
    </xf>
    <xf numFmtId="4" fontId="80" fillId="111" borderId="164" applyNumberFormat="0" applyProtection="0">
      <alignment vertical="center"/>
    </xf>
    <xf numFmtId="4" fontId="70" fillId="111" borderId="164" applyNumberFormat="0" applyProtection="0">
      <alignment horizontal="left" vertical="center" indent="1"/>
    </xf>
    <xf numFmtId="178" fontId="74" fillId="62" borderId="166" applyNumberFormat="0" applyProtection="0">
      <alignment horizontal="left" vertical="top" indent="1"/>
    </xf>
    <xf numFmtId="4" fontId="70" fillId="96" borderId="164" applyNumberFormat="0" applyProtection="0">
      <alignment horizontal="left" vertical="center" indent="1"/>
    </xf>
    <xf numFmtId="4" fontId="70" fillId="64" borderId="164" applyNumberFormat="0" applyProtection="0">
      <alignment horizontal="right" vertical="center"/>
    </xf>
    <xf numFmtId="4" fontId="70" fillId="112" borderId="164" applyNumberFormat="0" applyProtection="0">
      <alignment horizontal="right" vertical="center"/>
    </xf>
    <xf numFmtId="4" fontId="70" fillId="66" borderId="167" applyNumberFormat="0" applyProtection="0">
      <alignment horizontal="right" vertical="center"/>
    </xf>
    <xf numFmtId="4" fontId="70" fillId="67" borderId="164" applyNumberFormat="0" applyProtection="0">
      <alignment horizontal="right" vertical="center"/>
    </xf>
    <xf numFmtId="4" fontId="70" fillId="68" borderId="164" applyNumberFormat="0" applyProtection="0">
      <alignment horizontal="right" vertical="center"/>
    </xf>
    <xf numFmtId="4" fontId="70" fillId="69" borderId="164" applyNumberFormat="0" applyProtection="0">
      <alignment horizontal="right" vertical="center"/>
    </xf>
    <xf numFmtId="4" fontId="70" fillId="70" borderId="164" applyNumberFormat="0" applyProtection="0">
      <alignment horizontal="right" vertical="center"/>
    </xf>
    <xf numFmtId="4" fontId="70" fillId="71" borderId="164" applyNumberFormat="0" applyProtection="0">
      <alignment horizontal="right" vertical="center"/>
    </xf>
    <xf numFmtId="4" fontId="70" fillId="72" borderId="164"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64"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64" applyNumberFormat="0" applyProtection="0">
      <alignment horizontal="left" vertical="center" indent="1"/>
    </xf>
    <xf numFmtId="178" fontId="17" fillId="75" borderId="166" applyNumberFormat="0" applyProtection="0">
      <alignment horizontal="left" vertical="center" indent="1"/>
    </xf>
    <xf numFmtId="178" fontId="70" fillId="75" borderId="166" applyNumberFormat="0" applyProtection="0">
      <alignment horizontal="left" vertical="top" indent="1"/>
    </xf>
    <xf numFmtId="178" fontId="17"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113" borderId="164" applyNumberFormat="0" applyProtection="0">
      <alignment horizontal="left" vertical="center" indent="1"/>
    </xf>
    <xf numFmtId="178" fontId="17" fillId="63" borderId="166" applyNumberFormat="0" applyProtection="0">
      <alignment horizontal="left" vertical="center" indent="1"/>
    </xf>
    <xf numFmtId="178" fontId="70" fillId="63" borderId="166" applyNumberFormat="0" applyProtection="0">
      <alignment horizontal="left" vertical="top" indent="1"/>
    </xf>
    <xf numFmtId="178" fontId="17"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76" borderId="164" applyNumberFormat="0" applyProtection="0">
      <alignment horizontal="left" vertical="center" indent="1"/>
    </xf>
    <xf numFmtId="178" fontId="17" fillId="76" borderId="166" applyNumberFormat="0" applyProtection="0">
      <alignment horizontal="left" vertical="center" indent="1"/>
    </xf>
    <xf numFmtId="178" fontId="70" fillId="76" borderId="166" applyNumberFormat="0" applyProtection="0">
      <alignment horizontal="left" vertical="top" indent="1"/>
    </xf>
    <xf numFmtId="178" fontId="17"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4" borderId="164" applyNumberFormat="0" applyProtection="0">
      <alignment horizontal="left" vertical="center" indent="1"/>
    </xf>
    <xf numFmtId="178" fontId="17" fillId="74" borderId="166" applyNumberFormat="0" applyProtection="0">
      <alignment horizontal="left" vertical="center" indent="1"/>
    </xf>
    <xf numFmtId="178" fontId="70" fillId="74" borderId="166" applyNumberFormat="0" applyProtection="0">
      <alignment horizontal="left" vertical="top" indent="1"/>
    </xf>
    <xf numFmtId="178" fontId="17"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2" fillId="75" borderId="168" applyBorder="0"/>
    <xf numFmtId="4" fontId="73" fillId="78" borderId="166" applyNumberFormat="0" applyProtection="0">
      <alignment vertical="center"/>
    </xf>
    <xf numFmtId="4" fontId="73" fillId="84" borderId="166" applyNumberFormat="0" applyProtection="0">
      <alignment horizontal="left" vertical="center" indent="1"/>
    </xf>
    <xf numFmtId="178" fontId="73" fillId="78" borderId="166" applyNumberFormat="0" applyProtection="0">
      <alignment horizontal="left" vertical="top" indent="1"/>
    </xf>
    <xf numFmtId="4" fontId="70" fillId="0" borderId="164" applyNumberFormat="0" applyProtection="0">
      <alignment horizontal="right" vertical="center"/>
    </xf>
    <xf numFmtId="4" fontId="80" fillId="81" borderId="164" applyNumberFormat="0" applyProtection="0">
      <alignment horizontal="right" vertical="center"/>
    </xf>
    <xf numFmtId="4" fontId="70" fillId="96" borderId="164" applyNumberFormat="0" applyProtection="0">
      <alignment horizontal="left" vertical="center" indent="1"/>
    </xf>
    <xf numFmtId="178" fontId="73" fillId="63" borderId="166" applyNumberFormat="0" applyProtection="0">
      <alignment horizontal="left" vertical="top" indent="1"/>
    </xf>
    <xf numFmtId="4" fontId="75" fillId="79" borderId="167" applyNumberFormat="0" applyProtection="0">
      <alignment horizontal="left" vertical="center" indent="1"/>
    </xf>
    <xf numFmtId="4" fontId="76" fillId="77" borderId="164" applyNumberFormat="0" applyProtection="0">
      <alignment horizontal="right" vertical="center"/>
    </xf>
    <xf numFmtId="37" fontId="40" fillId="0" borderId="169" applyNumberFormat="0"/>
    <xf numFmtId="173" fontId="40" fillId="0" borderId="163" applyFill="0"/>
    <xf numFmtId="178" fontId="30" fillId="0" borderId="170" applyNumberFormat="0" applyFill="0" applyAlignment="0" applyProtection="0"/>
    <xf numFmtId="178" fontId="30" fillId="0" borderId="170" applyNumberFormat="0" applyFill="0" applyAlignment="0" applyProtection="0"/>
    <xf numFmtId="173" fontId="40" fillId="0" borderId="163" applyFill="0"/>
    <xf numFmtId="173" fontId="40" fillId="0" borderId="163" applyFill="0"/>
    <xf numFmtId="0" fontId="6" fillId="0" borderId="0"/>
    <xf numFmtId="173" fontId="40" fillId="0" borderId="163" applyFill="0"/>
    <xf numFmtId="4" fontId="70" fillId="73" borderId="167" applyNumberFormat="0" applyProtection="0">
      <alignment horizontal="left" vertical="center"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17" fillId="75" borderId="166" applyNumberFormat="0" applyProtection="0">
      <alignment horizontal="left" vertical="top" indent="1"/>
    </xf>
    <xf numFmtId="178" fontId="17" fillId="76" borderId="166" applyNumberFormat="0" applyProtection="0">
      <alignment horizontal="left" vertical="center" indent="1"/>
    </xf>
    <xf numFmtId="178" fontId="65" fillId="58" borderId="164" applyNumberFormat="0" applyAlignment="0" applyProtection="0"/>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6" borderId="166" applyNumberFormat="0" applyProtection="0">
      <alignment horizontal="left" vertical="top" indent="1"/>
    </xf>
    <xf numFmtId="178" fontId="70" fillId="74" borderId="164" applyNumberFormat="0" applyProtection="0">
      <alignment horizontal="left" vertical="center" indent="1"/>
    </xf>
    <xf numFmtId="4" fontId="76" fillId="77" borderId="164" applyNumberFormat="0" applyProtection="0">
      <alignment horizontal="right" vertical="center"/>
    </xf>
    <xf numFmtId="4" fontId="76" fillId="77" borderId="164" applyNumberFormat="0" applyProtection="0">
      <alignment horizontal="right" vertical="center"/>
    </xf>
    <xf numFmtId="178" fontId="70" fillId="57" borderId="164" applyNumberFormat="0" applyFont="0" applyAlignment="0" applyProtection="0"/>
    <xf numFmtId="173" fontId="40" fillId="0" borderId="163" applyFill="0"/>
    <xf numFmtId="4" fontId="70" fillId="67" borderId="164" applyNumberFormat="0" applyProtection="0">
      <alignment horizontal="right" vertical="center"/>
    </xf>
    <xf numFmtId="4" fontId="75" fillId="79" borderId="167" applyNumberFormat="0" applyProtection="0">
      <alignment horizontal="left" vertical="center" indent="1"/>
    </xf>
    <xf numFmtId="4" fontId="80" fillId="111" borderId="164" applyNumberFormat="0" applyProtection="0">
      <alignment vertical="center"/>
    </xf>
    <xf numFmtId="173" fontId="40" fillId="0" borderId="163" applyFill="0"/>
    <xf numFmtId="178" fontId="70" fillId="57" borderId="164" applyNumberFormat="0" applyFont="0" applyAlignment="0" applyProtection="0"/>
    <xf numFmtId="4" fontId="17" fillId="75" borderId="167" applyNumberFormat="0" applyProtection="0">
      <alignment horizontal="left" vertical="center" indent="1"/>
    </xf>
    <xf numFmtId="178" fontId="17" fillId="63" borderId="166" applyNumberFormat="0" applyProtection="0">
      <alignment horizontal="left" vertical="center" indent="1"/>
    </xf>
    <xf numFmtId="178" fontId="70" fillId="63"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4" borderId="166" applyNumberFormat="0" applyProtection="0">
      <alignment horizontal="left" vertical="top" indent="1"/>
    </xf>
    <xf numFmtId="178" fontId="72" fillId="75" borderId="168" applyBorder="0"/>
    <xf numFmtId="4" fontId="73" fillId="78" borderId="166" applyNumberFormat="0" applyProtection="0">
      <alignment vertical="center"/>
    </xf>
    <xf numFmtId="178" fontId="65" fillId="58" borderId="164" applyNumberFormat="0" applyAlignment="0" applyProtection="0"/>
    <xf numFmtId="178" fontId="39" fillId="129" borderId="171">
      <alignment vertical="center"/>
    </xf>
    <xf numFmtId="171" fontId="39" fillId="82" borderId="171">
      <alignment vertical="center"/>
      <protection locked="0"/>
    </xf>
    <xf numFmtId="180" fontId="39" fillId="80" borderId="171">
      <alignment vertical="center"/>
    </xf>
    <xf numFmtId="4" fontId="70" fillId="112" borderId="164" applyNumberFormat="0" applyProtection="0">
      <alignment horizontal="right" vertical="center"/>
    </xf>
    <xf numFmtId="4" fontId="70" fillId="66" borderId="167" applyNumberFormat="0" applyProtection="0">
      <alignment horizontal="right" vertical="center"/>
    </xf>
    <xf numFmtId="4" fontId="70" fillId="63" borderId="167" applyNumberFormat="0" applyProtection="0">
      <alignment horizontal="left" vertical="center" indent="1"/>
    </xf>
    <xf numFmtId="178" fontId="70" fillId="84" borderId="164" applyNumberFormat="0" applyProtection="0">
      <alignment horizontal="left" vertical="center" indent="1"/>
    </xf>
    <xf numFmtId="178" fontId="17" fillId="75" borderId="166" applyNumberFormat="0" applyProtection="0">
      <alignment horizontal="left" vertical="center" indent="1"/>
    </xf>
    <xf numFmtId="178" fontId="70" fillId="75" borderId="166" applyNumberFormat="0" applyProtection="0">
      <alignment horizontal="left" vertical="top" indent="1"/>
    </xf>
    <xf numFmtId="178" fontId="17"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113" borderId="164" applyNumberFormat="0" applyProtection="0">
      <alignment horizontal="left" vertical="center"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76" borderId="164" applyNumberFormat="0" applyProtection="0">
      <alignment horizontal="left" vertical="center" indent="1"/>
    </xf>
    <xf numFmtId="178" fontId="17" fillId="76" borderId="166" applyNumberFormat="0" applyProtection="0">
      <alignment horizontal="left" vertical="center" indent="1"/>
    </xf>
    <xf numFmtId="178" fontId="70" fillId="76" borderId="166" applyNumberFormat="0" applyProtection="0">
      <alignment horizontal="left" vertical="top" indent="1"/>
    </xf>
    <xf numFmtId="178" fontId="17"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17" fillId="77" borderId="171" applyNumberFormat="0">
      <protection locked="0"/>
    </xf>
    <xf numFmtId="178" fontId="70" fillId="57" borderId="164" applyNumberFormat="0" applyFont="0" applyAlignment="0" applyProtection="0"/>
    <xf numFmtId="4" fontId="70" fillId="69" borderId="164" applyNumberFormat="0" applyProtection="0">
      <alignment horizontal="right" vertical="center"/>
    </xf>
    <xf numFmtId="178" fontId="70" fillId="75" borderId="166" applyNumberFormat="0" applyProtection="0">
      <alignment horizontal="left" vertical="top" indent="1"/>
    </xf>
    <xf numFmtId="178" fontId="70" fillId="76" borderId="166" applyNumberFormat="0" applyProtection="0">
      <alignment horizontal="left" vertical="top" indent="1"/>
    </xf>
    <xf numFmtId="178" fontId="70" fillId="74" borderId="166" applyNumberFormat="0" applyProtection="0">
      <alignment horizontal="left" vertical="top" indent="1"/>
    </xf>
    <xf numFmtId="178" fontId="68" fillId="108" borderId="165" applyNumberFormat="0" applyAlignment="0" applyProtection="0"/>
    <xf numFmtId="178" fontId="70" fillId="57" borderId="164" applyNumberFormat="0" applyFont="0" applyAlignment="0" applyProtection="0"/>
    <xf numFmtId="178" fontId="70" fillId="63" borderId="166" applyNumberFormat="0" applyProtection="0">
      <alignment horizontal="left" vertical="top" indent="1"/>
    </xf>
    <xf numFmtId="178" fontId="70" fillId="74" borderId="166" applyNumberFormat="0" applyProtection="0">
      <alignment horizontal="left" vertical="top" indent="1"/>
    </xf>
    <xf numFmtId="4" fontId="70" fillId="64" borderId="164" applyNumberFormat="0" applyProtection="0">
      <alignment horizontal="right" vertical="center"/>
    </xf>
    <xf numFmtId="178" fontId="70" fillId="63" borderId="166" applyNumberFormat="0" applyProtection="0">
      <alignment horizontal="left" vertical="top" indent="1"/>
    </xf>
    <xf numFmtId="178" fontId="70" fillId="57" borderId="164" applyNumberFormat="0" applyFont="0" applyAlignment="0" applyProtection="0"/>
    <xf numFmtId="178" fontId="74" fillId="62" borderId="166" applyNumberFormat="0" applyProtection="0">
      <alignment horizontal="left" vertical="top" indent="1"/>
    </xf>
    <xf numFmtId="4" fontId="70" fillId="96" borderId="164" applyNumberFormat="0" applyProtection="0">
      <alignment horizontal="left" vertical="center" indent="1"/>
    </xf>
    <xf numFmtId="4" fontId="70" fillId="64" borderId="164" applyNumberFormat="0" applyProtection="0">
      <alignment horizontal="right" vertical="center"/>
    </xf>
    <xf numFmtId="4" fontId="70" fillId="66" borderId="167" applyNumberFormat="0" applyProtection="0">
      <alignment horizontal="right" vertical="center"/>
    </xf>
    <xf numFmtId="4" fontId="70" fillId="68" borderId="164" applyNumberFormat="0" applyProtection="0">
      <alignment horizontal="right" vertical="center"/>
    </xf>
    <xf numFmtId="4" fontId="70" fillId="70" borderId="164" applyNumberFormat="0" applyProtection="0">
      <alignment horizontal="right" vertical="center"/>
    </xf>
    <xf numFmtId="4" fontId="70" fillId="71" borderId="164" applyNumberFormat="0" applyProtection="0">
      <alignment horizontal="right" vertical="center"/>
    </xf>
    <xf numFmtId="4" fontId="70" fillId="72" borderId="164"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64"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64" applyNumberFormat="0" applyProtection="0">
      <alignment horizontal="left" vertical="center" indent="1"/>
    </xf>
    <xf numFmtId="178" fontId="17" fillId="75" borderId="166" applyNumberFormat="0" applyProtection="0">
      <alignment horizontal="left" vertical="center" indent="1"/>
    </xf>
    <xf numFmtId="178" fontId="70" fillId="75" borderId="166" applyNumberFormat="0" applyProtection="0">
      <alignment horizontal="left" vertical="top" indent="1"/>
    </xf>
    <xf numFmtId="178" fontId="17"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113" borderId="164" applyNumberFormat="0" applyProtection="0">
      <alignment horizontal="left" vertical="center" indent="1"/>
    </xf>
    <xf numFmtId="178" fontId="17" fillId="63" borderId="166" applyNumberFormat="0" applyProtection="0">
      <alignment horizontal="left" vertical="center" indent="1"/>
    </xf>
    <xf numFmtId="178" fontId="17"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76" borderId="164" applyNumberFormat="0" applyProtection="0">
      <alignment horizontal="left" vertical="center" indent="1"/>
    </xf>
    <xf numFmtId="178" fontId="17" fillId="76" borderId="166" applyNumberFormat="0" applyProtection="0">
      <alignment horizontal="left" vertical="center" indent="1"/>
    </xf>
    <xf numFmtId="178" fontId="70" fillId="76" borderId="166" applyNumberFormat="0" applyProtection="0">
      <alignment horizontal="left" vertical="top" indent="1"/>
    </xf>
    <xf numFmtId="178" fontId="17"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0" fillId="74" borderId="164" applyNumberFormat="0" applyProtection="0">
      <alignment horizontal="left" vertical="center" indent="1"/>
    </xf>
    <xf numFmtId="178" fontId="70" fillId="74" borderId="166" applyNumberFormat="0" applyProtection="0">
      <alignment horizontal="left" vertical="top" indent="1"/>
    </xf>
    <xf numFmtId="178" fontId="17"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0" fillId="74" borderId="166" applyNumberFormat="0" applyProtection="0">
      <alignment horizontal="left" vertical="top" indent="1"/>
    </xf>
    <xf numFmtId="178" fontId="72" fillId="75" borderId="168" applyBorder="0"/>
    <xf numFmtId="4" fontId="73" fillId="78" borderId="166" applyNumberFormat="0" applyProtection="0">
      <alignment vertical="center"/>
    </xf>
    <xf numFmtId="4" fontId="73" fillId="84" borderId="166" applyNumberFormat="0" applyProtection="0">
      <alignment horizontal="left" vertical="center" indent="1"/>
    </xf>
    <xf numFmtId="178" fontId="73" fillId="78" borderId="166" applyNumberFormat="0" applyProtection="0">
      <alignment horizontal="left" vertical="top" indent="1"/>
    </xf>
    <xf numFmtId="4" fontId="70" fillId="0" borderId="164" applyNumberFormat="0" applyProtection="0">
      <alignment horizontal="right" vertical="center"/>
    </xf>
    <xf numFmtId="4" fontId="80" fillId="81" borderId="164" applyNumberFormat="0" applyProtection="0">
      <alignment horizontal="right" vertical="center"/>
    </xf>
    <xf numFmtId="4" fontId="70" fillId="96" borderId="164" applyNumberFormat="0" applyProtection="0">
      <alignment horizontal="left" vertical="center" indent="1"/>
    </xf>
    <xf numFmtId="178" fontId="73" fillId="63" borderId="166" applyNumberFormat="0" applyProtection="0">
      <alignment horizontal="left" vertical="top" indent="1"/>
    </xf>
    <xf numFmtId="4" fontId="75" fillId="79" borderId="167" applyNumberFormat="0" applyProtection="0">
      <alignment horizontal="left" vertical="center" indent="1"/>
    </xf>
    <xf numFmtId="4" fontId="76" fillId="77" borderId="164" applyNumberFormat="0" applyProtection="0">
      <alignment horizontal="right" vertical="center"/>
    </xf>
    <xf numFmtId="37" fontId="40" fillId="0" borderId="169" applyNumberFormat="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80" fontId="6" fillId="146" borderId="171">
      <alignment vertical="center"/>
    </xf>
    <xf numFmtId="180" fontId="6" fillId="146" borderId="171">
      <alignment vertical="center"/>
    </xf>
    <xf numFmtId="0" fontId="6" fillId="146" borderId="171">
      <alignment vertical="center"/>
    </xf>
    <xf numFmtId="0" fontId="6" fillId="146" borderId="171">
      <alignment vertical="center"/>
    </xf>
    <xf numFmtId="180" fontId="6" fillId="146" borderId="171">
      <alignment vertical="center"/>
    </xf>
    <xf numFmtId="177" fontId="6" fillId="146" borderId="171">
      <alignment vertical="center"/>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180" fontId="6" fillId="146" borderId="171">
      <alignment vertical="center"/>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207" fontId="6" fillId="146" borderId="171">
      <alignment vertical="center"/>
    </xf>
    <xf numFmtId="177" fontId="6" fillId="146" borderId="171">
      <alignment vertical="center"/>
    </xf>
    <xf numFmtId="177" fontId="6" fillId="146" borderId="171">
      <alignment vertical="center"/>
    </xf>
    <xf numFmtId="0" fontId="6" fillId="163" borderId="171">
      <alignment vertical="center"/>
      <protection locked="0"/>
    </xf>
    <xf numFmtId="0" fontId="6" fillId="163" borderId="171">
      <alignment vertical="center"/>
      <protection locked="0"/>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70" fillId="74" borderId="166"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0" fontId="6" fillId="0" borderId="0"/>
    <xf numFmtId="0" fontId="6" fillId="0" borderId="0"/>
    <xf numFmtId="178" fontId="70" fillId="57" borderId="164" applyNumberFormat="0" applyFont="0" applyAlignment="0" applyProtection="0"/>
    <xf numFmtId="178" fontId="68" fillId="108" borderId="165" applyNumberFormat="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178" fontId="30" fillId="0" borderId="170" applyNumberFormat="0" applyFill="0" applyAlignment="0" applyProtection="0"/>
    <xf numFmtId="4" fontId="80" fillId="111" borderId="164" applyNumberFormat="0" applyProtection="0">
      <alignment vertical="center"/>
    </xf>
    <xf numFmtId="178" fontId="70" fillId="63" borderId="166" applyNumberFormat="0" applyProtection="0">
      <alignment horizontal="left" vertical="top" indent="1"/>
    </xf>
    <xf numFmtId="178" fontId="68" fillId="108" borderId="165" applyNumberFormat="0" applyAlignment="0" applyProtection="0"/>
    <xf numFmtId="178" fontId="68" fillId="108" borderId="165" applyNumberFormat="0" applyAlignment="0" applyProtection="0"/>
    <xf numFmtId="178" fontId="70" fillId="57" borderId="164" applyNumberFormat="0" applyFont="0" applyAlignment="0" applyProtection="0"/>
    <xf numFmtId="178" fontId="17" fillId="75" borderId="166" applyNumberFormat="0" applyProtection="0">
      <alignment horizontal="left" vertical="top" indent="1"/>
    </xf>
    <xf numFmtId="43" fontId="6" fillId="0" borderId="0" applyFont="0" applyFill="0" applyBorder="0" applyAlignment="0" applyProtection="0"/>
    <xf numFmtId="183" fontId="2" fillId="0" borderId="0" applyFont="0" applyFill="0" applyBorder="0" applyProtection="0">
      <alignment vertical="top"/>
    </xf>
    <xf numFmtId="0" fontId="2" fillId="0" borderId="0"/>
    <xf numFmtId="0" fontId="2" fillId="0" borderId="0"/>
    <xf numFmtId="9" fontId="2" fillId="0" borderId="0" applyFont="0" applyFill="0" applyBorder="0" applyAlignment="0" applyProtection="0"/>
    <xf numFmtId="178" fontId="70" fillId="57" borderId="164" applyNumberFormat="0" applyFont="0" applyAlignment="0" applyProtection="0"/>
    <xf numFmtId="43" fontId="14" fillId="0" borderId="0" applyFont="0" applyFill="0" applyBorder="0" applyAlignment="0" applyProtection="0"/>
    <xf numFmtId="178" fontId="70" fillId="74" borderId="166" applyNumberFormat="0" applyProtection="0">
      <alignment horizontal="left" vertical="top" indent="1"/>
    </xf>
    <xf numFmtId="0" fontId="2" fillId="0" borderId="0"/>
    <xf numFmtId="0" fontId="2" fillId="0" borderId="0"/>
    <xf numFmtId="43" fontId="6" fillId="0" borderId="0" applyFont="0" applyFill="0" applyBorder="0" applyAlignment="0" applyProtection="0"/>
    <xf numFmtId="43" fontId="14" fillId="0" borderId="0" applyFont="0" applyFill="0" applyBorder="0" applyAlignment="0" applyProtection="0"/>
    <xf numFmtId="178" fontId="2"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8" fontId="2"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178" fontId="70" fillId="57" borderId="155" applyNumberFormat="0" applyFont="0" applyAlignment="0" applyProtection="0"/>
    <xf numFmtId="178" fontId="65" fillId="58" borderId="155" applyNumberFormat="0" applyAlignment="0" applyProtection="0"/>
    <xf numFmtId="178" fontId="70" fillId="76" borderId="157"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178" fontId="70" fillId="63" borderId="157" applyNumberFormat="0" applyProtection="0">
      <alignment horizontal="left" vertical="top" indent="1"/>
    </xf>
    <xf numFmtId="4" fontId="70" fillId="0" borderId="155" applyNumberFormat="0" applyProtection="0">
      <alignment horizontal="right" vertical="center"/>
    </xf>
    <xf numFmtId="178" fontId="2" fillId="0" borderId="0"/>
    <xf numFmtId="178" fontId="70" fillId="57" borderId="155" applyNumberFormat="0" applyFont="0" applyAlignment="0" applyProtection="0"/>
    <xf numFmtId="178" fontId="78" fillId="108" borderId="155" applyNumberFormat="0" applyAlignment="0" applyProtection="0"/>
    <xf numFmtId="178" fontId="68" fillId="108" borderId="156" applyNumberFormat="0" applyAlignment="0" applyProtection="0"/>
    <xf numFmtId="178" fontId="70" fillId="57" borderId="155" applyNumberFormat="0" applyFont="0" applyAlignment="0" applyProtection="0"/>
    <xf numFmtId="4" fontId="70" fillId="62"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6" borderId="158" applyNumberFormat="0" applyProtection="0">
      <alignment horizontal="right" vertical="center"/>
    </xf>
    <xf numFmtId="4" fontId="70" fillId="68" borderId="155" applyNumberFormat="0" applyProtection="0">
      <alignment horizontal="right" vertical="center"/>
    </xf>
    <xf numFmtId="4" fontId="70" fillId="71" borderId="155" applyNumberFormat="0" applyProtection="0">
      <alignment horizontal="right" vertical="center"/>
    </xf>
    <xf numFmtId="4" fontId="70" fillId="73" borderId="158" applyNumberFormat="0" applyProtection="0">
      <alignment horizontal="left" vertical="center" indent="1"/>
    </xf>
    <xf numFmtId="4" fontId="70" fillId="74" borderId="158" applyNumberFormat="0" applyProtection="0">
      <alignment horizontal="left" vertical="center" indent="1"/>
    </xf>
    <xf numFmtId="4" fontId="70" fillId="74" borderId="158" applyNumberFormat="0" applyProtection="0">
      <alignment horizontal="left" vertical="center" indent="1"/>
    </xf>
    <xf numFmtId="4" fontId="17" fillId="75" borderId="158" applyNumberFormat="0" applyProtection="0">
      <alignment horizontal="left" vertical="center" indent="1"/>
    </xf>
    <xf numFmtId="178" fontId="17" fillId="75" borderId="157" applyNumberFormat="0" applyProtection="0">
      <alignment horizontal="left" vertical="top" indent="1"/>
    </xf>
    <xf numFmtId="178" fontId="70" fillId="76" borderId="157"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178" fontId="70" fillId="75" borderId="157" applyNumberFormat="0" applyProtection="0">
      <alignment horizontal="left" vertical="top" indent="1"/>
    </xf>
    <xf numFmtId="4" fontId="70" fillId="64" borderId="155" applyNumberFormat="0" applyProtection="0">
      <alignment horizontal="right" vertical="center"/>
    </xf>
    <xf numFmtId="37" fontId="40" fillId="0" borderId="27" applyNumberFormat="0"/>
    <xf numFmtId="178" fontId="70" fillId="63" borderId="157" applyNumberFormat="0" applyProtection="0">
      <alignment horizontal="left" vertical="top" indent="1"/>
    </xf>
    <xf numFmtId="4" fontId="76" fillId="77" borderId="155" applyNumberFormat="0" applyProtection="0">
      <alignment horizontal="right" vertical="center"/>
    </xf>
    <xf numFmtId="4" fontId="75" fillId="79" borderId="158" applyNumberFormat="0" applyProtection="0">
      <alignment horizontal="left" vertical="center" indent="1"/>
    </xf>
    <xf numFmtId="178" fontId="73" fillId="63" borderId="157" applyNumberFormat="0" applyProtection="0">
      <alignment horizontal="left" vertical="top" indent="1"/>
    </xf>
    <xf numFmtId="4" fontId="70" fillId="96" borderId="155" applyNumberFormat="0" applyProtection="0">
      <alignment horizontal="left" vertical="center" indent="1"/>
    </xf>
    <xf numFmtId="4" fontId="80" fillId="81" borderId="155" applyNumberFormat="0" applyProtection="0">
      <alignment horizontal="right" vertical="center"/>
    </xf>
    <xf numFmtId="4" fontId="70" fillId="0" borderId="155" applyNumberFormat="0" applyProtection="0">
      <alignment horizontal="right" vertical="center"/>
    </xf>
    <xf numFmtId="178" fontId="73" fillId="78" borderId="157" applyNumberFormat="0" applyProtection="0">
      <alignment horizontal="left" vertical="top" indent="1"/>
    </xf>
    <xf numFmtId="4" fontId="73" fillId="84" borderId="157" applyNumberFormat="0" applyProtection="0">
      <alignment horizontal="left" vertical="center" indent="1"/>
    </xf>
    <xf numFmtId="4" fontId="73" fillId="78" borderId="157" applyNumberFormat="0" applyProtection="0">
      <alignment vertical="center"/>
    </xf>
    <xf numFmtId="178" fontId="72" fillId="75" borderId="159" applyBorder="0"/>
    <xf numFmtId="178" fontId="70" fillId="75"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center" indent="1"/>
    </xf>
    <xf numFmtId="178" fontId="70" fillId="76" borderId="155"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center"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center" indent="1"/>
    </xf>
    <xf numFmtId="4" fontId="70" fillId="63" borderId="158" applyNumberFormat="0" applyProtection="0">
      <alignment horizontal="left" vertical="center" indent="1"/>
    </xf>
    <xf numFmtId="4" fontId="70" fillId="74" borderId="158" applyNumberFormat="0" applyProtection="0">
      <alignment horizontal="left" vertical="center" indent="1"/>
    </xf>
    <xf numFmtId="4" fontId="70" fillId="63" borderId="155" applyNumberFormat="0" applyProtection="0">
      <alignment horizontal="right" vertical="center"/>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2" borderId="155" applyNumberFormat="0" applyProtection="0">
      <alignment horizontal="right" vertical="center"/>
    </xf>
    <xf numFmtId="4" fontId="70" fillId="71" borderId="155" applyNumberFormat="0" applyProtection="0">
      <alignment horizontal="right" vertical="center"/>
    </xf>
    <xf numFmtId="4" fontId="70" fillId="70" borderId="155" applyNumberFormat="0" applyProtection="0">
      <alignment horizontal="right" vertical="center"/>
    </xf>
    <xf numFmtId="4" fontId="70" fillId="69" borderId="155" applyNumberFormat="0" applyProtection="0">
      <alignment horizontal="right" vertical="center"/>
    </xf>
    <xf numFmtId="4" fontId="70" fillId="112" borderId="155" applyNumberFormat="0" applyProtection="0">
      <alignment horizontal="right" vertical="center"/>
    </xf>
    <xf numFmtId="4" fontId="70" fillId="96" borderId="155" applyNumberFormat="0" applyProtection="0">
      <alignment horizontal="left" vertical="center" indent="1"/>
    </xf>
    <xf numFmtId="4" fontId="70" fillId="111" borderId="155" applyNumberFormat="0" applyProtection="0">
      <alignment horizontal="left" vertical="center" indent="1"/>
    </xf>
    <xf numFmtId="4" fontId="80" fillId="111" borderId="155" applyNumberFormat="0" applyProtection="0">
      <alignment vertical="center"/>
    </xf>
    <xf numFmtId="178" fontId="30" fillId="0" borderId="160" applyNumberFormat="0" applyFill="0" applyAlignment="0" applyProtection="0"/>
    <xf numFmtId="178" fontId="73" fillId="63" borderId="157" applyNumberFormat="0" applyProtection="0">
      <alignment horizontal="left" vertical="top" indent="1"/>
    </xf>
    <xf numFmtId="4" fontId="80" fillId="81" borderId="155" applyNumberFormat="0" applyProtection="0">
      <alignment horizontal="right" vertical="center"/>
    </xf>
    <xf numFmtId="4" fontId="70" fillId="0" borderId="155" applyNumberFormat="0" applyProtection="0">
      <alignment horizontal="right" vertical="center"/>
    </xf>
    <xf numFmtId="4" fontId="73" fillId="84" borderId="157" applyNumberFormat="0" applyProtection="0">
      <alignment horizontal="left" vertical="center" indent="1"/>
    </xf>
    <xf numFmtId="4" fontId="73" fillId="78" borderId="157" applyNumberFormat="0" applyProtection="0">
      <alignment vertical="center"/>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4" borderId="155"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17" fillId="76" borderId="157"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center"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center" indent="1"/>
    </xf>
    <xf numFmtId="178" fontId="70" fillId="84" borderId="155"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63" borderId="155" applyNumberFormat="0" applyProtection="0">
      <alignment horizontal="right" vertical="center"/>
    </xf>
    <xf numFmtId="4" fontId="17" fillId="75" borderId="158" applyNumberFormat="0" applyProtection="0">
      <alignment horizontal="left" vertical="center" indent="1"/>
    </xf>
    <xf numFmtId="4" fontId="70" fillId="72" borderId="155" applyNumberFormat="0" applyProtection="0">
      <alignment horizontal="right" vertical="center"/>
    </xf>
    <xf numFmtId="4" fontId="70" fillId="70" borderId="155" applyNumberFormat="0" applyProtection="0">
      <alignment horizontal="right" vertical="center"/>
    </xf>
    <xf numFmtId="4" fontId="70" fillId="67" borderId="155" applyNumberFormat="0" applyProtection="0">
      <alignment horizontal="right" vertical="center"/>
    </xf>
    <xf numFmtId="4" fontId="70" fillId="112" borderId="155" applyNumberFormat="0" applyProtection="0">
      <alignment horizontal="right" vertical="center"/>
    </xf>
    <xf numFmtId="178" fontId="74" fillId="62" borderId="157" applyNumberFormat="0" applyProtection="0">
      <alignment horizontal="left" vertical="top" indent="1"/>
    </xf>
    <xf numFmtId="4" fontId="80" fillId="111" borderId="155"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8" fillId="108" borderId="156" applyNumberFormat="0" applyAlignment="0" applyProtection="0"/>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4" fillId="62" borderId="157" applyNumberFormat="0" applyProtection="0">
      <alignment horizontal="left" vertical="top" indent="1"/>
    </xf>
    <xf numFmtId="4" fontId="70" fillId="67" borderId="155" applyNumberFormat="0" applyProtection="0">
      <alignment horizontal="right" vertical="center"/>
    </xf>
    <xf numFmtId="4" fontId="70" fillId="70" borderId="155" applyNumberFormat="0" applyProtection="0">
      <alignment horizontal="right" vertical="center"/>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178" fontId="73" fillId="78" borderId="157" applyNumberFormat="0" applyProtection="0">
      <alignment horizontal="left" vertical="top" indent="1"/>
    </xf>
    <xf numFmtId="4" fontId="80" fillId="81" borderId="155" applyNumberFormat="0" applyProtection="0">
      <alignment horizontal="right" vertical="center"/>
    </xf>
    <xf numFmtId="178" fontId="73" fillId="63" borderId="157" applyNumberFormat="0" applyProtection="0">
      <alignment horizontal="left" vertical="top" indent="1"/>
    </xf>
    <xf numFmtId="178" fontId="30" fillId="0" borderId="160" applyNumberFormat="0" applyFill="0" applyAlignment="0" applyProtection="0"/>
    <xf numFmtId="4" fontId="70" fillId="62" borderId="155" applyNumberFormat="0" applyProtection="0">
      <alignment vertical="center"/>
    </xf>
    <xf numFmtId="4" fontId="70" fillId="111" borderId="155" applyNumberFormat="0" applyProtection="0">
      <alignment horizontal="left" vertical="center" indent="1"/>
    </xf>
    <xf numFmtId="4" fontId="70" fillId="64" borderId="155" applyNumberFormat="0" applyProtection="0">
      <alignment horizontal="right" vertical="center"/>
    </xf>
    <xf numFmtId="4" fontId="70" fillId="66" borderId="158" applyNumberFormat="0" applyProtection="0">
      <alignment horizontal="right" vertical="center"/>
    </xf>
    <xf numFmtId="4" fontId="70" fillId="68" borderId="155" applyNumberFormat="0" applyProtection="0">
      <alignment horizontal="right" vertical="center"/>
    </xf>
    <xf numFmtId="4" fontId="70" fillId="70" borderId="155" applyNumberFormat="0" applyProtection="0">
      <alignment horizontal="right" vertical="center"/>
    </xf>
    <xf numFmtId="4" fontId="70" fillId="72" borderId="155" applyNumberFormat="0" applyProtection="0">
      <alignment horizontal="right" vertical="center"/>
    </xf>
    <xf numFmtId="4" fontId="17" fillId="75" borderId="158" applyNumberFormat="0" applyProtection="0">
      <alignment horizontal="left" vertical="center" indent="1"/>
    </xf>
    <xf numFmtId="4" fontId="70" fillId="63" borderId="155" applyNumberFormat="0" applyProtection="0">
      <alignment horizontal="right" vertical="center"/>
    </xf>
    <xf numFmtId="178" fontId="70" fillId="84" borderId="155" applyNumberFormat="0" applyProtection="0">
      <alignment horizontal="left" vertical="center"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4" fontId="70" fillId="64" borderId="155" applyNumberFormat="0" applyProtection="0">
      <alignment horizontal="right" vertical="center"/>
    </xf>
    <xf numFmtId="178" fontId="30" fillId="0" borderId="160" applyNumberFormat="0" applyFill="0" applyAlignment="0" applyProtection="0"/>
    <xf numFmtId="178" fontId="30" fillId="0" borderId="160" applyNumberFormat="0" applyFill="0" applyAlignment="0" applyProtection="0"/>
    <xf numFmtId="178" fontId="70" fillId="113" borderId="155" applyNumberFormat="0" applyProtection="0">
      <alignment horizontal="left" vertical="center" indent="1"/>
    </xf>
    <xf numFmtId="178" fontId="74" fillId="62" borderId="157" applyNumberFormat="0" applyProtection="0">
      <alignment horizontal="left" vertical="top" indent="1"/>
    </xf>
    <xf numFmtId="178" fontId="70" fillId="76" borderId="157" applyNumberFormat="0" applyProtection="0">
      <alignment horizontal="left" vertical="top" indent="1"/>
    </xf>
    <xf numFmtId="4" fontId="70" fillId="63" borderId="155" applyNumberFormat="0" applyProtection="0">
      <alignment horizontal="right" vertical="center"/>
    </xf>
    <xf numFmtId="178" fontId="70" fillId="75" borderId="157" applyNumberFormat="0" applyProtection="0">
      <alignment horizontal="left" vertical="top" indent="1"/>
    </xf>
    <xf numFmtId="178" fontId="70" fillId="76" borderId="157" applyNumberFormat="0" applyProtection="0">
      <alignment horizontal="left" vertical="top" indent="1"/>
    </xf>
    <xf numFmtId="4" fontId="70" fillId="66" borderId="158" applyNumberFormat="0" applyProtection="0">
      <alignment horizontal="right" vertical="center"/>
    </xf>
    <xf numFmtId="4" fontId="70" fillId="68" borderId="155" applyNumberFormat="0" applyProtection="0">
      <alignment horizontal="right" vertical="center"/>
    </xf>
    <xf numFmtId="4" fontId="70" fillId="64" borderId="155" applyNumberFormat="0" applyProtection="0">
      <alignment horizontal="right" vertical="center"/>
    </xf>
    <xf numFmtId="178" fontId="74" fillId="62" borderId="157" applyNumberFormat="0" applyProtection="0">
      <alignment horizontal="left" vertical="top" indent="1"/>
    </xf>
    <xf numFmtId="4" fontId="70" fillId="62" borderId="155" applyNumberFormat="0" applyProtection="0">
      <alignment vertical="center"/>
    </xf>
    <xf numFmtId="178" fontId="30" fillId="0" borderId="160" applyNumberFormat="0" applyFill="0" applyAlignment="0" applyProtection="0"/>
    <xf numFmtId="4" fontId="76" fillId="77" borderId="155" applyNumberFormat="0" applyProtection="0">
      <alignment horizontal="right" vertical="center"/>
    </xf>
    <xf numFmtId="4" fontId="75" fillId="79" borderId="158" applyNumberFormat="0" applyProtection="0">
      <alignment horizontal="left" vertical="center" indent="1"/>
    </xf>
    <xf numFmtId="4" fontId="70" fillId="96" borderId="155" applyNumberFormat="0" applyProtection="0">
      <alignment horizontal="left" vertical="center" indent="1"/>
    </xf>
    <xf numFmtId="178" fontId="17" fillId="75" borderId="157" applyNumberFormat="0" applyProtection="0">
      <alignment horizontal="left" vertical="top" indent="1"/>
    </xf>
    <xf numFmtId="178" fontId="73" fillId="78" borderId="157" applyNumberFormat="0" applyProtection="0">
      <alignment horizontal="left" vertical="top" indent="1"/>
    </xf>
    <xf numFmtId="178" fontId="72" fillId="75" borderId="159" applyBorder="0"/>
    <xf numFmtId="178" fontId="70" fillId="74" borderId="157" applyNumberFormat="0" applyProtection="0">
      <alignment horizontal="left" vertical="top" indent="1"/>
    </xf>
    <xf numFmtId="178" fontId="70" fillId="76" borderId="157" applyNumberFormat="0" applyProtection="0">
      <alignment horizontal="left" vertical="top" indent="1"/>
    </xf>
    <xf numFmtId="178" fontId="70" fillId="76" borderId="155"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4" fontId="70" fillId="68" borderId="155" applyNumberFormat="0" applyProtection="0">
      <alignment horizontal="right" vertical="center"/>
    </xf>
    <xf numFmtId="4" fontId="70" fillId="63" borderId="158" applyNumberFormat="0" applyProtection="0">
      <alignment horizontal="left" vertical="center" indent="1"/>
    </xf>
    <xf numFmtId="4" fontId="70" fillId="74" borderId="158" applyNumberFormat="0" applyProtection="0">
      <alignment horizontal="left" vertical="center"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1" borderId="155" applyNumberFormat="0" applyProtection="0">
      <alignment horizontal="right" vertical="center"/>
    </xf>
    <xf numFmtId="4" fontId="70" fillId="69" borderId="155" applyNumberFormat="0" applyProtection="0">
      <alignment horizontal="right" vertical="center"/>
    </xf>
    <xf numFmtId="4" fontId="70" fillId="66" borderId="158" applyNumberFormat="0" applyProtection="0">
      <alignment horizontal="right" vertical="center"/>
    </xf>
    <xf numFmtId="4" fontId="70" fillId="96" borderId="155" applyNumberFormat="0" applyProtection="0">
      <alignment horizontal="left" vertical="center" indent="1"/>
    </xf>
    <xf numFmtId="4" fontId="70" fillId="111" borderId="155" applyNumberFormat="0" applyProtection="0">
      <alignment horizontal="left" vertical="center" indent="1"/>
    </xf>
    <xf numFmtId="4" fontId="70" fillId="62" borderId="155" applyNumberFormat="0" applyProtection="0">
      <alignment vertical="center"/>
    </xf>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70" fillId="57" borderId="155" applyNumberFormat="0" applyFont="0" applyAlignment="0" applyProtection="0"/>
    <xf numFmtId="178" fontId="70" fillId="63" borderId="157" applyNumberFormat="0" applyProtection="0">
      <alignment horizontal="left" vertical="top" indent="1"/>
    </xf>
    <xf numFmtId="37" fontId="40" fillId="0" borderId="27" applyNumberFormat="0"/>
    <xf numFmtId="178" fontId="17" fillId="74" borderId="157" applyNumberFormat="0" applyProtection="0">
      <alignment horizontal="left" vertical="top" indent="1"/>
    </xf>
    <xf numFmtId="178" fontId="17" fillId="63" borderId="157" applyNumberFormat="0" applyProtection="0">
      <alignment horizontal="left" vertical="top" indent="1"/>
    </xf>
    <xf numFmtId="178" fontId="70" fillId="74" borderId="157"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178" fontId="70" fillId="74" borderId="155"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63" borderId="157" applyNumberFormat="0" applyProtection="0">
      <alignment horizontal="left" vertical="top" indent="1"/>
    </xf>
    <xf numFmtId="178" fontId="68" fillId="108" borderId="156" applyNumberFormat="0" applyAlignment="0" applyProtection="0"/>
    <xf numFmtId="178" fontId="68" fillId="108" borderId="156" applyNumberFormat="0" applyAlignment="0" applyProtection="0"/>
    <xf numFmtId="178" fontId="17" fillId="74" borderId="157" applyNumberFormat="0" applyProtection="0">
      <alignment horizontal="left" vertical="top" indent="1"/>
    </xf>
    <xf numFmtId="178" fontId="70" fillId="74" borderId="157" applyNumberFormat="0" applyProtection="0">
      <alignment horizontal="left" vertical="top" indent="1"/>
    </xf>
    <xf numFmtId="43" fontId="6" fillId="0" borderId="0" applyFont="0" applyFill="0" applyBorder="0" applyAlignment="0" applyProtection="0"/>
    <xf numFmtId="173" fontId="40" fillId="0" borderId="125" applyFill="0"/>
    <xf numFmtId="178" fontId="70" fillId="75" borderId="157" applyNumberFormat="0" applyProtection="0">
      <alignment horizontal="left" vertical="top" indent="1"/>
    </xf>
    <xf numFmtId="4" fontId="70" fillId="63" borderId="158" applyNumberFormat="0" applyProtection="0">
      <alignment horizontal="left" vertical="center" indent="1"/>
    </xf>
    <xf numFmtId="178" fontId="70" fillId="76" borderId="155" applyNumberFormat="0" applyProtection="0">
      <alignment horizontal="left" vertical="center" indent="1"/>
    </xf>
    <xf numFmtId="178" fontId="70" fillId="57" borderId="155" applyNumberFormat="0" applyFont="0" applyAlignment="0" applyProtection="0"/>
    <xf numFmtId="178" fontId="70" fillId="74" borderId="157" applyNumberFormat="0" applyProtection="0">
      <alignment horizontal="left" vertical="top" indent="1"/>
    </xf>
    <xf numFmtId="4" fontId="70" fillId="67" borderId="155" applyNumberFormat="0" applyProtection="0">
      <alignment horizontal="right" vertical="center"/>
    </xf>
    <xf numFmtId="178" fontId="70" fillId="63" borderId="157" applyNumberFormat="0" applyProtection="0">
      <alignment horizontal="left" vertical="top" indent="1"/>
    </xf>
    <xf numFmtId="178" fontId="65" fillId="58" borderId="155" applyNumberFormat="0" applyAlignment="0" applyProtection="0"/>
    <xf numFmtId="178" fontId="70" fillId="76" borderId="157" applyNumberFormat="0" applyProtection="0">
      <alignment horizontal="left" vertical="top"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1" borderId="155" applyNumberFormat="0" applyProtection="0">
      <alignment horizontal="right" vertical="center"/>
    </xf>
    <xf numFmtId="4" fontId="70" fillId="69" borderId="155" applyNumberFormat="0" applyProtection="0">
      <alignment horizontal="right" vertical="center"/>
    </xf>
    <xf numFmtId="4" fontId="70" fillId="67" borderId="155" applyNumberFormat="0" applyProtection="0">
      <alignment horizontal="right" vertical="center"/>
    </xf>
    <xf numFmtId="4" fontId="70" fillId="112" borderId="155" applyNumberFormat="0" applyProtection="0">
      <alignment horizontal="right" vertical="center"/>
    </xf>
    <xf numFmtId="4" fontId="70" fillId="96" borderId="155" applyNumberFormat="0" applyProtection="0">
      <alignment horizontal="left" vertical="center" indent="1"/>
    </xf>
    <xf numFmtId="4" fontId="80" fillId="111" borderId="155" applyNumberFormat="0" applyProtection="0">
      <alignment vertical="center"/>
    </xf>
    <xf numFmtId="178" fontId="30" fillId="0" borderId="160" applyNumberFormat="0" applyFill="0" applyAlignment="0" applyProtection="0"/>
    <xf numFmtId="178" fontId="78" fillId="108" borderId="155" applyNumberFormat="0" applyAlignment="0" applyProtection="0"/>
    <xf numFmtId="37" fontId="40" fillId="0" borderId="27" applyNumberFormat="0"/>
    <xf numFmtId="4" fontId="76" fillId="77" borderId="155" applyNumberFormat="0" applyProtection="0">
      <alignment horizontal="right" vertical="center"/>
    </xf>
    <xf numFmtId="4" fontId="75" fillId="79" borderId="158" applyNumberFormat="0" applyProtection="0">
      <alignment horizontal="left" vertical="center" indent="1"/>
    </xf>
    <xf numFmtId="4" fontId="70" fillId="96" borderId="155" applyNumberFormat="0" applyProtection="0">
      <alignment horizontal="left" vertical="center" indent="1"/>
    </xf>
    <xf numFmtId="4" fontId="70" fillId="0" borderId="155" applyNumberFormat="0" applyProtection="0">
      <alignment horizontal="right" vertical="center"/>
    </xf>
    <xf numFmtId="4" fontId="73" fillId="84" borderId="157" applyNumberFormat="0" applyProtection="0">
      <alignment horizontal="left" vertical="center" indent="1"/>
    </xf>
    <xf numFmtId="4" fontId="73" fillId="78" borderId="157" applyNumberFormat="0" applyProtection="0">
      <alignment vertical="center"/>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4" fontId="70" fillId="72" borderId="155" applyNumberFormat="0" applyProtection="0">
      <alignment horizontal="right" vertical="center"/>
    </xf>
    <xf numFmtId="178" fontId="70" fillId="57" borderId="155" applyNumberFormat="0" applyFon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17" fillId="75" borderId="157" applyNumberFormat="0" applyProtection="0">
      <alignment horizontal="left" vertical="center" indent="1"/>
    </xf>
    <xf numFmtId="4" fontId="17" fillId="75" borderId="158" applyNumberFormat="0" applyProtection="0">
      <alignment horizontal="left" vertical="center" indent="1"/>
    </xf>
    <xf numFmtId="4" fontId="70" fillId="69" borderId="155" applyNumberFormat="0" applyProtection="0">
      <alignment horizontal="right" vertical="center"/>
    </xf>
    <xf numFmtId="4" fontId="70" fillId="112" borderId="155" applyNumberFormat="0" applyProtection="0">
      <alignment horizontal="right" vertical="center"/>
    </xf>
    <xf numFmtId="4" fontId="80" fillId="111" borderId="155" applyNumberFormat="0" applyProtection="0">
      <alignment vertical="center"/>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84" borderId="155" applyNumberFormat="0" applyProtection="0">
      <alignment horizontal="left" vertical="center" indent="1"/>
    </xf>
    <xf numFmtId="178" fontId="70" fillId="57" borderId="155" applyNumberFormat="0" applyFont="0" applyAlignment="0" applyProtection="0"/>
    <xf numFmtId="178" fontId="70" fillId="74" borderId="157" applyNumberFormat="0" applyProtection="0">
      <alignment horizontal="left" vertical="top" indent="1"/>
    </xf>
    <xf numFmtId="178" fontId="70" fillId="57" borderId="155" applyNumberFormat="0" applyFont="0" applyAlignment="0" applyProtection="0"/>
    <xf numFmtId="178" fontId="17" fillId="76" borderId="157" applyNumberFormat="0" applyProtection="0">
      <alignment horizontal="left" vertical="top" indent="1"/>
    </xf>
    <xf numFmtId="178" fontId="70" fillId="57" borderId="155" applyNumberFormat="0" applyFont="0" applyAlignment="0" applyProtection="0"/>
    <xf numFmtId="178" fontId="70" fillId="63" borderId="157" applyNumberFormat="0" applyProtection="0">
      <alignment horizontal="left" vertical="top" indent="1"/>
    </xf>
    <xf numFmtId="178" fontId="70" fillId="76"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3" fontId="40" fillId="0" borderId="125" applyFill="0"/>
    <xf numFmtId="178" fontId="70" fillId="63" borderId="157" applyNumberFormat="0" applyProtection="0">
      <alignment horizontal="left" vertical="top" indent="1"/>
    </xf>
    <xf numFmtId="178" fontId="65" fillId="58" borderId="155" applyNumberFormat="0" applyAlignment="0" applyProtection="0"/>
    <xf numFmtId="178" fontId="70" fillId="63" borderId="157" applyNumberFormat="0" applyProtection="0">
      <alignment horizontal="left" vertical="top" indent="1"/>
    </xf>
    <xf numFmtId="173" fontId="40" fillId="0" borderId="125" applyFill="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178" fontId="2" fillId="0" borderId="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7" borderId="19" applyNumberFormat="0">
      <protection locked="0"/>
    </xf>
    <xf numFmtId="178" fontId="72" fillId="75" borderId="159" applyBorder="0"/>
    <xf numFmtId="4" fontId="73" fillId="78" borderId="157" applyNumberFormat="0" applyProtection="0">
      <alignment vertical="center"/>
    </xf>
    <xf numFmtId="4" fontId="80" fillId="82" borderId="19"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178" fontId="70" fillId="114" borderId="19"/>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0" fontId="18" fillId="0" borderId="0"/>
    <xf numFmtId="206" fontId="18" fillId="0" borderId="0"/>
    <xf numFmtId="0" fontId="18" fillId="0" borderId="0"/>
    <xf numFmtId="0" fontId="18" fillId="0" borderId="0"/>
    <xf numFmtId="0" fontId="18" fillId="0" borderId="0"/>
    <xf numFmtId="0" fontId="1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0" fillId="57" borderId="164" applyNumberFormat="0" applyFont="0" applyAlignment="0" applyProtection="0"/>
    <xf numFmtId="0" fontId="18" fillId="0" borderId="0" applyFont="0" applyFill="0" applyBorder="0" applyAlignment="0" applyProtection="0"/>
    <xf numFmtId="0" fontId="17" fillId="0" borderId="0"/>
    <xf numFmtId="0" fontId="17" fillId="0" borderId="0"/>
    <xf numFmtId="0" fontId="6" fillId="0" borderId="0"/>
    <xf numFmtId="0" fontId="6" fillId="0" borderId="0"/>
    <xf numFmtId="0" fontId="6"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180"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7" fontId="39" fillId="129" borderId="19">
      <alignment vertical="center"/>
    </xf>
    <xf numFmtId="179" fontId="39" fillId="129" borderId="19">
      <alignment vertical="center"/>
    </xf>
    <xf numFmtId="180" fontId="39" fillId="82" borderId="19">
      <alignment vertical="center"/>
      <protection locked="0"/>
    </xf>
    <xf numFmtId="180" fontId="39" fillId="82" borderId="19">
      <alignment vertical="center"/>
      <protection locked="0"/>
    </xf>
    <xf numFmtId="177" fontId="39" fillId="80" borderId="19">
      <alignment vertical="center"/>
    </xf>
    <xf numFmtId="179" fontId="39" fillId="80" borderId="19">
      <alignment vertical="center"/>
    </xf>
    <xf numFmtId="180" fontId="39" fillId="80" borderId="19">
      <alignment vertical="center"/>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7" borderId="19" applyNumberFormat="0">
      <protection locked="0"/>
    </xf>
    <xf numFmtId="178" fontId="72" fillId="75" borderId="159" applyBorder="0"/>
    <xf numFmtId="4" fontId="73" fillId="78" borderId="157" applyNumberFormat="0" applyProtection="0">
      <alignment vertical="center"/>
    </xf>
    <xf numFmtId="4" fontId="80" fillId="82" borderId="19"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178" fontId="70" fillId="114" borderId="19"/>
    <xf numFmtId="4" fontId="76" fillId="77" borderId="155" applyNumberFormat="0" applyProtection="0">
      <alignment horizontal="right" vertical="center"/>
    </xf>
    <xf numFmtId="37" fontId="40" fillId="0" borderId="27" applyNumberFormat="0"/>
    <xf numFmtId="173" fontId="40" fillId="0" borderId="125" applyFill="0"/>
    <xf numFmtId="178" fontId="30" fillId="0" borderId="160" applyNumberFormat="0" applyFill="0" applyAlignment="0" applyProtection="0"/>
    <xf numFmtId="178" fontId="30" fillId="0" borderId="160" applyNumberFormat="0" applyFill="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3" fontId="40" fillId="0" borderId="125" applyFill="0"/>
    <xf numFmtId="178" fontId="30" fillId="0" borderId="160" applyNumberFormat="0" applyFill="0" applyAlignment="0" applyProtection="0"/>
    <xf numFmtId="178" fontId="30" fillId="0" borderId="160" applyNumberFormat="0" applyFill="0" applyAlignment="0" applyProtection="0"/>
    <xf numFmtId="43" fontId="18" fillId="0" borderId="0" applyFont="0" applyFill="0" applyBorder="0" applyAlignment="0" applyProtection="0"/>
    <xf numFmtId="178" fontId="70" fillId="75" borderId="157" applyNumberFormat="0" applyProtection="0">
      <alignment horizontal="left" vertical="top" indent="1"/>
    </xf>
    <xf numFmtId="43" fontId="6" fillId="0" borderId="0" applyFont="0" applyFill="0" applyBorder="0" applyAlignment="0" applyProtection="0"/>
    <xf numFmtId="178" fontId="17" fillId="76" borderId="157" applyNumberFormat="0" applyProtection="0">
      <alignment horizontal="left" vertical="top" indent="1"/>
    </xf>
    <xf numFmtId="43" fontId="14" fillId="0" borderId="0" applyFont="0" applyFill="0" applyBorder="0" applyAlignment="0" applyProtection="0"/>
    <xf numFmtId="178" fontId="17" fillId="74" borderId="157" applyNumberFormat="0" applyProtection="0">
      <alignment horizontal="left" vertical="center" indent="1"/>
    </xf>
    <xf numFmtId="0" fontId="103" fillId="0" borderId="0" applyNumberFormat="0" applyFill="0" applyBorder="0" applyAlignment="0" applyProtection="0">
      <alignment vertical="top"/>
      <protection locked="0"/>
    </xf>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68" fillId="108" borderId="156" applyNumberFormat="0" applyAlignment="0" applyProtection="0"/>
    <xf numFmtId="178" fontId="68" fillId="108" borderId="156" applyNumberFormat="0" applyAlignment="0" applyProtection="0"/>
    <xf numFmtId="178" fontId="74" fillId="62" borderId="157" applyNumberFormat="0" applyProtection="0">
      <alignment horizontal="left" vertical="top" indent="1"/>
    </xf>
    <xf numFmtId="4" fontId="70" fillId="66" borderId="158"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7" borderId="47" applyNumberFormat="0">
      <protection locked="0"/>
    </xf>
    <xf numFmtId="178" fontId="70" fillId="77" borderId="47" applyNumberFormat="0">
      <protection locked="0"/>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178" fontId="17" fillId="75" borderId="157" applyNumberFormat="0" applyProtection="0">
      <alignment horizontal="left" vertical="top" indent="1"/>
    </xf>
    <xf numFmtId="37" fontId="40" fillId="0" borderId="27" applyNumberFormat="0"/>
    <xf numFmtId="178" fontId="70" fillId="75" borderId="157"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178" fontId="70" fillId="63" borderId="157"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0" fontId="2" fillId="0" borderId="0"/>
    <xf numFmtId="0" fontId="17" fillId="0" borderId="0"/>
    <xf numFmtId="0" fontId="17" fillId="0" borderId="0"/>
    <xf numFmtId="9" fontId="2" fillId="0" borderId="0" applyFont="0" applyFill="0" applyBorder="0" applyAlignment="0" applyProtection="0"/>
    <xf numFmtId="0" fontId="17" fillId="0" borderId="0" applyFont="0" applyFill="0" applyBorder="0" applyAlignment="0" applyProtection="0"/>
    <xf numFmtId="0" fontId="18" fillId="0" borderId="0"/>
    <xf numFmtId="0" fontId="18" fillId="0" borderId="0"/>
    <xf numFmtId="0" fontId="18" fillId="0" borderId="0"/>
    <xf numFmtId="0" fontId="18"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alignment vertical="justify"/>
    </xf>
    <xf numFmtId="0" fontId="28" fillId="49" borderId="0" applyNumberFormat="0" applyBorder="0" applyAlignment="0" applyProtection="0"/>
    <xf numFmtId="0" fontId="28" fillId="57" borderId="0" applyNumberFormat="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0" fillId="61" borderId="0" applyNumberFormat="0" applyBorder="0" applyAlignment="0" applyProtection="0"/>
    <xf numFmtId="172" fontId="100" fillId="0" borderId="0" applyFont="0" applyFill="0" applyBorder="0" applyAlignment="0" applyProtection="0"/>
    <xf numFmtId="0" fontId="121" fillId="82" borderId="0"/>
    <xf numFmtId="176" fontId="105" fillId="145" borderId="0">
      <alignment vertical="center"/>
    </xf>
    <xf numFmtId="0" fontId="6"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18" fillId="0" borderId="0"/>
    <xf numFmtId="0" fontId="18" fillId="0" borderId="0" applyFont="0" applyFill="0" applyBorder="0" applyAlignment="0" applyProtection="0"/>
    <xf numFmtId="0" fontId="18" fillId="0" borderId="0"/>
    <xf numFmtId="0" fontId="18" fillId="0" borderId="0" applyFont="0" applyFill="0" applyBorder="0" applyAlignment="0" applyProtection="0"/>
    <xf numFmtId="0" fontId="6" fillId="0" borderId="0"/>
    <xf numFmtId="0" fontId="39" fillId="0" borderId="0"/>
    <xf numFmtId="0" fontId="18" fillId="0" borderId="0"/>
    <xf numFmtId="0" fontId="18" fillId="0" borderId="0">
      <alignment vertical="top"/>
    </xf>
    <xf numFmtId="0" fontId="18" fillId="0" borderId="0">
      <alignment vertical="top"/>
    </xf>
    <xf numFmtId="0" fontId="39" fillId="0" borderId="0"/>
    <xf numFmtId="0" fontId="6" fillId="0" borderId="0"/>
    <xf numFmtId="0" fontId="18" fillId="0" borderId="0">
      <alignment vertical="top"/>
    </xf>
    <xf numFmtId="0" fontId="16" fillId="0" borderId="0"/>
    <xf numFmtId="0" fontId="17" fillId="0" borderId="0">
      <alignment vertical="center"/>
    </xf>
    <xf numFmtId="0" fontId="14" fillId="0" borderId="0"/>
    <xf numFmtId="38" fontId="17" fillId="0" borderId="0" applyFont="0" applyFill="0" applyBorder="0" applyAlignment="0" applyProtection="0"/>
    <xf numFmtId="0" fontId="18" fillId="0" borderId="0">
      <alignment vertical="top"/>
    </xf>
    <xf numFmtId="0" fontId="18" fillId="0" borderId="0">
      <alignment vertical="top"/>
    </xf>
    <xf numFmtId="0" fontId="18" fillId="0" borderId="0">
      <alignment vertical="top"/>
    </xf>
    <xf numFmtId="9" fontId="39"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0" fontId="6" fillId="146" borderId="19">
      <alignment vertical="center"/>
    </xf>
    <xf numFmtId="180" fontId="6" fillId="146" borderId="19">
      <alignment vertical="center"/>
    </xf>
    <xf numFmtId="180" fontId="6" fillId="146" borderId="19">
      <alignment vertical="center"/>
    </xf>
    <xf numFmtId="180" fontId="39" fillId="129" borderId="19">
      <alignment vertical="center"/>
    </xf>
    <xf numFmtId="0" fontId="6" fillId="146" borderId="19">
      <alignment vertical="center"/>
    </xf>
    <xf numFmtId="0" fontId="6" fillId="146" borderId="19">
      <alignment vertical="center"/>
    </xf>
    <xf numFmtId="0" fontId="39" fillId="129" borderId="19">
      <alignment vertical="center"/>
    </xf>
    <xf numFmtId="0" fontId="6" fillId="146" borderId="19">
      <alignment vertical="center"/>
    </xf>
    <xf numFmtId="0" fontId="6" fillId="146" borderId="19">
      <alignment vertical="center"/>
    </xf>
    <xf numFmtId="0" fontId="39" fillId="129" borderId="19">
      <alignment vertical="center"/>
    </xf>
    <xf numFmtId="180" fontId="6" fillId="146" borderId="19">
      <alignment vertical="center"/>
    </xf>
    <xf numFmtId="177" fontId="6" fillId="146" borderId="19">
      <alignment vertical="center"/>
    </xf>
    <xf numFmtId="180" fontId="6" fillId="146" borderId="19">
      <alignment vertical="center"/>
    </xf>
    <xf numFmtId="177" fontId="39" fillId="129" borderId="19">
      <alignment vertical="center"/>
    </xf>
    <xf numFmtId="180" fontId="39" fillId="129" borderId="19">
      <alignment vertical="center"/>
    </xf>
    <xf numFmtId="207" fontId="6" fillId="146" borderId="19">
      <alignment vertical="center"/>
    </xf>
    <xf numFmtId="177" fontId="6" fillId="146" borderId="19">
      <alignment vertical="center"/>
    </xf>
    <xf numFmtId="207" fontId="39" fillId="129" borderId="19">
      <alignment vertical="center"/>
    </xf>
    <xf numFmtId="177" fontId="6" fillId="146" borderId="19">
      <alignment vertical="center"/>
    </xf>
    <xf numFmtId="179" fontId="6" fillId="146" borderId="19">
      <alignment vertical="center"/>
    </xf>
    <xf numFmtId="177" fontId="39" fillId="129" borderId="19">
      <alignment vertical="center"/>
    </xf>
    <xf numFmtId="180" fontId="39" fillId="129" borderId="19">
      <alignment vertical="center"/>
    </xf>
    <xf numFmtId="0" fontId="122" fillId="0" borderId="0"/>
    <xf numFmtId="181" fontId="6" fillId="0" borderId="0">
      <protection locked="0"/>
    </xf>
    <xf numFmtId="181" fontId="6" fillId="0" borderId="0">
      <protection locked="0"/>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0" fontId="39" fillId="82" borderId="19">
      <alignment vertical="center"/>
      <protection locked="0"/>
    </xf>
    <xf numFmtId="182" fontId="6" fillId="163" borderId="19">
      <alignment vertical="center"/>
      <protection locked="0"/>
    </xf>
    <xf numFmtId="182" fontId="39" fillId="82"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0" fontId="39" fillId="82" borderId="19">
      <alignment vertical="center"/>
      <protection locked="0"/>
    </xf>
    <xf numFmtId="182" fontId="6" fillId="163" borderId="19">
      <alignment vertical="center"/>
      <protection locked="0"/>
    </xf>
    <xf numFmtId="182" fontId="39" fillId="82" borderId="19">
      <alignment vertical="center"/>
      <protection locked="0"/>
    </xf>
    <xf numFmtId="182" fontId="6" fillId="163" borderId="19">
      <alignment vertical="center"/>
      <protection locked="0"/>
    </xf>
    <xf numFmtId="177" fontId="6" fillId="163" borderId="19">
      <alignment vertical="center"/>
      <protection locked="0"/>
    </xf>
    <xf numFmtId="180" fontId="6" fillId="163" borderId="19">
      <alignment vertical="center"/>
      <protection locked="0"/>
    </xf>
    <xf numFmtId="177" fontId="39" fillId="82" borderId="19">
      <alignment vertical="center"/>
      <protection locked="0"/>
    </xf>
    <xf numFmtId="182" fontId="39" fillId="82" borderId="19">
      <alignment vertical="center"/>
      <protection locked="0"/>
    </xf>
    <xf numFmtId="171" fontId="6" fillId="163" borderId="19">
      <alignment vertical="center"/>
      <protection locked="0"/>
    </xf>
    <xf numFmtId="171" fontId="6" fillId="163" borderId="19">
      <alignment vertical="center"/>
      <protection locked="0"/>
    </xf>
    <xf numFmtId="171" fontId="39" fillId="82" borderId="19">
      <alignment vertical="center"/>
      <protection locked="0"/>
    </xf>
    <xf numFmtId="171" fontId="6" fillId="163" borderId="19">
      <alignment vertical="center"/>
      <protection locked="0"/>
    </xf>
    <xf numFmtId="171" fontId="6" fillId="163" borderId="19">
      <alignment vertical="center"/>
      <protection locked="0"/>
    </xf>
    <xf numFmtId="171" fontId="39" fillId="82" borderId="19">
      <alignment vertical="center"/>
      <protection locked="0"/>
    </xf>
    <xf numFmtId="180" fontId="6" fillId="163" borderId="19">
      <alignment vertical="center"/>
      <protection locked="0"/>
    </xf>
    <xf numFmtId="180" fontId="6" fillId="163" borderId="19">
      <alignment vertical="center"/>
      <protection locked="0"/>
    </xf>
    <xf numFmtId="180" fontId="39" fillId="82" borderId="19">
      <alignment vertical="center"/>
      <protection locked="0"/>
    </xf>
    <xf numFmtId="177" fontId="6" fillId="163" borderId="19">
      <alignment vertical="center"/>
      <protection locked="0"/>
    </xf>
    <xf numFmtId="182" fontId="39" fillId="82" borderId="19">
      <alignment vertical="center"/>
      <protection locked="0"/>
    </xf>
    <xf numFmtId="180"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39" fillId="80" borderId="19">
      <alignment vertical="center"/>
    </xf>
    <xf numFmtId="182" fontId="6" fillId="165" borderId="19">
      <alignment vertical="center"/>
    </xf>
    <xf numFmtId="182" fontId="6" fillId="165" borderId="19">
      <alignment vertical="center"/>
    </xf>
    <xf numFmtId="182" fontId="39" fillId="80" borderId="19">
      <alignment vertical="center"/>
    </xf>
    <xf numFmtId="182" fontId="6" fillId="165" borderId="19">
      <alignment vertical="center"/>
    </xf>
    <xf numFmtId="207" fontId="6" fillId="165" borderId="19">
      <alignment vertical="center"/>
    </xf>
    <xf numFmtId="177" fontId="6" fillId="165" borderId="19">
      <alignment vertical="center"/>
    </xf>
    <xf numFmtId="182" fontId="39" fillId="80" borderId="19">
      <alignment vertical="center"/>
    </xf>
    <xf numFmtId="177" fontId="6" fillId="165" borderId="19">
      <alignment vertical="center"/>
    </xf>
    <xf numFmtId="179" fontId="6" fillId="165" borderId="19">
      <alignment vertical="center"/>
    </xf>
    <xf numFmtId="177" fontId="39" fillId="80" borderId="19">
      <alignment vertical="center"/>
    </xf>
    <xf numFmtId="182" fontId="39" fillId="80" borderId="19">
      <alignment vertical="center"/>
    </xf>
    <xf numFmtId="0" fontId="6" fillId="165" borderId="19">
      <alignment vertical="center"/>
    </xf>
    <xf numFmtId="0" fontId="6" fillId="165" borderId="19">
      <alignment vertical="center"/>
    </xf>
    <xf numFmtId="0" fontId="39" fillId="80" borderId="19">
      <alignment vertical="center"/>
    </xf>
    <xf numFmtId="0" fontId="6" fillId="165" borderId="19">
      <alignment vertical="center"/>
    </xf>
    <xf numFmtId="0" fontId="6" fillId="165" borderId="19">
      <alignment vertical="center"/>
    </xf>
    <xf numFmtId="0" fontId="39" fillId="80" borderId="19">
      <alignment vertical="center"/>
    </xf>
    <xf numFmtId="180" fontId="6" fillId="165" borderId="19">
      <alignment vertical="center"/>
    </xf>
    <xf numFmtId="177" fontId="6" fillId="165" borderId="19">
      <alignment vertical="center"/>
    </xf>
    <xf numFmtId="180" fontId="6" fillId="165" borderId="19">
      <alignment vertical="center"/>
    </xf>
    <xf numFmtId="177" fontId="39" fillId="80" borderId="19">
      <alignment vertical="center"/>
    </xf>
    <xf numFmtId="180" fontId="39" fillId="80" borderId="19">
      <alignment vertical="center"/>
    </xf>
    <xf numFmtId="180" fontId="6" fillId="165" borderId="19">
      <alignment vertical="center"/>
    </xf>
    <xf numFmtId="180" fontId="39" fillId="80" borderId="19">
      <alignment vertical="center"/>
    </xf>
    <xf numFmtId="18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0" fontId="39" fillId="147" borderId="19">
      <alignment horizontal="right" vertical="center"/>
      <protection locked="0"/>
    </xf>
    <xf numFmtId="0" fontId="6" fillId="166" borderId="19">
      <alignment horizontal="right" vertical="center"/>
      <protection locked="0"/>
    </xf>
    <xf numFmtId="207" fontId="6" fillId="166" borderId="19">
      <alignment horizontal="right" vertical="center"/>
      <protection locked="0"/>
    </xf>
    <xf numFmtId="177" fontId="6" fillId="166" borderId="19">
      <alignment horizontal="right" vertical="center"/>
      <protection locked="0"/>
    </xf>
    <xf numFmtId="207" fontId="39" fillId="147" borderId="19">
      <alignment horizontal="right" vertical="center"/>
      <protection locked="0"/>
    </xf>
    <xf numFmtId="177" fontId="6" fillId="166" borderId="19">
      <alignment horizontal="right" vertical="center"/>
      <protection locked="0"/>
    </xf>
    <xf numFmtId="179" fontId="6" fillId="166" borderId="19">
      <alignment horizontal="right" vertical="center"/>
      <protection locked="0"/>
    </xf>
    <xf numFmtId="177" fontId="39" fillId="147" borderId="19">
      <alignment horizontal="right" vertical="center"/>
      <protection locked="0"/>
    </xf>
    <xf numFmtId="0" fontId="39" fillId="147" borderId="19">
      <alignment horizontal="right" vertical="center"/>
      <protection locked="0"/>
    </xf>
    <xf numFmtId="180" fontId="6" fillId="166" borderId="19">
      <alignment horizontal="right" vertical="center"/>
      <protection locked="0"/>
    </xf>
    <xf numFmtId="177" fontId="6" fillId="166" borderId="19">
      <alignment horizontal="right" vertical="center"/>
      <protection locked="0"/>
    </xf>
    <xf numFmtId="180" fontId="6" fillId="166" borderId="19">
      <alignment horizontal="right" vertical="center"/>
      <protection locked="0"/>
    </xf>
    <xf numFmtId="177" fontId="39" fillId="147" borderId="19">
      <alignment horizontal="right" vertical="center"/>
      <protection locked="0"/>
    </xf>
    <xf numFmtId="180" fontId="39" fillId="147" borderId="19">
      <alignment horizontal="right" vertical="center"/>
      <protection locked="0"/>
    </xf>
    <xf numFmtId="180" fontId="6" fillId="166" borderId="19">
      <alignment horizontal="right" vertical="center"/>
      <protection locked="0"/>
    </xf>
    <xf numFmtId="180" fontId="39" fillId="147" borderId="19">
      <alignment horizontal="right" vertical="center"/>
      <protection locked="0"/>
    </xf>
    <xf numFmtId="181" fontId="39" fillId="0" borderId="0">
      <protection locked="0"/>
    </xf>
    <xf numFmtId="4" fontId="34" fillId="111" borderId="157" applyNumberFormat="0" applyProtection="0">
      <alignment vertical="center"/>
    </xf>
    <xf numFmtId="4" fontId="95" fillId="111" borderId="157" applyNumberFormat="0" applyProtection="0">
      <alignment vertical="center"/>
    </xf>
    <xf numFmtId="4" fontId="96" fillId="111" borderId="157" applyNumberFormat="0" applyProtection="0">
      <alignment horizontal="left" vertical="center" indent="1"/>
    </xf>
    <xf numFmtId="0" fontId="31" fillId="62" borderId="157" applyNumberFormat="0" applyProtection="0">
      <alignment horizontal="left" vertical="top" indent="1"/>
    </xf>
    <xf numFmtId="4" fontId="96" fillId="126" borderId="0" applyNumberFormat="0" applyProtection="0">
      <alignment horizontal="left" vertical="center" indent="1"/>
    </xf>
    <xf numFmtId="4" fontId="96" fillId="127" borderId="157" applyNumberFormat="0" applyProtection="0">
      <alignment horizontal="right" vertical="center"/>
    </xf>
    <xf numFmtId="4" fontId="96" fillId="95" borderId="157" applyNumberFormat="0" applyProtection="0">
      <alignment horizontal="right" vertical="center"/>
    </xf>
    <xf numFmtId="4" fontId="96" fillId="128" borderId="157" applyNumberFormat="0" applyProtection="0">
      <alignment horizontal="right" vertical="center"/>
    </xf>
    <xf numFmtId="4" fontId="96" fillId="80" borderId="157" applyNumberFormat="0" applyProtection="0">
      <alignment horizontal="right" vertical="center"/>
    </xf>
    <xf numFmtId="4" fontId="96" fillId="129" borderId="157" applyNumberFormat="0" applyProtection="0">
      <alignment horizontal="right" vertical="center"/>
    </xf>
    <xf numFmtId="4" fontId="96" fillId="83" borderId="157" applyNumberFormat="0" applyProtection="0">
      <alignment horizontal="right" vertical="center"/>
    </xf>
    <xf numFmtId="4" fontId="96" fillId="130" borderId="157" applyNumberFormat="0" applyProtection="0">
      <alignment horizontal="right" vertical="center"/>
    </xf>
    <xf numFmtId="4" fontId="96" fillId="131" borderId="157" applyNumberFormat="0" applyProtection="0">
      <alignment horizontal="right" vertical="center"/>
    </xf>
    <xf numFmtId="4" fontId="96" fillId="132" borderId="157" applyNumberFormat="0" applyProtection="0">
      <alignment horizontal="right" vertical="center"/>
    </xf>
    <xf numFmtId="4" fontId="34" fillId="133" borderId="31" applyNumberFormat="0" applyProtection="0">
      <alignment horizontal="left" vertical="center" indent="1"/>
    </xf>
    <xf numFmtId="4" fontId="34" fillId="93" borderId="0" applyNumberFormat="0" applyProtection="0">
      <alignment horizontal="left" vertical="center" indent="1"/>
    </xf>
    <xf numFmtId="4" fontId="34" fillId="126" borderId="0" applyNumberFormat="0" applyProtection="0">
      <alignment horizontal="left" vertical="center" indent="1"/>
    </xf>
    <xf numFmtId="4" fontId="96" fillId="93" borderId="157" applyNumberFormat="0" applyProtection="0">
      <alignment horizontal="right" vertical="center"/>
    </xf>
    <xf numFmtId="4" fontId="33" fillId="93" borderId="0" applyNumberFormat="0" applyProtection="0">
      <alignment horizontal="left" vertical="center" indent="1"/>
    </xf>
    <xf numFmtId="4" fontId="33" fillId="126" borderId="0" applyNumberFormat="0" applyProtection="0">
      <alignment horizontal="left" vertical="center" indent="1"/>
    </xf>
    <xf numFmtId="0" fontId="17" fillId="75" borderId="157" applyNumberFormat="0" applyProtection="0">
      <alignment horizontal="left" vertical="center" indent="1"/>
    </xf>
    <xf numFmtId="0" fontId="17" fillId="75" borderId="157" applyNumberFormat="0" applyProtection="0">
      <alignment horizontal="left" vertical="top" indent="1"/>
    </xf>
    <xf numFmtId="0" fontId="17" fillId="63" borderId="157" applyNumberFormat="0" applyProtection="0">
      <alignment horizontal="left" vertical="center" indent="1"/>
    </xf>
    <xf numFmtId="0" fontId="17" fillId="63" borderId="157" applyNumberFormat="0" applyProtection="0">
      <alignment horizontal="left" vertical="top" indent="1"/>
    </xf>
    <xf numFmtId="0" fontId="17" fillId="76" borderId="157" applyNumberFormat="0" applyProtection="0">
      <alignment horizontal="left" vertical="center" indent="1"/>
    </xf>
    <xf numFmtId="0" fontId="17" fillId="76" borderId="157" applyNumberFormat="0" applyProtection="0">
      <alignment horizontal="left" vertical="top" indent="1"/>
    </xf>
    <xf numFmtId="0" fontId="17" fillId="74" borderId="157" applyNumberFormat="0" applyProtection="0">
      <alignment horizontal="left" vertical="center" indent="1"/>
    </xf>
    <xf numFmtId="0" fontId="17" fillId="74" borderId="157" applyNumberFormat="0" applyProtection="0">
      <alignment horizontal="left" vertical="top" indent="1"/>
    </xf>
    <xf numFmtId="0" fontId="17" fillId="77" borderId="19" applyNumberFormat="0">
      <protection locked="0"/>
    </xf>
    <xf numFmtId="4" fontId="96" fillId="134" borderId="157" applyNumberFormat="0" applyProtection="0">
      <alignment vertical="center"/>
    </xf>
    <xf numFmtId="4" fontId="97" fillId="134" borderId="157" applyNumberFormat="0" applyProtection="0">
      <alignment vertical="center"/>
    </xf>
    <xf numFmtId="4" fontId="34" fillId="93" borderId="161" applyNumberFormat="0" applyProtection="0">
      <alignment horizontal="left" vertical="center" indent="1"/>
    </xf>
    <xf numFmtId="0" fontId="33" fillId="78" borderId="157" applyNumberFormat="0" applyProtection="0">
      <alignment horizontal="left" vertical="top" indent="1"/>
    </xf>
    <xf numFmtId="4" fontId="96" fillId="134" borderId="157" applyNumberFormat="0" applyProtection="0">
      <alignment horizontal="right" vertical="center"/>
    </xf>
    <xf numFmtId="4" fontId="97" fillId="134" borderId="157" applyNumberFormat="0" applyProtection="0">
      <alignment horizontal="right" vertical="center"/>
    </xf>
    <xf numFmtId="4" fontId="34" fillId="93" borderId="157" applyNumberFormat="0" applyProtection="0">
      <alignment horizontal="left" vertical="center" indent="1"/>
    </xf>
    <xf numFmtId="0" fontId="33" fillId="63" borderId="157" applyNumberFormat="0" applyProtection="0">
      <alignment horizontal="left" vertical="top" indent="1"/>
    </xf>
    <xf numFmtId="4" fontId="36" fillId="94" borderId="161" applyNumberFormat="0" applyProtection="0">
      <alignment horizontal="left" vertical="center" indent="1"/>
    </xf>
    <xf numFmtId="4" fontId="98" fillId="134" borderId="157" applyNumberFormat="0" applyProtection="0">
      <alignment horizontal="right" vertical="center"/>
    </xf>
    <xf numFmtId="0" fontId="38" fillId="0" borderId="0" applyNumberForma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0" fontId="6" fillId="0" borderId="0"/>
    <xf numFmtId="0" fontId="6" fillId="0" borderId="0"/>
    <xf numFmtId="178" fontId="28" fillId="0" borderId="0" applyFill="0" applyBorder="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80" fontId="39" fillId="80" borderId="19">
      <alignment vertical="center"/>
    </xf>
    <xf numFmtId="178" fontId="17" fillId="75" borderId="157" applyNumberFormat="0" applyProtection="0">
      <alignment horizontal="left" vertical="center"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center"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4" borderId="157" applyNumberFormat="0" applyProtection="0">
      <alignment horizontal="left" vertical="center"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7" borderId="19"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2" fillId="75" borderId="159" applyBorder="0"/>
    <xf numFmtId="178" fontId="70" fillId="114" borderId="19"/>
    <xf numFmtId="37" fontId="40" fillId="0" borderId="27" applyNumberFormat="0"/>
    <xf numFmtId="173" fontId="40" fillId="0" borderId="125" applyFill="0"/>
    <xf numFmtId="0" fontId="6" fillId="0" borderId="0"/>
    <xf numFmtId="0" fontId="2" fillId="0" borderId="0"/>
    <xf numFmtId="0" fontId="2" fillId="0" borderId="0"/>
    <xf numFmtId="43" fontId="6" fillId="0" borderId="0" applyFont="0" applyFill="0" applyBorder="0" applyAlignment="0" applyProtection="0"/>
    <xf numFmtId="0" fontId="6" fillId="0" borderId="0"/>
    <xf numFmtId="9" fontId="2" fillId="0" borderId="0" applyFont="0" applyFill="0" applyBorder="0" applyAlignment="0" applyProtection="0"/>
    <xf numFmtId="44" fontId="6" fillId="0" borderId="0" applyFont="0" applyFill="0" applyBorder="0" applyAlignment="0" applyProtection="0"/>
    <xf numFmtId="0" fontId="17" fillId="0" borderId="0"/>
    <xf numFmtId="9" fontId="6" fillId="0" borderId="0" applyFont="0" applyFill="0" applyBorder="0" applyAlignment="0" applyProtection="0"/>
    <xf numFmtId="43" fontId="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43" fontId="2"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2" fillId="0" borderId="0" applyFont="0" applyFill="0" applyBorder="0" applyAlignment="0" applyProtection="0"/>
    <xf numFmtId="0" fontId="6" fillId="0" borderId="0"/>
    <xf numFmtId="0" fontId="2" fillId="0" borderId="0"/>
    <xf numFmtId="183" fontId="6" fillId="0" borderId="0" applyFont="0" applyFill="0" applyBorder="0" applyProtection="0">
      <alignment vertical="top"/>
    </xf>
    <xf numFmtId="0" fontId="2" fillId="0" borderId="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2"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2" fillId="0" borderId="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113" borderId="155" applyNumberFormat="0" applyProtection="0">
      <alignment horizontal="left" vertical="center" indent="1"/>
    </xf>
    <xf numFmtId="178" fontId="70" fillId="76" borderId="155" applyNumberFormat="0" applyProtection="0">
      <alignment horizontal="left" vertical="center" indent="1"/>
    </xf>
    <xf numFmtId="178" fontId="70" fillId="74" borderId="155" applyNumberFormat="0" applyProtection="0">
      <alignment horizontal="left" vertical="center" indent="1"/>
    </xf>
    <xf numFmtId="178" fontId="70" fillId="77" borderId="47" applyNumberFormat="0">
      <protection locked="0"/>
    </xf>
    <xf numFmtId="178" fontId="17" fillId="77" borderId="19"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4" fontId="73" fillId="78" borderId="157" applyNumberFormat="0" applyProtection="0">
      <alignment vertical="center"/>
    </xf>
    <xf numFmtId="4" fontId="80" fillId="82" borderId="19"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178" fontId="70" fillId="114" borderId="19"/>
    <xf numFmtId="4" fontId="76" fillId="77" borderId="155" applyNumberFormat="0" applyProtection="0">
      <alignment horizontal="right" vertical="center"/>
    </xf>
    <xf numFmtId="173" fontId="40" fillId="0" borderId="125" applyFill="0"/>
    <xf numFmtId="178" fontId="30" fillId="0" borderId="160" applyNumberFormat="0" applyFill="0" applyAlignment="0" applyProtection="0"/>
    <xf numFmtId="178" fontId="30" fillId="0" borderId="160"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7" borderId="19" applyNumberFormat="0">
      <protection locked="0"/>
    </xf>
    <xf numFmtId="178" fontId="72" fillId="75" borderId="159" applyBorder="0"/>
    <xf numFmtId="4" fontId="73" fillId="78" borderId="157" applyNumberFormat="0" applyProtection="0">
      <alignment vertical="center"/>
    </xf>
    <xf numFmtId="4" fontId="80" fillId="82" borderId="19"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178" fontId="70" fillId="114" borderId="19"/>
    <xf numFmtId="4" fontId="76" fillId="77" borderId="155" applyNumberFormat="0" applyProtection="0">
      <alignment horizontal="right" vertical="center"/>
    </xf>
    <xf numFmtId="37" fontId="40" fillId="0" borderId="27" applyNumberFormat="0"/>
    <xf numFmtId="173" fontId="40" fillId="0" borderId="125" applyFill="0"/>
    <xf numFmtId="178" fontId="30" fillId="0" borderId="160" applyNumberFormat="0" applyFill="0" applyAlignment="0" applyProtection="0"/>
    <xf numFmtId="178" fontId="30" fillId="0" borderId="160"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3" fontId="40" fillId="0" borderId="125" applyFill="0"/>
    <xf numFmtId="178" fontId="30" fillId="0" borderId="160" applyNumberFormat="0" applyFill="0" applyAlignment="0" applyProtection="0"/>
    <xf numFmtId="178" fontId="30" fillId="0" borderId="160" applyNumberFormat="0" applyFill="0" applyAlignment="0" applyProtection="0"/>
    <xf numFmtId="43" fontId="18" fillId="0" borderId="0" applyFont="0" applyFill="0" applyBorder="0" applyAlignment="0" applyProtection="0"/>
    <xf numFmtId="178" fontId="70" fillId="75" borderId="157" applyNumberFormat="0" applyProtection="0">
      <alignment horizontal="left" vertical="top" indent="1"/>
    </xf>
    <xf numFmtId="43" fontId="6" fillId="0" borderId="0" applyFont="0" applyFill="0" applyBorder="0" applyAlignment="0" applyProtection="0"/>
    <xf numFmtId="178" fontId="17" fillId="76" borderId="157" applyNumberFormat="0" applyProtection="0">
      <alignment horizontal="left" vertical="top" indent="1"/>
    </xf>
    <xf numFmtId="43" fontId="14" fillId="0" borderId="0" applyFont="0" applyFill="0" applyBorder="0" applyAlignment="0" applyProtection="0"/>
    <xf numFmtId="178" fontId="17" fillId="74" borderId="157" applyNumberFormat="0" applyProtection="0">
      <alignment horizontal="left" vertical="center" indent="1"/>
    </xf>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68" fillId="108" borderId="156" applyNumberFormat="0" applyAlignment="0" applyProtection="0"/>
    <xf numFmtId="178" fontId="68" fillId="108" borderId="156" applyNumberFormat="0" applyAlignment="0" applyProtection="0"/>
    <xf numFmtId="178" fontId="74" fillId="62" borderId="157" applyNumberFormat="0" applyProtection="0">
      <alignment horizontal="left" vertical="top" indent="1"/>
    </xf>
    <xf numFmtId="4" fontId="70" fillId="66" borderId="158"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178" fontId="17" fillId="75" borderId="157" applyNumberFormat="0" applyProtection="0">
      <alignment horizontal="left" vertical="top" indent="1"/>
    </xf>
    <xf numFmtId="37" fontId="40" fillId="0" borderId="27" applyNumberFormat="0"/>
    <xf numFmtId="178" fontId="70" fillId="75" borderId="157"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178" fontId="70" fillId="63" borderId="157"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0" fontId="2" fillId="0" borderId="0"/>
    <xf numFmtId="9" fontId="2"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0" fontId="6" fillId="146" borderId="19">
      <alignment vertical="center"/>
    </xf>
    <xf numFmtId="180" fontId="6" fillId="146" borderId="19">
      <alignment vertical="center"/>
    </xf>
    <xf numFmtId="18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180" fontId="6" fillId="146" borderId="19">
      <alignment vertical="center"/>
    </xf>
    <xf numFmtId="177" fontId="6" fillId="146" borderId="19">
      <alignment vertical="center"/>
    </xf>
    <xf numFmtId="180" fontId="6" fillId="146" borderId="19">
      <alignment vertical="center"/>
    </xf>
    <xf numFmtId="207" fontId="6" fillId="146" borderId="19">
      <alignment vertical="center"/>
    </xf>
    <xf numFmtId="177" fontId="6" fillId="146" borderId="19">
      <alignment vertical="center"/>
    </xf>
    <xf numFmtId="177" fontId="6" fillId="146" borderId="19">
      <alignment vertical="center"/>
    </xf>
    <xf numFmtId="179" fontId="6" fillId="146" borderId="19">
      <alignment vertical="center"/>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177" fontId="6" fillId="163" borderId="19">
      <alignment vertical="center"/>
      <protection locked="0"/>
    </xf>
    <xf numFmtId="180"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80" fontId="6" fillId="163" borderId="19">
      <alignment vertical="center"/>
      <protection locked="0"/>
    </xf>
    <xf numFmtId="180" fontId="6" fillId="163" borderId="19">
      <alignment vertical="center"/>
      <protection locked="0"/>
    </xf>
    <xf numFmtId="177" fontId="6" fillId="163" borderId="19">
      <alignment vertical="center"/>
      <protection locked="0"/>
    </xf>
    <xf numFmtId="180"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207" fontId="6" fillId="165" borderId="19">
      <alignment vertical="center"/>
    </xf>
    <xf numFmtId="177" fontId="6" fillId="165" borderId="19">
      <alignment vertical="center"/>
    </xf>
    <xf numFmtId="177" fontId="6" fillId="165" borderId="19">
      <alignment vertical="center"/>
    </xf>
    <xf numFmtId="179" fontId="6" fillId="165" borderId="19">
      <alignment vertical="center"/>
    </xf>
    <xf numFmtId="0" fontId="6" fillId="165" borderId="19">
      <alignment vertical="center"/>
    </xf>
    <xf numFmtId="0" fontId="6" fillId="165" borderId="19">
      <alignment vertical="center"/>
    </xf>
    <xf numFmtId="0" fontId="6" fillId="165" borderId="19">
      <alignment vertical="center"/>
    </xf>
    <xf numFmtId="0" fontId="6" fillId="165" borderId="19">
      <alignment vertical="center"/>
    </xf>
    <xf numFmtId="180" fontId="6" fillId="165" borderId="19">
      <alignment vertical="center"/>
    </xf>
    <xf numFmtId="177" fontId="6" fillId="165" borderId="19">
      <alignment vertical="center"/>
    </xf>
    <xf numFmtId="180" fontId="6" fillId="165" borderId="19">
      <alignment vertical="center"/>
    </xf>
    <xf numFmtId="180" fontId="6" fillId="165" borderId="19">
      <alignment vertical="center"/>
    </xf>
    <xf numFmtId="18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207" fontId="6" fillId="166" borderId="19">
      <alignment horizontal="right" vertical="center"/>
      <protection locked="0"/>
    </xf>
    <xf numFmtId="177" fontId="6" fillId="166" borderId="19">
      <alignment horizontal="right" vertical="center"/>
      <protection locked="0"/>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7" fontId="6" fillId="166" borderId="19">
      <alignment horizontal="right" vertical="center"/>
      <protection locked="0"/>
    </xf>
    <xf numFmtId="180" fontId="6" fillId="166" borderId="19">
      <alignment horizontal="right" vertical="center"/>
      <protection locked="0"/>
    </xf>
    <xf numFmtId="180" fontId="6" fillId="166" borderId="19">
      <alignment horizontal="right" vertical="center"/>
      <protection locked="0"/>
    </xf>
    <xf numFmtId="4" fontId="34" fillId="133" borderId="31" applyNumberFormat="0" applyProtection="0">
      <alignment horizontal="left" vertical="center" indent="1"/>
    </xf>
    <xf numFmtId="0" fontId="17" fillId="77" borderId="19" applyNumberFormat="0">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39" fillId="80" borderId="19">
      <alignment vertical="center"/>
    </xf>
    <xf numFmtId="178" fontId="17" fillId="77" borderId="19"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114" borderId="19"/>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82" fontId="39" fillId="82" borderId="19">
      <alignment vertical="center"/>
      <protection locked="0"/>
    </xf>
    <xf numFmtId="182" fontId="39" fillId="82" borderId="19">
      <alignment vertical="center"/>
      <protection locked="0"/>
    </xf>
    <xf numFmtId="180" fontId="39" fillId="80" borderId="19">
      <alignment vertical="center"/>
    </xf>
    <xf numFmtId="180" fontId="39" fillId="147" borderId="19">
      <alignment horizontal="right" vertical="center"/>
      <protection locked="0"/>
    </xf>
    <xf numFmtId="179" fontId="39" fillId="147" borderId="19">
      <alignment horizontal="right" vertical="center"/>
      <protection locked="0"/>
    </xf>
    <xf numFmtId="178" fontId="78" fillId="108" borderId="164" applyNumberFormat="0" applyAlignment="0" applyProtection="0"/>
    <xf numFmtId="178" fontId="78" fillId="108" borderId="164" applyNumberFormat="0" applyAlignment="0" applyProtection="0"/>
    <xf numFmtId="0" fontId="6" fillId="0" borderId="0"/>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4" fontId="70" fillId="96" borderId="164" applyNumberFormat="0" applyProtection="0">
      <alignment horizontal="left" vertical="center"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78" fillId="108" borderId="164" applyNumberFormat="0" applyAlignment="0" applyProtection="0"/>
    <xf numFmtId="178" fontId="70" fillId="74" borderId="166" applyNumberFormat="0" applyProtection="0">
      <alignment horizontal="left" vertical="top" indent="1"/>
    </xf>
    <xf numFmtId="178" fontId="78" fillId="108" borderId="164" applyNumberFormat="0" applyAlignment="0" applyProtection="0"/>
    <xf numFmtId="178" fontId="30" fillId="0" borderId="170" applyNumberFormat="0" applyFill="0" applyAlignment="0" applyProtection="0"/>
    <xf numFmtId="178" fontId="70" fillId="74" borderId="166" applyNumberFormat="0" applyProtection="0">
      <alignment horizontal="left" vertical="top" indent="1"/>
    </xf>
    <xf numFmtId="178" fontId="17" fillId="76" borderId="166" applyNumberFormat="0" applyProtection="0">
      <alignment horizontal="left" vertical="center" indent="1"/>
    </xf>
    <xf numFmtId="178" fontId="70" fillId="75" borderId="166" applyNumberFormat="0" applyProtection="0">
      <alignment horizontal="left" vertical="top" indent="1"/>
    </xf>
    <xf numFmtId="4" fontId="70" fillId="68" borderId="164" applyNumberFormat="0" applyProtection="0">
      <alignment horizontal="right" vertical="center"/>
    </xf>
    <xf numFmtId="178" fontId="70" fillId="57" borderId="164" applyNumberFormat="0" applyFont="0" applyAlignment="0" applyProtection="0"/>
    <xf numFmtId="178" fontId="70" fillId="74" borderId="166" applyNumberFormat="0" applyProtection="0">
      <alignment horizontal="left" vertical="top" indent="1"/>
    </xf>
    <xf numFmtId="178" fontId="70" fillId="63" borderId="166" applyNumberFormat="0" applyProtection="0">
      <alignment horizontal="left" vertical="top" indent="1"/>
    </xf>
    <xf numFmtId="4" fontId="70" fillId="74" borderId="167" applyNumberFormat="0" applyProtection="0">
      <alignment horizontal="left" vertical="center" indent="1"/>
    </xf>
    <xf numFmtId="4" fontId="70" fillId="64" borderId="164" applyNumberFormat="0" applyProtection="0">
      <alignment horizontal="right" vertical="center"/>
    </xf>
    <xf numFmtId="180" fontId="39" fillId="80" borderId="171">
      <alignment vertical="center"/>
    </xf>
    <xf numFmtId="180" fontId="39" fillId="82" borderId="171">
      <alignment vertical="center"/>
      <protection locked="0"/>
    </xf>
    <xf numFmtId="180" fontId="39" fillId="129" borderId="171">
      <alignment vertical="center"/>
    </xf>
    <xf numFmtId="178" fontId="65" fillId="58" borderId="164" applyNumberFormat="0" applyAlignment="0" applyProtection="0"/>
    <xf numFmtId="178" fontId="70" fillId="76" borderId="166" applyNumberFormat="0" applyProtection="0">
      <alignment horizontal="left" vertical="top" indent="1"/>
    </xf>
    <xf numFmtId="178" fontId="70" fillId="113" borderId="164" applyNumberFormat="0" applyProtection="0">
      <alignment horizontal="left" vertical="center" indent="1"/>
    </xf>
    <xf numFmtId="4" fontId="70" fillId="73" borderId="167" applyNumberFormat="0" applyProtection="0">
      <alignment horizontal="left" vertical="center" indent="1"/>
    </xf>
    <xf numFmtId="178" fontId="70" fillId="57" borderId="164" applyNumberFormat="0" applyFont="0" applyAlignment="0" applyProtection="0"/>
    <xf numFmtId="178" fontId="70" fillId="63" borderId="166" applyNumberFormat="0" applyProtection="0">
      <alignment horizontal="left" vertical="top" indent="1"/>
    </xf>
    <xf numFmtId="4" fontId="70" fillId="112" borderId="164" applyNumberFormat="0" applyProtection="0">
      <alignment horizontal="right" vertical="center"/>
    </xf>
    <xf numFmtId="4" fontId="76" fillId="77" borderId="164" applyNumberFormat="0" applyProtection="0">
      <alignment horizontal="right" vertical="center"/>
    </xf>
    <xf numFmtId="4" fontId="70" fillId="62" borderId="164" applyNumberFormat="0" applyProtection="0">
      <alignment vertical="center"/>
    </xf>
    <xf numFmtId="178" fontId="70" fillId="57" borderId="164" applyNumberFormat="0" applyFont="0" applyAlignment="0" applyProtection="0"/>
    <xf numFmtId="178" fontId="30" fillId="0" borderId="170" applyNumberFormat="0" applyFill="0" applyAlignment="0" applyProtection="0"/>
    <xf numFmtId="4" fontId="75" fillId="79" borderId="167" applyNumberFormat="0" applyProtection="0">
      <alignment horizontal="left" vertical="center" indent="1"/>
    </xf>
    <xf numFmtId="178" fontId="70" fillId="76" borderId="166" applyNumberFormat="0" applyProtection="0">
      <alignment horizontal="left" vertical="top" indent="1"/>
    </xf>
    <xf numFmtId="178" fontId="70" fillId="57" borderId="164" applyNumberFormat="0" applyFont="0" applyAlignment="0" applyProtection="0"/>
    <xf numFmtId="178" fontId="70" fillId="74" borderId="166" applyNumberFormat="0" applyProtection="0">
      <alignment horizontal="left" vertical="top" indent="1"/>
    </xf>
    <xf numFmtId="178" fontId="65" fillId="58" borderId="164" applyNumberFormat="0" applyAlignment="0" applyProtection="0"/>
    <xf numFmtId="178" fontId="70" fillId="84" borderId="164" applyNumberFormat="0" applyProtection="0">
      <alignment horizontal="left" vertical="center" indent="1"/>
    </xf>
    <xf numFmtId="178" fontId="17" fillId="76" borderId="166" applyNumberFormat="0" applyProtection="0">
      <alignment horizontal="left" vertical="top" indent="1"/>
    </xf>
    <xf numFmtId="4" fontId="70" fillId="0" borderId="164" applyNumberFormat="0" applyProtection="0">
      <alignment horizontal="right" vertical="center"/>
    </xf>
    <xf numFmtId="178" fontId="70" fillId="75" borderId="166" applyNumberFormat="0" applyProtection="0">
      <alignment horizontal="left" vertical="top" indent="1"/>
    </xf>
    <xf numFmtId="178" fontId="70" fillId="76" borderId="166" applyNumberFormat="0" applyProtection="0">
      <alignment horizontal="left" vertical="top" indent="1"/>
    </xf>
    <xf numFmtId="4" fontId="70" fillId="71" borderId="164" applyNumberFormat="0" applyProtection="0">
      <alignment horizontal="right" vertical="center"/>
    </xf>
    <xf numFmtId="182" fontId="6" fillId="163" borderId="171">
      <alignment vertical="center"/>
      <protection locked="0"/>
    </xf>
    <xf numFmtId="4" fontId="17" fillId="75" borderId="167" applyNumberFormat="0" applyProtection="0">
      <alignment horizontal="left" vertical="center" indent="1"/>
    </xf>
    <xf numFmtId="178" fontId="70" fillId="75" borderId="166" applyNumberFormat="0" applyProtection="0">
      <alignment horizontal="left" vertical="top" indent="1"/>
    </xf>
    <xf numFmtId="4" fontId="80" fillId="81" borderId="164" applyNumberFormat="0" applyProtection="0">
      <alignment horizontal="right" vertical="center"/>
    </xf>
    <xf numFmtId="178" fontId="70" fillId="74" borderId="166" applyNumberFormat="0" applyProtection="0">
      <alignment horizontal="left" vertical="top" indent="1"/>
    </xf>
    <xf numFmtId="4" fontId="70" fillId="72" borderId="164" applyNumberFormat="0" applyProtection="0">
      <alignment horizontal="right" vertical="center"/>
    </xf>
    <xf numFmtId="178" fontId="70" fillId="75" borderId="166" applyNumberFormat="0" applyProtection="0">
      <alignment horizontal="left" vertical="top" indent="1"/>
    </xf>
    <xf numFmtId="4" fontId="70" fillId="70" borderId="164" applyNumberFormat="0" applyProtection="0">
      <alignment horizontal="right" vertical="center"/>
    </xf>
    <xf numFmtId="4" fontId="73" fillId="84" borderId="166" applyNumberFormat="0" applyProtection="0">
      <alignment horizontal="left" vertical="center"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4" fontId="17" fillId="75" borderId="167" applyNumberFormat="0" applyProtection="0">
      <alignment horizontal="left" vertical="center" indent="1"/>
    </xf>
    <xf numFmtId="178" fontId="70" fillId="76" borderId="166" applyNumberFormat="0" applyProtection="0">
      <alignment horizontal="left" vertical="top" indent="1"/>
    </xf>
    <xf numFmtId="4" fontId="73" fillId="84" borderId="166" applyNumberFormat="0" applyProtection="0">
      <alignment horizontal="left" vertical="center" indent="1"/>
    </xf>
    <xf numFmtId="178" fontId="70" fillId="76" borderId="166" applyNumberFormat="0" applyProtection="0">
      <alignment horizontal="left" vertical="top" indent="1"/>
    </xf>
    <xf numFmtId="178" fontId="70" fillId="63" borderId="166" applyNumberFormat="0" applyProtection="0">
      <alignment horizontal="left" vertical="top" indent="1"/>
    </xf>
    <xf numFmtId="4" fontId="17" fillId="75" borderId="167" applyNumberFormat="0" applyProtection="0">
      <alignment horizontal="left" vertical="center" indent="1"/>
    </xf>
    <xf numFmtId="178" fontId="68" fillId="108" borderId="165" applyNumberFormat="0" applyAlignment="0" applyProtection="0"/>
    <xf numFmtId="180" fontId="6" fillId="163" borderId="171">
      <alignment vertical="center"/>
      <protection locked="0"/>
    </xf>
    <xf numFmtId="4" fontId="70" fillId="0" borderId="164" applyNumberFormat="0" applyProtection="0">
      <alignment horizontal="right" vertical="center"/>
    </xf>
    <xf numFmtId="178" fontId="70" fillId="74" borderId="164" applyNumberFormat="0" applyProtection="0">
      <alignment horizontal="left" vertical="center" indent="1"/>
    </xf>
    <xf numFmtId="178" fontId="70" fillId="75" borderId="166" applyNumberFormat="0" applyProtection="0">
      <alignment horizontal="left" vertical="top" indent="1"/>
    </xf>
    <xf numFmtId="179" fontId="39" fillId="147" borderId="171">
      <alignment horizontal="right" vertical="center"/>
      <protection locked="0"/>
    </xf>
    <xf numFmtId="180" fontId="39" fillId="80" borderId="171">
      <alignment vertical="center"/>
    </xf>
    <xf numFmtId="179" fontId="39" fillId="129" borderId="171">
      <alignment vertical="center"/>
    </xf>
    <xf numFmtId="178" fontId="70" fillId="57" borderId="164" applyNumberFormat="0" applyFont="0" applyAlignment="0" applyProtection="0"/>
    <xf numFmtId="4" fontId="70" fillId="96" borderId="164" applyNumberFormat="0" applyProtection="0">
      <alignment horizontal="left" vertical="center" indent="1"/>
    </xf>
    <xf numFmtId="178" fontId="70" fillId="76" borderId="166" applyNumberFormat="0" applyProtection="0">
      <alignment horizontal="left" vertical="top" indent="1"/>
    </xf>
    <xf numFmtId="178" fontId="70" fillId="63" borderId="166" applyNumberFormat="0" applyProtection="0">
      <alignment horizontal="left" vertical="top" indent="1"/>
    </xf>
    <xf numFmtId="178" fontId="17" fillId="75" borderId="166" applyNumberFormat="0" applyProtection="0">
      <alignment horizontal="left" vertical="center" indent="1"/>
    </xf>
    <xf numFmtId="178" fontId="74" fillId="62" borderId="166" applyNumberFormat="0" applyProtection="0">
      <alignment horizontal="left" vertical="top" indent="1"/>
    </xf>
    <xf numFmtId="178" fontId="78" fillId="108" borderId="164" applyNumberFormat="0" applyAlignment="0" applyProtection="0"/>
    <xf numFmtId="178" fontId="70" fillId="74" borderId="166" applyNumberFormat="0" applyProtection="0">
      <alignment horizontal="left" vertical="top" indent="1"/>
    </xf>
    <xf numFmtId="178" fontId="70" fillId="113" borderId="164" applyNumberFormat="0" applyProtection="0">
      <alignment horizontal="left" vertical="center" indent="1"/>
    </xf>
    <xf numFmtId="4" fontId="17" fillId="75" borderId="167" applyNumberFormat="0" applyProtection="0">
      <alignment horizontal="left" vertical="center" indent="1"/>
    </xf>
    <xf numFmtId="178" fontId="70" fillId="74" borderId="166" applyNumberFormat="0" applyProtection="0">
      <alignment horizontal="left" vertical="top" indent="1"/>
    </xf>
    <xf numFmtId="178" fontId="70" fillId="57" borderId="164" applyNumberFormat="0" applyFont="0" applyAlignment="0" applyProtection="0"/>
    <xf numFmtId="178" fontId="70" fillId="74" borderId="166" applyNumberFormat="0" applyProtection="0">
      <alignment horizontal="left" vertical="top" indent="1"/>
    </xf>
    <xf numFmtId="178" fontId="74" fillId="62" borderId="166" applyNumberFormat="0" applyProtection="0">
      <alignment horizontal="left" vertical="top"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4" fillId="62" borderId="166" applyNumberFormat="0" applyProtection="0">
      <alignment horizontal="left" vertical="top" indent="1"/>
    </xf>
    <xf numFmtId="178" fontId="70" fillId="63" borderId="166" applyNumberFormat="0" applyProtection="0">
      <alignment horizontal="left" vertical="top" indent="1"/>
    </xf>
    <xf numFmtId="178" fontId="68" fillId="108" borderId="165" applyNumberFormat="0" applyAlignment="0" applyProtection="0"/>
    <xf numFmtId="178" fontId="70" fillId="75" borderId="166" applyNumberFormat="0" applyProtection="0">
      <alignment horizontal="left" vertical="top" indent="1"/>
    </xf>
    <xf numFmtId="178" fontId="70" fillId="74" borderId="166" applyNumberFormat="0" applyProtection="0">
      <alignment horizontal="left" vertical="top" indent="1"/>
    </xf>
    <xf numFmtId="178" fontId="30" fillId="0" borderId="170" applyNumberFormat="0" applyFill="0" applyAlignment="0" applyProtection="0"/>
    <xf numFmtId="178" fontId="17" fillId="76" borderId="166" applyNumberFormat="0" applyProtection="0">
      <alignment horizontal="left" vertical="center" indent="1"/>
    </xf>
    <xf numFmtId="178" fontId="70" fillId="74" borderId="166" applyNumberFormat="0" applyProtection="0">
      <alignment horizontal="left" vertical="top" indent="1"/>
    </xf>
    <xf numFmtId="173" fontId="40" fillId="0" borderId="163" applyFill="0"/>
    <xf numFmtId="178" fontId="70" fillId="75" borderId="166" applyNumberFormat="0" applyProtection="0">
      <alignment horizontal="left" vertical="top" indent="1"/>
    </xf>
    <xf numFmtId="178" fontId="70" fillId="75" borderId="166" applyNumberFormat="0" applyProtection="0">
      <alignment horizontal="left" vertical="top" indent="1"/>
    </xf>
    <xf numFmtId="178" fontId="70" fillId="63" borderId="166" applyNumberFormat="0" applyProtection="0">
      <alignment horizontal="left" vertical="top" indent="1"/>
    </xf>
    <xf numFmtId="4" fontId="70" fillId="74" borderId="167" applyNumberFormat="0" applyProtection="0">
      <alignment horizontal="left" vertical="center" indent="1"/>
    </xf>
    <xf numFmtId="4" fontId="70" fillId="62" borderId="164" applyNumberFormat="0" applyProtection="0">
      <alignment vertical="center"/>
    </xf>
    <xf numFmtId="178" fontId="17"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65" fillId="58" borderId="164" applyNumberFormat="0" applyAlignment="0" applyProtection="0"/>
    <xf numFmtId="178" fontId="70" fillId="74" borderId="166" applyNumberFormat="0" applyProtection="0">
      <alignment horizontal="left" vertical="top" indent="1"/>
    </xf>
    <xf numFmtId="178" fontId="70" fillId="57" borderId="164" applyNumberFormat="0" applyFont="0" applyAlignment="0" applyProtection="0"/>
    <xf numFmtId="4" fontId="76" fillId="77" borderId="164" applyNumberFormat="0" applyProtection="0">
      <alignment horizontal="right" vertical="center"/>
    </xf>
    <xf numFmtId="178" fontId="17" fillId="74" borderId="166" applyNumberFormat="0" applyProtection="0">
      <alignment horizontal="left" vertical="top" indent="1"/>
    </xf>
    <xf numFmtId="178" fontId="70" fillId="63" borderId="166" applyNumberFormat="0" applyProtection="0">
      <alignment horizontal="left" vertical="top" indent="1"/>
    </xf>
    <xf numFmtId="178" fontId="17" fillId="75" borderId="166" applyNumberFormat="0" applyProtection="0">
      <alignment horizontal="left" vertical="top" indent="1"/>
    </xf>
    <xf numFmtId="4" fontId="70" fillId="64" borderId="164" applyNumberFormat="0" applyProtection="0">
      <alignment horizontal="right" vertical="center"/>
    </xf>
    <xf numFmtId="179" fontId="6" fillId="166" borderId="171">
      <alignment horizontal="right" vertical="center"/>
      <protection locked="0"/>
    </xf>
    <xf numFmtId="37" fontId="40" fillId="0" borderId="169" applyNumberFormat="0"/>
    <xf numFmtId="178" fontId="70" fillId="74" borderId="166" applyNumberFormat="0" applyProtection="0">
      <alignment horizontal="left" vertical="top" indent="1"/>
    </xf>
    <xf numFmtId="178" fontId="70" fillId="63" borderId="166" applyNumberFormat="0" applyProtection="0">
      <alignment horizontal="left" vertical="top" indent="1"/>
    </xf>
    <xf numFmtId="4" fontId="70" fillId="73" borderId="167" applyNumberFormat="0" applyProtection="0">
      <alignment horizontal="left" vertical="center" indent="1"/>
    </xf>
    <xf numFmtId="4" fontId="80" fillId="111" borderId="164" applyNumberFormat="0" applyProtection="0">
      <alignment vertical="center"/>
    </xf>
    <xf numFmtId="178" fontId="39" fillId="80" borderId="171">
      <alignment vertical="center"/>
    </xf>
    <xf numFmtId="178" fontId="39" fillId="82" borderId="171">
      <alignment vertical="center"/>
      <protection locked="0"/>
    </xf>
    <xf numFmtId="178" fontId="68" fillId="108" borderId="165" applyNumberFormat="0" applyAlignment="0" applyProtection="0"/>
    <xf numFmtId="178" fontId="78" fillId="108" borderId="164" applyNumberFormat="0" applyAlignment="0" applyProtection="0"/>
    <xf numFmtId="178" fontId="30" fillId="0" borderId="170" applyNumberFormat="0" applyFill="0" applyAlignment="0" applyProtection="0"/>
    <xf numFmtId="4" fontId="73" fillId="78" borderId="166" applyNumberFormat="0" applyProtection="0">
      <alignment vertical="center"/>
    </xf>
    <xf numFmtId="178" fontId="70" fillId="75" borderId="166" applyNumberFormat="0" applyProtection="0">
      <alignment horizontal="left" vertical="top" indent="1"/>
    </xf>
    <xf numFmtId="4" fontId="70" fillId="69" borderId="164" applyNumberFormat="0" applyProtection="0">
      <alignment horizontal="right" vertical="center"/>
    </xf>
    <xf numFmtId="178" fontId="70" fillId="57" borderId="164" applyNumberFormat="0" applyFont="0" applyAlignment="0" applyProtection="0"/>
    <xf numFmtId="178" fontId="70" fillId="63" borderId="166" applyNumberFormat="0" applyProtection="0">
      <alignment horizontal="left" vertical="top" indent="1"/>
    </xf>
    <xf numFmtId="178" fontId="70" fillId="75" borderId="166" applyNumberFormat="0" applyProtection="0">
      <alignment horizontal="left" vertical="top" indent="1"/>
    </xf>
    <xf numFmtId="4" fontId="80" fillId="111" borderId="164" applyNumberFormat="0" applyProtection="0">
      <alignment vertical="center"/>
    </xf>
    <xf numFmtId="4" fontId="70" fillId="69" borderId="164" applyNumberFormat="0" applyProtection="0">
      <alignment horizontal="right" vertical="center"/>
    </xf>
    <xf numFmtId="178" fontId="68" fillId="108" borderId="165" applyNumberFormat="0" applyAlignment="0" applyProtection="0"/>
    <xf numFmtId="178" fontId="70" fillId="75" borderId="166" applyNumberFormat="0" applyProtection="0">
      <alignment horizontal="left" vertical="top" indent="1"/>
    </xf>
    <xf numFmtId="4" fontId="70" fillId="68" borderId="164" applyNumberFormat="0" applyProtection="0">
      <alignment horizontal="right" vertical="center"/>
    </xf>
    <xf numFmtId="178" fontId="73" fillId="78" borderId="166" applyNumberFormat="0" applyProtection="0">
      <alignment horizontal="left" vertical="top" indent="1"/>
    </xf>
    <xf numFmtId="178" fontId="70" fillId="76" borderId="166" applyNumberFormat="0" applyProtection="0">
      <alignment horizontal="left" vertical="top" indent="1"/>
    </xf>
    <xf numFmtId="178" fontId="70" fillId="57" borderId="164" applyNumberFormat="0" applyFont="0" applyAlignment="0" applyProtection="0"/>
    <xf numFmtId="178" fontId="70" fillId="74" borderId="166" applyNumberFormat="0" applyProtection="0">
      <alignment horizontal="left" vertical="top" indent="1"/>
    </xf>
    <xf numFmtId="178" fontId="70" fillId="57" borderId="164" applyNumberFormat="0" applyFont="0" applyAlignment="0" applyProtection="0"/>
    <xf numFmtId="4" fontId="70" fillId="112" borderId="164" applyNumberFormat="0" applyProtection="0">
      <alignment horizontal="right" vertical="center"/>
    </xf>
    <xf numFmtId="178" fontId="70" fillId="57" borderId="164" applyNumberFormat="0" applyFont="0" applyAlignment="0" applyProtection="0"/>
    <xf numFmtId="178" fontId="70" fillId="76" borderId="166" applyNumberFormat="0" applyProtection="0">
      <alignment horizontal="left" vertical="top" indent="1"/>
    </xf>
    <xf numFmtId="4" fontId="75" fillId="79" borderId="167" applyNumberFormat="0" applyProtection="0">
      <alignment horizontal="left" vertical="center"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4" fontId="70" fillId="111" borderId="164" applyNumberFormat="0" applyProtection="0">
      <alignment horizontal="left" vertical="center" indent="1"/>
    </xf>
    <xf numFmtId="4" fontId="70" fillId="74" borderId="167" applyNumberFormat="0" applyProtection="0">
      <alignment horizontal="left" vertical="center" indent="1"/>
    </xf>
    <xf numFmtId="4" fontId="75" fillId="79" borderId="167" applyNumberFormat="0" applyProtection="0">
      <alignment horizontal="left" vertical="center" indent="1"/>
    </xf>
    <xf numFmtId="178" fontId="70" fillId="74" borderId="166" applyNumberFormat="0" applyProtection="0">
      <alignment horizontal="left" vertical="top" indent="1"/>
    </xf>
    <xf numFmtId="178" fontId="70" fillId="84" borderId="164" applyNumberFormat="0" applyProtection="0">
      <alignment horizontal="left" vertical="center" indent="1"/>
    </xf>
    <xf numFmtId="178" fontId="70" fillId="113" borderId="164" applyNumberFormat="0" applyProtection="0">
      <alignment horizontal="left" vertical="center" indent="1"/>
    </xf>
    <xf numFmtId="4" fontId="70" fillId="73" borderId="167" applyNumberFormat="0" applyProtection="0">
      <alignment horizontal="left" vertical="center" indent="1"/>
    </xf>
    <xf numFmtId="4" fontId="75" fillId="79" borderId="167" applyNumberFormat="0" applyProtection="0">
      <alignment horizontal="left" vertical="center"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178" fontId="17" fillId="75" borderId="166" applyNumberFormat="0" applyProtection="0">
      <alignment horizontal="left" vertical="center" indent="1"/>
    </xf>
    <xf numFmtId="178" fontId="70" fillId="74" borderId="166" applyNumberFormat="0" applyProtection="0">
      <alignment horizontal="left" vertical="top" indent="1"/>
    </xf>
    <xf numFmtId="178" fontId="70" fillId="57" borderId="164" applyNumberFormat="0" applyFont="0" applyAlignment="0" applyProtection="0"/>
    <xf numFmtId="4" fontId="80" fillId="81" borderId="164" applyNumberFormat="0" applyProtection="0">
      <alignment horizontal="right" vertical="center"/>
    </xf>
    <xf numFmtId="178" fontId="70" fillId="76" borderId="166" applyNumberFormat="0" applyProtection="0">
      <alignment horizontal="left" vertical="top" indent="1"/>
    </xf>
    <xf numFmtId="178" fontId="70" fillId="63" borderId="166" applyNumberFormat="0" applyProtection="0">
      <alignment horizontal="left" vertical="top" indent="1"/>
    </xf>
    <xf numFmtId="4" fontId="70" fillId="63" borderId="167" applyNumberFormat="0" applyProtection="0">
      <alignment horizontal="left" vertical="center" indent="1"/>
    </xf>
    <xf numFmtId="4" fontId="80" fillId="111" borderId="164" applyNumberFormat="0" applyProtection="0">
      <alignment vertical="center"/>
    </xf>
    <xf numFmtId="177" fontId="6" fillId="165" borderId="171">
      <alignment vertical="center"/>
    </xf>
    <xf numFmtId="178" fontId="73" fillId="63" borderId="166" applyNumberFormat="0" applyProtection="0">
      <alignment horizontal="left" vertical="top" indent="1"/>
    </xf>
    <xf numFmtId="178" fontId="17" fillId="74" borderId="166" applyNumberFormat="0" applyProtection="0">
      <alignment horizontal="left" vertical="top" indent="1"/>
    </xf>
    <xf numFmtId="4" fontId="70" fillId="69" borderId="164" applyNumberFormat="0" applyProtection="0">
      <alignment horizontal="right" vertical="center"/>
    </xf>
    <xf numFmtId="180" fontId="39" fillId="147" borderId="171">
      <alignment horizontal="right" vertical="center"/>
      <protection locked="0"/>
    </xf>
    <xf numFmtId="182" fontId="39" fillId="80" borderId="171">
      <alignment vertical="center"/>
    </xf>
    <xf numFmtId="178" fontId="39" fillId="82" borderId="171">
      <alignment vertical="center"/>
      <protection locked="0"/>
    </xf>
    <xf numFmtId="178" fontId="70" fillId="57" borderId="164" applyNumberFormat="0" applyFont="0" applyAlignment="0" applyProtection="0"/>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112" borderId="164" applyNumberFormat="0" applyProtection="0">
      <alignment horizontal="right" vertical="center"/>
    </xf>
    <xf numFmtId="178" fontId="70" fillId="57" borderId="164" applyNumberFormat="0" applyFont="0" applyAlignment="0" applyProtection="0"/>
    <xf numFmtId="178" fontId="70" fillId="75" borderId="166" applyNumberFormat="0" applyProtection="0">
      <alignment horizontal="left" vertical="top" indent="1"/>
    </xf>
    <xf numFmtId="4" fontId="70" fillId="69" borderId="164" applyNumberFormat="0" applyProtection="0">
      <alignment horizontal="right" vertical="center"/>
    </xf>
    <xf numFmtId="4" fontId="70" fillId="74" borderId="167" applyNumberFormat="0" applyProtection="0">
      <alignment horizontal="left" vertical="center" indent="1"/>
    </xf>
    <xf numFmtId="178" fontId="17" fillId="74" borderId="166" applyNumberFormat="0" applyProtection="0">
      <alignment horizontal="left" vertical="top" indent="1"/>
    </xf>
    <xf numFmtId="178" fontId="70" fillId="63" borderId="166" applyNumberFormat="0" applyProtection="0">
      <alignment horizontal="left" vertical="top" indent="1"/>
    </xf>
    <xf numFmtId="4" fontId="70" fillId="63" borderId="164" applyNumberFormat="0" applyProtection="0">
      <alignment horizontal="right" vertical="center"/>
    </xf>
    <xf numFmtId="178" fontId="70" fillId="74" borderId="166" applyNumberFormat="0" applyProtection="0">
      <alignment horizontal="left" vertical="top" indent="1"/>
    </xf>
    <xf numFmtId="178" fontId="17" fillId="76" borderId="166" applyNumberFormat="0" applyProtection="0">
      <alignment horizontal="left" vertical="center" indent="1"/>
    </xf>
    <xf numFmtId="4" fontId="70" fillId="63" borderId="167" applyNumberFormat="0" applyProtection="0">
      <alignment horizontal="left" vertical="center" indent="1"/>
    </xf>
    <xf numFmtId="178" fontId="17" fillId="76" borderId="166" applyNumberFormat="0" applyProtection="0">
      <alignment horizontal="left" vertical="top" indent="1"/>
    </xf>
    <xf numFmtId="178" fontId="70" fillId="57" borderId="164" applyNumberFormat="0" applyFont="0" applyAlignment="0" applyProtection="0"/>
    <xf numFmtId="4" fontId="17" fillId="75" borderId="167" applyNumberFormat="0" applyProtection="0">
      <alignment horizontal="left" vertical="center" indent="1"/>
    </xf>
    <xf numFmtId="178" fontId="68" fillId="108" borderId="165" applyNumberFormat="0" applyAlignment="0" applyProtection="0"/>
    <xf numFmtId="178" fontId="70" fillId="74" borderId="164" applyNumberFormat="0" applyProtection="0">
      <alignment horizontal="left" vertical="center" indent="1"/>
    </xf>
    <xf numFmtId="4" fontId="70" fillId="64" borderId="164" applyNumberFormat="0" applyProtection="0">
      <alignment horizontal="right" vertical="center"/>
    </xf>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17" fillId="63" borderId="166" applyNumberFormat="0" applyProtection="0">
      <alignment horizontal="left" vertical="top" indent="1"/>
    </xf>
    <xf numFmtId="178" fontId="70" fillId="63" borderId="166" applyNumberFormat="0" applyProtection="0">
      <alignment horizontal="left" vertical="top" indent="1"/>
    </xf>
    <xf numFmtId="178" fontId="17" fillId="75" borderId="166" applyNumberFormat="0" applyProtection="0">
      <alignment horizontal="left" vertical="center" indent="1"/>
    </xf>
    <xf numFmtId="178" fontId="74" fillId="62" borderId="166" applyNumberFormat="0" applyProtection="0">
      <alignment horizontal="left" vertical="top"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65" fillId="58" borderId="164" applyNumberFormat="0" applyAlignment="0" applyProtection="0"/>
    <xf numFmtId="178" fontId="70" fillId="74" borderId="166" applyNumberFormat="0" applyProtection="0">
      <alignment horizontal="left" vertical="top" indent="1"/>
    </xf>
    <xf numFmtId="178" fontId="78" fillId="108" borderId="164" applyNumberFormat="0" applyAlignment="0" applyProtection="0"/>
    <xf numFmtId="178" fontId="30" fillId="0" borderId="170" applyNumberFormat="0" applyFill="0" applyAlignment="0" applyProtection="0"/>
    <xf numFmtId="178" fontId="70" fillId="74" borderId="166" applyNumberFormat="0" applyProtection="0">
      <alignment horizontal="left" vertical="top" indent="1"/>
    </xf>
    <xf numFmtId="178" fontId="70" fillId="76" borderId="164" applyNumberFormat="0" applyProtection="0">
      <alignment horizontal="left" vertical="center" indent="1"/>
    </xf>
    <xf numFmtId="178" fontId="70" fillId="75" borderId="166" applyNumberFormat="0" applyProtection="0">
      <alignment horizontal="left" vertical="top" indent="1"/>
    </xf>
    <xf numFmtId="4" fontId="70" fillId="67" borderId="164" applyNumberFormat="0" applyProtection="0">
      <alignment horizontal="right" vertical="center"/>
    </xf>
    <xf numFmtId="178" fontId="70" fillId="57" borderId="164" applyNumberFormat="0" applyFont="0" applyAlignment="0" applyProtection="0"/>
    <xf numFmtId="178" fontId="30" fillId="0" borderId="170" applyNumberFormat="0" applyFill="0" applyAlignment="0" applyProtection="0"/>
    <xf numFmtId="178" fontId="70" fillId="74" borderId="166" applyNumberFormat="0" applyProtection="0">
      <alignment horizontal="left" vertical="top" indent="1"/>
    </xf>
    <xf numFmtId="178" fontId="70" fillId="63" borderId="166" applyNumberFormat="0" applyProtection="0">
      <alignment horizontal="left" vertical="top" indent="1"/>
    </xf>
    <xf numFmtId="4" fontId="70" fillId="63" borderId="164" applyNumberFormat="0" applyProtection="0">
      <alignment horizontal="right" vertical="center"/>
    </xf>
    <xf numFmtId="4" fontId="70" fillId="96" borderId="164" applyNumberFormat="0" applyProtection="0">
      <alignment horizontal="left" vertical="center" indent="1"/>
    </xf>
    <xf numFmtId="178" fontId="39" fillId="80" borderId="171">
      <alignment vertical="center"/>
    </xf>
    <xf numFmtId="180" fontId="39" fillId="82" borderId="171">
      <alignment vertical="center"/>
      <protection locked="0"/>
    </xf>
    <xf numFmtId="180" fontId="39" fillId="129" borderId="171">
      <alignment vertical="center"/>
    </xf>
    <xf numFmtId="178" fontId="65" fillId="58" borderId="164" applyNumberFormat="0" applyAlignment="0" applyProtection="0"/>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72" borderId="164" applyNumberFormat="0" applyProtection="0">
      <alignment horizontal="right" vertical="center"/>
    </xf>
    <xf numFmtId="178" fontId="70" fillId="57" borderId="164" applyNumberFormat="0" applyFont="0" applyAlignment="0" applyProtection="0"/>
    <xf numFmtId="178" fontId="65" fillId="58" borderId="164" applyNumberFormat="0" applyAlignment="0" applyProtection="0"/>
    <xf numFmtId="4" fontId="70" fillId="69" borderId="164" applyNumberFormat="0" applyProtection="0">
      <alignment horizontal="right" vertical="center"/>
    </xf>
    <xf numFmtId="37" fontId="40" fillId="0" borderId="169" applyNumberFormat="0"/>
    <xf numFmtId="4" fontId="70" fillId="111" borderId="164" applyNumberFormat="0" applyProtection="0">
      <alignment horizontal="left" vertical="center" indent="1"/>
    </xf>
    <xf numFmtId="178" fontId="70" fillId="74" borderId="166" applyNumberFormat="0" applyProtection="0">
      <alignment horizontal="left" vertical="top" indent="1"/>
    </xf>
    <xf numFmtId="178" fontId="70" fillId="57" borderId="164" applyNumberFormat="0" applyFont="0" applyAlignment="0" applyProtection="0"/>
    <xf numFmtId="4" fontId="70" fillId="62" borderId="164" applyNumberFormat="0" applyProtection="0">
      <alignment vertical="center"/>
    </xf>
    <xf numFmtId="178" fontId="73" fillId="63" borderId="166" applyNumberFormat="0" applyProtection="0">
      <alignment horizontal="left" vertical="top" indent="1"/>
    </xf>
    <xf numFmtId="178" fontId="70" fillId="76" borderId="166" applyNumberFormat="0" applyProtection="0">
      <alignment horizontal="left" vertical="top" indent="1"/>
    </xf>
    <xf numFmtId="178" fontId="78" fillId="108" borderId="164" applyNumberFormat="0" applyAlignment="0" applyProtection="0"/>
    <xf numFmtId="178" fontId="70" fillId="74" borderId="166" applyNumberFormat="0" applyProtection="0">
      <alignment horizontal="left" vertical="top" indent="1"/>
    </xf>
    <xf numFmtId="178" fontId="65" fillId="58" borderId="164" applyNumberFormat="0" applyAlignment="0" applyProtection="0"/>
    <xf numFmtId="178" fontId="17" fillId="75" borderId="166" applyNumberFormat="0" applyProtection="0">
      <alignment horizontal="left" vertical="center" indent="1"/>
    </xf>
    <xf numFmtId="178" fontId="70" fillId="76" borderId="166" applyNumberFormat="0" applyProtection="0">
      <alignment horizontal="left" vertical="top" indent="1"/>
    </xf>
    <xf numFmtId="4" fontId="80" fillId="81" borderId="164" applyNumberFormat="0" applyProtection="0">
      <alignment horizontal="right" vertical="center"/>
    </xf>
    <xf numFmtId="178" fontId="70" fillId="113" borderId="164" applyNumberFormat="0" applyProtection="0">
      <alignment horizontal="left" vertical="center" indent="1"/>
    </xf>
    <xf numFmtId="178" fontId="70" fillId="76" borderId="166" applyNumberFormat="0" applyProtection="0">
      <alignment horizontal="left" vertical="top" indent="1"/>
    </xf>
    <xf numFmtId="4" fontId="70" fillId="68" borderId="164" applyNumberFormat="0" applyProtection="0">
      <alignment horizontal="right" vertical="center"/>
    </xf>
    <xf numFmtId="4" fontId="17" fillId="75" borderId="167" applyNumberFormat="0" applyProtection="0">
      <alignment horizontal="left" vertical="center" indent="1"/>
    </xf>
    <xf numFmtId="178" fontId="70" fillId="75" borderId="166" applyNumberFormat="0" applyProtection="0">
      <alignment horizontal="left" vertical="top" indent="1"/>
    </xf>
    <xf numFmtId="178" fontId="70" fillId="57" borderId="155" applyNumberFormat="0" applyFont="0" applyAlignment="0" applyProtection="0"/>
    <xf numFmtId="178" fontId="65" fillId="58" borderId="155" applyNumberFormat="0" applyAlignment="0" applyProtection="0"/>
    <xf numFmtId="178" fontId="70" fillId="76" borderId="157" applyNumberFormat="0" applyProtection="0">
      <alignment horizontal="left" vertical="top" indent="1"/>
    </xf>
    <xf numFmtId="178" fontId="70" fillId="63" borderId="157" applyNumberFormat="0" applyProtection="0">
      <alignment horizontal="left" vertical="top" indent="1"/>
    </xf>
    <xf numFmtId="4" fontId="70" fillId="0" borderId="155" applyNumberFormat="0" applyProtection="0">
      <alignment horizontal="right" vertical="center"/>
    </xf>
    <xf numFmtId="178" fontId="70" fillId="57" borderId="155" applyNumberFormat="0" applyFont="0" applyAlignment="0" applyProtection="0"/>
    <xf numFmtId="178" fontId="78" fillId="108" borderId="155" applyNumberFormat="0" applyAlignment="0" applyProtection="0"/>
    <xf numFmtId="178" fontId="68" fillId="108" borderId="156" applyNumberFormat="0" applyAlignment="0" applyProtection="0"/>
    <xf numFmtId="178" fontId="70" fillId="57" borderId="155" applyNumberFormat="0" applyFont="0" applyAlignment="0" applyProtection="0"/>
    <xf numFmtId="4" fontId="70" fillId="62"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6" borderId="158" applyNumberFormat="0" applyProtection="0">
      <alignment horizontal="right" vertical="center"/>
    </xf>
    <xf numFmtId="4" fontId="70" fillId="68" borderId="155" applyNumberFormat="0" applyProtection="0">
      <alignment horizontal="right" vertical="center"/>
    </xf>
    <xf numFmtId="4" fontId="70" fillId="71" borderId="155" applyNumberFormat="0" applyProtection="0">
      <alignment horizontal="right" vertical="center"/>
    </xf>
    <xf numFmtId="4" fontId="70" fillId="73" borderId="158" applyNumberFormat="0" applyProtection="0">
      <alignment horizontal="left" vertical="center" indent="1"/>
    </xf>
    <xf numFmtId="4" fontId="70" fillId="74" borderId="158" applyNumberFormat="0" applyProtection="0">
      <alignment horizontal="left" vertical="center" indent="1"/>
    </xf>
    <xf numFmtId="4" fontId="70" fillId="74" borderId="158" applyNumberFormat="0" applyProtection="0">
      <alignment horizontal="left" vertical="center" indent="1"/>
    </xf>
    <xf numFmtId="4" fontId="17" fillId="75" borderId="158" applyNumberFormat="0" applyProtection="0">
      <alignment horizontal="left" vertical="center" indent="1"/>
    </xf>
    <xf numFmtId="178" fontId="17" fillId="75" borderId="157" applyNumberFormat="0" applyProtection="0">
      <alignment horizontal="left" vertical="top" indent="1"/>
    </xf>
    <xf numFmtId="178" fontId="70" fillId="76" borderId="157"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178" fontId="70" fillId="75" borderId="157" applyNumberFormat="0" applyProtection="0">
      <alignment horizontal="left" vertical="top" indent="1"/>
    </xf>
    <xf numFmtId="4" fontId="70" fillId="64" borderId="155" applyNumberFormat="0" applyProtection="0">
      <alignment horizontal="right" vertical="center"/>
    </xf>
    <xf numFmtId="37" fontId="40" fillId="0" borderId="27" applyNumberFormat="0"/>
    <xf numFmtId="178" fontId="70" fillId="63" borderId="157" applyNumberFormat="0" applyProtection="0">
      <alignment horizontal="left" vertical="top" indent="1"/>
    </xf>
    <xf numFmtId="4" fontId="76" fillId="77" borderId="155" applyNumberFormat="0" applyProtection="0">
      <alignment horizontal="right" vertical="center"/>
    </xf>
    <xf numFmtId="4" fontId="75" fillId="79" borderId="158" applyNumberFormat="0" applyProtection="0">
      <alignment horizontal="left" vertical="center" indent="1"/>
    </xf>
    <xf numFmtId="178" fontId="73" fillId="63" borderId="157" applyNumberFormat="0" applyProtection="0">
      <alignment horizontal="left" vertical="top" indent="1"/>
    </xf>
    <xf numFmtId="4" fontId="70" fillId="96" borderId="155" applyNumberFormat="0" applyProtection="0">
      <alignment horizontal="left" vertical="center" indent="1"/>
    </xf>
    <xf numFmtId="4" fontId="80" fillId="81" borderId="155" applyNumberFormat="0" applyProtection="0">
      <alignment horizontal="right" vertical="center"/>
    </xf>
    <xf numFmtId="4" fontId="70" fillId="0" borderId="155" applyNumberFormat="0" applyProtection="0">
      <alignment horizontal="right" vertical="center"/>
    </xf>
    <xf numFmtId="178" fontId="73" fillId="78" borderId="157" applyNumberFormat="0" applyProtection="0">
      <alignment horizontal="left" vertical="top" indent="1"/>
    </xf>
    <xf numFmtId="4" fontId="73" fillId="84" borderId="157" applyNumberFormat="0" applyProtection="0">
      <alignment horizontal="left" vertical="center" indent="1"/>
    </xf>
    <xf numFmtId="4" fontId="73" fillId="78" borderId="157" applyNumberFormat="0" applyProtection="0">
      <alignment vertical="center"/>
    </xf>
    <xf numFmtId="178" fontId="72" fillId="75" borderId="159" applyBorder="0"/>
    <xf numFmtId="178" fontId="70" fillId="75"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center" indent="1"/>
    </xf>
    <xf numFmtId="178" fontId="70" fillId="76" borderId="155"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center"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center" indent="1"/>
    </xf>
    <xf numFmtId="4" fontId="70" fillId="63" borderId="158" applyNumberFormat="0" applyProtection="0">
      <alignment horizontal="left" vertical="center" indent="1"/>
    </xf>
    <xf numFmtId="4" fontId="70" fillId="74" borderId="158" applyNumberFormat="0" applyProtection="0">
      <alignment horizontal="left" vertical="center" indent="1"/>
    </xf>
    <xf numFmtId="4" fontId="70" fillId="63" borderId="155" applyNumberFormat="0" applyProtection="0">
      <alignment horizontal="right" vertical="center"/>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2" borderId="155" applyNumberFormat="0" applyProtection="0">
      <alignment horizontal="right" vertical="center"/>
    </xf>
    <xf numFmtId="4" fontId="70" fillId="71" borderId="155" applyNumberFormat="0" applyProtection="0">
      <alignment horizontal="right" vertical="center"/>
    </xf>
    <xf numFmtId="4" fontId="70" fillId="70" borderId="155" applyNumberFormat="0" applyProtection="0">
      <alignment horizontal="right" vertical="center"/>
    </xf>
    <xf numFmtId="4" fontId="70" fillId="69" borderId="155" applyNumberFormat="0" applyProtection="0">
      <alignment horizontal="right" vertical="center"/>
    </xf>
    <xf numFmtId="4" fontId="70" fillId="112" borderId="155" applyNumberFormat="0" applyProtection="0">
      <alignment horizontal="right" vertical="center"/>
    </xf>
    <xf numFmtId="4" fontId="70" fillId="96" borderId="155" applyNumberFormat="0" applyProtection="0">
      <alignment horizontal="left" vertical="center" indent="1"/>
    </xf>
    <xf numFmtId="4" fontId="70" fillId="111" borderId="155" applyNumberFormat="0" applyProtection="0">
      <alignment horizontal="left" vertical="center" indent="1"/>
    </xf>
    <xf numFmtId="4" fontId="80" fillId="111" borderId="155" applyNumberFormat="0" applyProtection="0">
      <alignment vertical="center"/>
    </xf>
    <xf numFmtId="178" fontId="30" fillId="0" borderId="160" applyNumberFormat="0" applyFill="0" applyAlignment="0" applyProtection="0"/>
    <xf numFmtId="178" fontId="73" fillId="63" borderId="157" applyNumberFormat="0" applyProtection="0">
      <alignment horizontal="left" vertical="top" indent="1"/>
    </xf>
    <xf numFmtId="4" fontId="80" fillId="81" borderId="155" applyNumberFormat="0" applyProtection="0">
      <alignment horizontal="right" vertical="center"/>
    </xf>
    <xf numFmtId="4" fontId="70" fillId="0" borderId="155" applyNumberFormat="0" applyProtection="0">
      <alignment horizontal="right" vertical="center"/>
    </xf>
    <xf numFmtId="4" fontId="73" fillId="84" borderId="157" applyNumberFormat="0" applyProtection="0">
      <alignment horizontal="left" vertical="center" indent="1"/>
    </xf>
    <xf numFmtId="4" fontId="73" fillId="78" borderId="157" applyNumberFormat="0" applyProtection="0">
      <alignment vertical="center"/>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4" borderId="155"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17" fillId="76" borderId="157"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center"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75" borderId="157" applyNumberFormat="0" applyProtection="0">
      <alignment horizontal="left" vertical="center" indent="1"/>
    </xf>
    <xf numFmtId="178" fontId="70" fillId="84" borderId="155" applyNumberFormat="0" applyProtection="0">
      <alignment horizontal="left" vertical="center" indent="1"/>
    </xf>
    <xf numFmtId="4" fontId="73" fillId="84" borderId="166" applyNumberFormat="0" applyProtection="0">
      <alignment horizontal="left" vertical="center" indent="1"/>
    </xf>
    <xf numFmtId="178" fontId="70" fillId="74" borderId="166" applyNumberFormat="0" applyProtection="0">
      <alignment horizontal="left" vertical="top" indent="1"/>
    </xf>
    <xf numFmtId="4" fontId="70" fillId="66" borderId="167" applyNumberFormat="0" applyProtection="0">
      <alignment horizontal="right" vertical="center"/>
    </xf>
    <xf numFmtId="178" fontId="70" fillId="75" borderId="166" applyNumberFormat="0" applyProtection="0">
      <alignment horizontal="left" vertical="top" indent="1"/>
    </xf>
    <xf numFmtId="4" fontId="70" fillId="67" borderId="164" applyNumberFormat="0" applyProtection="0">
      <alignment horizontal="right" vertical="center"/>
    </xf>
    <xf numFmtId="178" fontId="70" fillId="74" borderId="166" applyNumberFormat="0" applyProtection="0">
      <alignment horizontal="left" vertical="top" indent="1"/>
    </xf>
    <xf numFmtId="178" fontId="70" fillId="76" borderId="166" applyNumberFormat="0" applyProtection="0">
      <alignment horizontal="left" vertical="top" indent="1"/>
    </xf>
    <xf numFmtId="178" fontId="68" fillId="108" borderId="165" applyNumberFormat="0" applyAlignment="0" applyProtection="0"/>
    <xf numFmtId="4" fontId="70" fillId="66" borderId="167" applyNumberFormat="0" applyProtection="0">
      <alignment horizontal="right" vertical="center"/>
    </xf>
    <xf numFmtId="178" fontId="70" fillId="76" borderId="166" applyNumberFormat="0" applyProtection="0">
      <alignment horizontal="left" vertical="top" indent="1"/>
    </xf>
    <xf numFmtId="178" fontId="17" fillId="76" borderId="166" applyNumberFormat="0" applyProtection="0">
      <alignment horizontal="left" vertical="top" indent="1"/>
    </xf>
    <xf numFmtId="178" fontId="70" fillId="74" borderId="166" applyNumberFormat="0" applyProtection="0">
      <alignment horizontal="left" vertical="top"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72" borderId="164" applyNumberFormat="0" applyProtection="0">
      <alignment horizontal="right" vertical="center"/>
    </xf>
    <xf numFmtId="178" fontId="70" fillId="57" borderId="164" applyNumberFormat="0" applyFont="0" applyAlignment="0" applyProtection="0"/>
    <xf numFmtId="180" fontId="6" fillId="146" borderId="171">
      <alignment vertical="center"/>
    </xf>
    <xf numFmtId="4" fontId="80" fillId="82" borderId="171" applyNumberFormat="0" applyProtection="0">
      <alignment vertical="center"/>
    </xf>
    <xf numFmtId="178" fontId="70" fillId="76" borderId="166" applyNumberFormat="0" applyProtection="0">
      <alignment horizontal="left" vertical="top" indent="1"/>
    </xf>
    <xf numFmtId="4" fontId="70" fillId="63" borderId="155" applyNumberFormat="0" applyProtection="0">
      <alignment horizontal="right" vertical="center"/>
    </xf>
    <xf numFmtId="4" fontId="17" fillId="75" borderId="158" applyNumberFormat="0" applyProtection="0">
      <alignment horizontal="left" vertical="center" indent="1"/>
    </xf>
    <xf numFmtId="4" fontId="70" fillId="72" borderId="155" applyNumberFormat="0" applyProtection="0">
      <alignment horizontal="right" vertical="center"/>
    </xf>
    <xf numFmtId="4" fontId="70" fillId="70" borderId="155" applyNumberFormat="0" applyProtection="0">
      <alignment horizontal="right" vertical="center"/>
    </xf>
    <xf numFmtId="4" fontId="70" fillId="67" borderId="155" applyNumberFormat="0" applyProtection="0">
      <alignment horizontal="right" vertical="center"/>
    </xf>
    <xf numFmtId="4" fontId="70" fillId="112" borderId="155" applyNumberFormat="0" applyProtection="0">
      <alignment horizontal="right" vertical="center"/>
    </xf>
    <xf numFmtId="178" fontId="74" fillId="62" borderId="157" applyNumberFormat="0" applyProtection="0">
      <alignment horizontal="left" vertical="top" indent="1"/>
    </xf>
    <xf numFmtId="4" fontId="80" fillId="111" borderId="155" applyNumberFormat="0" applyProtection="0">
      <alignment vertical="center"/>
    </xf>
    <xf numFmtId="178" fontId="70" fillId="75" borderId="166" applyNumberFormat="0" applyProtection="0">
      <alignment horizontal="left" vertical="top" indent="1"/>
    </xf>
    <xf numFmtId="180" fontId="39" fillId="147" borderId="171">
      <alignment horizontal="right" vertical="center"/>
      <protection locked="0"/>
    </xf>
    <xf numFmtId="171" fontId="39" fillId="82" borderId="171">
      <alignment vertical="center"/>
      <protection locked="0"/>
    </xf>
    <xf numFmtId="178" fontId="39" fillId="129" borderId="171">
      <alignment vertical="center"/>
    </xf>
    <xf numFmtId="178" fontId="78" fillId="108" borderId="164" applyNumberFormat="0" applyAlignment="0" applyProtection="0"/>
    <xf numFmtId="178" fontId="73" fillId="78"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4" fontId="70" fillId="74" borderId="167" applyNumberFormat="0" applyProtection="0">
      <alignment horizontal="left" vertical="center" indent="1"/>
    </xf>
    <xf numFmtId="4" fontId="70" fillId="62" borderId="164" applyNumberFormat="0" applyProtection="0">
      <alignment vertical="center"/>
    </xf>
    <xf numFmtId="178" fontId="70" fillId="57" borderId="164" applyNumberFormat="0" applyFont="0" applyAlignment="0" applyProtection="0"/>
    <xf numFmtId="178" fontId="70" fillId="57" borderId="164" applyNumberFormat="0" applyFont="0" applyAlignment="0" applyProtection="0"/>
    <xf numFmtId="178" fontId="17" fillId="76" borderId="166" applyNumberFormat="0" applyProtection="0">
      <alignment horizontal="left" vertical="center" indent="1"/>
    </xf>
    <xf numFmtId="178" fontId="70" fillId="76" borderId="166" applyNumberFormat="0" applyProtection="0">
      <alignment horizontal="left" vertical="top" indent="1"/>
    </xf>
    <xf numFmtId="178" fontId="70" fillId="76" borderId="164" applyNumberFormat="0" applyProtection="0">
      <alignment horizontal="left" vertical="center" indent="1"/>
    </xf>
    <xf numFmtId="178" fontId="70" fillId="57" borderId="164" applyNumberFormat="0" applyFont="0" applyAlignment="0" applyProtection="0"/>
    <xf numFmtId="178" fontId="17" fillId="75" borderId="166" applyNumberFormat="0" applyProtection="0">
      <alignment horizontal="left" vertical="top" indent="1"/>
    </xf>
    <xf numFmtId="178" fontId="30" fillId="0" borderId="170" applyNumberFormat="0" applyFill="0" applyAlignment="0" applyProtection="0"/>
    <xf numFmtId="178" fontId="17"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70" fillId="75" borderId="166" applyNumberFormat="0" applyProtection="0">
      <alignment horizontal="left" vertical="top"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4" fontId="17" fillId="75" borderId="167" applyNumberFormat="0" applyProtection="0">
      <alignment horizontal="left" vertical="center" indent="1"/>
    </xf>
    <xf numFmtId="178" fontId="70" fillId="76" borderId="166" applyNumberFormat="0" applyProtection="0">
      <alignment horizontal="left" vertical="top" indent="1"/>
    </xf>
    <xf numFmtId="4" fontId="73" fillId="78" borderId="166" applyNumberFormat="0" applyProtection="0">
      <alignment vertical="center"/>
    </xf>
    <xf numFmtId="178" fontId="70" fillId="57" borderId="164" applyNumberFormat="0" applyFont="0" applyAlignment="0" applyProtection="0"/>
    <xf numFmtId="178" fontId="68" fillId="108" borderId="156" applyNumberFormat="0" applyAlignment="0" applyProtection="0"/>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4" fillId="62" borderId="157" applyNumberFormat="0" applyProtection="0">
      <alignment horizontal="left" vertical="top" indent="1"/>
    </xf>
    <xf numFmtId="4" fontId="70" fillId="67" borderId="155" applyNumberFormat="0" applyProtection="0">
      <alignment horizontal="right" vertical="center"/>
    </xf>
    <xf numFmtId="4" fontId="70" fillId="70" borderId="155" applyNumberFormat="0" applyProtection="0">
      <alignment horizontal="right" vertical="center"/>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178" fontId="73" fillId="78" borderId="157" applyNumberFormat="0" applyProtection="0">
      <alignment horizontal="left" vertical="top" indent="1"/>
    </xf>
    <xf numFmtId="4" fontId="80" fillId="81" borderId="155" applyNumberFormat="0" applyProtection="0">
      <alignment horizontal="right" vertical="center"/>
    </xf>
    <xf numFmtId="178" fontId="73" fillId="63" borderId="157" applyNumberFormat="0" applyProtection="0">
      <alignment horizontal="left" vertical="top" indent="1"/>
    </xf>
    <xf numFmtId="178" fontId="30" fillId="0" borderId="160" applyNumberFormat="0" applyFill="0" applyAlignment="0" applyProtection="0"/>
    <xf numFmtId="4" fontId="70" fillId="62" borderId="155" applyNumberFormat="0" applyProtection="0">
      <alignment vertical="center"/>
    </xf>
    <xf numFmtId="4" fontId="70" fillId="111" borderId="155" applyNumberFormat="0" applyProtection="0">
      <alignment horizontal="left" vertical="center" indent="1"/>
    </xf>
    <xf numFmtId="4" fontId="70" fillId="64" borderId="155" applyNumberFormat="0" applyProtection="0">
      <alignment horizontal="right" vertical="center"/>
    </xf>
    <xf numFmtId="4" fontId="70" fillId="66" borderId="158" applyNumberFormat="0" applyProtection="0">
      <alignment horizontal="right" vertical="center"/>
    </xf>
    <xf numFmtId="4" fontId="70" fillId="68" borderId="155" applyNumberFormat="0" applyProtection="0">
      <alignment horizontal="right" vertical="center"/>
    </xf>
    <xf numFmtId="4" fontId="70" fillId="70" borderId="155" applyNumberFormat="0" applyProtection="0">
      <alignment horizontal="right" vertical="center"/>
    </xf>
    <xf numFmtId="4" fontId="70" fillId="72" borderId="155" applyNumberFormat="0" applyProtection="0">
      <alignment horizontal="right" vertical="center"/>
    </xf>
    <xf numFmtId="4" fontId="17" fillId="75" borderId="158" applyNumberFormat="0" applyProtection="0">
      <alignment horizontal="left" vertical="center" indent="1"/>
    </xf>
    <xf numFmtId="4" fontId="70" fillId="63" borderId="155" applyNumberFormat="0" applyProtection="0">
      <alignment horizontal="right" vertical="center"/>
    </xf>
    <xf numFmtId="178" fontId="70" fillId="84" borderId="155" applyNumberFormat="0" applyProtection="0">
      <alignment horizontal="left" vertical="center"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4" fontId="70" fillId="64" borderId="155" applyNumberFormat="0" applyProtection="0">
      <alignment horizontal="right" vertical="center"/>
    </xf>
    <xf numFmtId="178" fontId="30" fillId="0" borderId="160" applyNumberFormat="0" applyFill="0" applyAlignment="0" applyProtection="0"/>
    <xf numFmtId="178" fontId="30" fillId="0" borderId="160" applyNumberFormat="0" applyFill="0" applyAlignment="0" applyProtection="0"/>
    <xf numFmtId="178" fontId="70" fillId="113" borderId="155" applyNumberFormat="0" applyProtection="0">
      <alignment horizontal="left" vertical="center" indent="1"/>
    </xf>
    <xf numFmtId="178" fontId="74" fillId="62" borderId="157" applyNumberFormat="0" applyProtection="0">
      <alignment horizontal="left" vertical="top" indent="1"/>
    </xf>
    <xf numFmtId="178" fontId="70" fillId="76" borderId="157" applyNumberFormat="0" applyProtection="0">
      <alignment horizontal="left" vertical="top" indent="1"/>
    </xf>
    <xf numFmtId="4" fontId="70" fillId="63" borderId="155" applyNumberFormat="0" applyProtection="0">
      <alignment horizontal="right" vertical="center"/>
    </xf>
    <xf numFmtId="178" fontId="70" fillId="75" borderId="157" applyNumberFormat="0" applyProtection="0">
      <alignment horizontal="left" vertical="top" indent="1"/>
    </xf>
    <xf numFmtId="178" fontId="70" fillId="76" borderId="157" applyNumberFormat="0" applyProtection="0">
      <alignment horizontal="left" vertical="top" indent="1"/>
    </xf>
    <xf numFmtId="4" fontId="70" fillId="66" borderId="158" applyNumberFormat="0" applyProtection="0">
      <alignment horizontal="right" vertical="center"/>
    </xf>
    <xf numFmtId="4" fontId="70" fillId="68" borderId="155" applyNumberFormat="0" applyProtection="0">
      <alignment horizontal="right" vertical="center"/>
    </xf>
    <xf numFmtId="4" fontId="70" fillId="64" borderId="155" applyNumberFormat="0" applyProtection="0">
      <alignment horizontal="right" vertical="center"/>
    </xf>
    <xf numFmtId="178" fontId="74" fillId="62" borderId="157" applyNumberFormat="0" applyProtection="0">
      <alignment horizontal="left" vertical="top" indent="1"/>
    </xf>
    <xf numFmtId="4" fontId="70" fillId="62" borderId="155" applyNumberFormat="0" applyProtection="0">
      <alignment vertical="center"/>
    </xf>
    <xf numFmtId="178" fontId="30" fillId="0" borderId="160" applyNumberFormat="0" applyFill="0" applyAlignment="0" applyProtection="0"/>
    <xf numFmtId="4" fontId="76" fillId="77" borderId="155" applyNumberFormat="0" applyProtection="0">
      <alignment horizontal="right" vertical="center"/>
    </xf>
    <xf numFmtId="4" fontId="75" fillId="79" borderId="158" applyNumberFormat="0" applyProtection="0">
      <alignment horizontal="left" vertical="center" indent="1"/>
    </xf>
    <xf numFmtId="4" fontId="70" fillId="96" borderId="155" applyNumberFormat="0" applyProtection="0">
      <alignment horizontal="left" vertical="center" indent="1"/>
    </xf>
    <xf numFmtId="178" fontId="17" fillId="75" borderId="157" applyNumberFormat="0" applyProtection="0">
      <alignment horizontal="left" vertical="top" indent="1"/>
    </xf>
    <xf numFmtId="178" fontId="73" fillId="78" borderId="157" applyNumberFormat="0" applyProtection="0">
      <alignment horizontal="left" vertical="top" indent="1"/>
    </xf>
    <xf numFmtId="178" fontId="72" fillId="75" borderId="159" applyBorder="0"/>
    <xf numFmtId="178" fontId="70" fillId="74" borderId="157" applyNumberFormat="0" applyProtection="0">
      <alignment horizontal="left" vertical="top" indent="1"/>
    </xf>
    <xf numFmtId="178" fontId="70" fillId="76" borderId="157" applyNumberFormat="0" applyProtection="0">
      <alignment horizontal="left" vertical="top" indent="1"/>
    </xf>
    <xf numFmtId="178" fontId="70" fillId="76" borderId="155" applyNumberFormat="0" applyProtection="0">
      <alignment horizontal="left" vertical="center"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68" fillId="108" borderId="156"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4" fontId="70" fillId="68" borderId="155" applyNumberFormat="0" applyProtection="0">
      <alignment horizontal="right" vertical="center"/>
    </xf>
    <xf numFmtId="4" fontId="70" fillId="63" borderId="158" applyNumberFormat="0" applyProtection="0">
      <alignment horizontal="left" vertical="center" indent="1"/>
    </xf>
    <xf numFmtId="4" fontId="70" fillId="74" borderId="158" applyNumberFormat="0" applyProtection="0">
      <alignment horizontal="left" vertical="center"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1" borderId="155" applyNumberFormat="0" applyProtection="0">
      <alignment horizontal="right" vertical="center"/>
    </xf>
    <xf numFmtId="4" fontId="70" fillId="69" borderId="155" applyNumberFormat="0" applyProtection="0">
      <alignment horizontal="right" vertical="center"/>
    </xf>
    <xf numFmtId="4" fontId="70" fillId="66" borderId="158" applyNumberFormat="0" applyProtection="0">
      <alignment horizontal="right" vertical="center"/>
    </xf>
    <xf numFmtId="4" fontId="70" fillId="96" borderId="155" applyNumberFormat="0" applyProtection="0">
      <alignment horizontal="left" vertical="center" indent="1"/>
    </xf>
    <xf numFmtId="4" fontId="70" fillId="111" borderId="155" applyNumberFormat="0" applyProtection="0">
      <alignment horizontal="left" vertical="center" indent="1"/>
    </xf>
    <xf numFmtId="4" fontId="70" fillId="62" borderId="155" applyNumberFormat="0" applyProtection="0">
      <alignment vertical="center"/>
    </xf>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70" fillId="57" borderId="155" applyNumberFormat="0" applyFont="0" applyAlignment="0" applyProtection="0"/>
    <xf numFmtId="178" fontId="70" fillId="63" borderId="157" applyNumberFormat="0" applyProtection="0">
      <alignment horizontal="left" vertical="top" indent="1"/>
    </xf>
    <xf numFmtId="37" fontId="40" fillId="0" borderId="27" applyNumberFormat="0"/>
    <xf numFmtId="178" fontId="17" fillId="74" borderId="157" applyNumberFormat="0" applyProtection="0">
      <alignment horizontal="left" vertical="top" indent="1"/>
    </xf>
    <xf numFmtId="178" fontId="17" fillId="63" borderId="157" applyNumberFormat="0" applyProtection="0">
      <alignment horizontal="left" vertical="top" indent="1"/>
    </xf>
    <xf numFmtId="178" fontId="70" fillId="74" borderId="157" applyNumberFormat="0" applyProtection="0">
      <alignment horizontal="left" vertical="top" indent="1"/>
    </xf>
    <xf numFmtId="178" fontId="70" fillId="74" borderId="155" applyNumberFormat="0" applyProtection="0">
      <alignment horizontal="left" vertical="center" indent="1"/>
    </xf>
    <xf numFmtId="178" fontId="17" fillId="75" borderId="166" applyNumberFormat="0" applyProtection="0">
      <alignment horizontal="left" vertical="top" indent="1"/>
    </xf>
    <xf numFmtId="178" fontId="70" fillId="75" borderId="166" applyNumberFormat="0" applyProtection="0">
      <alignment horizontal="left" vertical="top" indent="1"/>
    </xf>
    <xf numFmtId="178" fontId="70" fillId="63" borderId="166" applyNumberFormat="0" applyProtection="0">
      <alignment horizontal="left" vertical="top" indent="1"/>
    </xf>
    <xf numFmtId="4" fontId="17" fillId="75" borderId="167" applyNumberFormat="0" applyProtection="0">
      <alignment horizontal="left" vertical="center" indent="1"/>
    </xf>
    <xf numFmtId="178" fontId="30" fillId="0" borderId="170" applyNumberFormat="0" applyFill="0" applyAlignment="0" applyProtection="0"/>
    <xf numFmtId="178" fontId="70" fillId="76"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178" fontId="70" fillId="74" borderId="166" applyNumberFormat="0" applyProtection="0">
      <alignment horizontal="left" vertical="top" indent="1"/>
    </xf>
    <xf numFmtId="178" fontId="70" fillId="57" borderId="164" applyNumberFormat="0" applyFont="0" applyAlignment="0" applyProtection="0"/>
    <xf numFmtId="178" fontId="73" fillId="63" borderId="166" applyNumberFormat="0" applyProtection="0">
      <alignment horizontal="left" vertical="top" indent="1"/>
    </xf>
    <xf numFmtId="178" fontId="17" fillId="74" borderId="166" applyNumberFormat="0" applyProtection="0">
      <alignment horizontal="left" vertical="center" indent="1"/>
    </xf>
    <xf numFmtId="178" fontId="70" fillId="63" borderId="166" applyNumberFormat="0" applyProtection="0">
      <alignment horizontal="left" vertical="top" indent="1"/>
    </xf>
    <xf numFmtId="178" fontId="17" fillId="75" borderId="166" applyNumberFormat="0" applyProtection="0">
      <alignment horizontal="left" vertical="center" indent="1"/>
    </xf>
    <xf numFmtId="178" fontId="74" fillId="62" borderId="166" applyNumberFormat="0" applyProtection="0">
      <alignment horizontal="left" vertical="top" indent="1"/>
    </xf>
    <xf numFmtId="180" fontId="6" fillId="165" borderId="171">
      <alignment vertical="center"/>
    </xf>
    <xf numFmtId="178" fontId="70" fillId="114" borderId="171"/>
    <xf numFmtId="178" fontId="70" fillId="74" borderId="166" applyNumberFormat="0" applyProtection="0">
      <alignment horizontal="left" vertical="top" indent="1"/>
    </xf>
    <xf numFmtId="178" fontId="70" fillId="63" borderId="166" applyNumberFormat="0" applyProtection="0">
      <alignment horizontal="left" vertical="top" indent="1"/>
    </xf>
    <xf numFmtId="4" fontId="70" fillId="71" borderId="164" applyNumberFormat="0" applyProtection="0">
      <alignment horizontal="right" vertical="center"/>
    </xf>
    <xf numFmtId="180" fontId="39" fillId="147" borderId="171">
      <alignment horizontal="right" vertical="center"/>
      <protection locked="0"/>
    </xf>
    <xf numFmtId="177" fontId="39" fillId="80" borderId="171">
      <alignment vertical="center"/>
    </xf>
    <xf numFmtId="182" fontId="39" fillId="82" borderId="171">
      <alignment vertical="center"/>
      <protection locked="0"/>
    </xf>
    <xf numFmtId="178" fontId="70" fillId="57" borderId="164" applyNumberFormat="0" applyFont="0" applyAlignment="0" applyProtection="0"/>
    <xf numFmtId="177" fontId="6" fillId="146" borderId="171">
      <alignment vertical="center"/>
    </xf>
    <xf numFmtId="37" fontId="40" fillId="0" borderId="169" applyNumberFormat="0"/>
    <xf numFmtId="4" fontId="70" fillId="0" borderId="164" applyNumberFormat="0" applyProtection="0">
      <alignment horizontal="right" vertical="center"/>
    </xf>
    <xf numFmtId="178" fontId="70" fillId="75" borderId="166" applyNumberFormat="0" applyProtection="0">
      <alignment horizontal="left" vertical="top" indent="1"/>
    </xf>
    <xf numFmtId="4" fontId="70" fillId="67" borderId="164" applyNumberFormat="0" applyProtection="0">
      <alignment horizontal="right" vertical="center"/>
    </xf>
    <xf numFmtId="178" fontId="65" fillId="58" borderId="164" applyNumberFormat="0" applyAlignment="0" applyProtection="0"/>
    <xf numFmtId="178" fontId="70" fillId="76" borderId="166" applyNumberFormat="0" applyProtection="0">
      <alignment horizontal="left" vertical="top" indent="1"/>
    </xf>
    <xf numFmtId="178" fontId="70" fillId="57" borderId="164" applyNumberFormat="0" applyFont="0" applyAlignment="0" applyProtection="0"/>
    <xf numFmtId="4" fontId="70" fillId="112" borderId="164" applyNumberFormat="0" applyProtection="0">
      <alignment horizontal="right" vertical="center"/>
    </xf>
    <xf numFmtId="4" fontId="70" fillId="73" borderId="167" applyNumberFormat="0" applyProtection="0">
      <alignment horizontal="left" vertical="center"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76" borderId="166" applyNumberFormat="0" applyProtection="0">
      <alignment horizontal="left" vertical="top" indent="1"/>
    </xf>
    <xf numFmtId="4" fontId="73" fillId="78" borderId="166" applyNumberFormat="0" applyProtection="0">
      <alignment vertical="center"/>
    </xf>
    <xf numFmtId="178" fontId="17" fillId="76" borderId="166" applyNumberFormat="0" applyProtection="0">
      <alignment horizontal="left" vertical="top" indent="1"/>
    </xf>
    <xf numFmtId="178" fontId="70" fillId="57" borderId="164" applyNumberFormat="0" applyFont="0" applyAlignment="0" applyProtection="0"/>
    <xf numFmtId="178" fontId="70" fillId="76" borderId="166" applyNumberFormat="0" applyProtection="0">
      <alignment horizontal="left" vertical="top" indent="1"/>
    </xf>
    <xf numFmtId="178" fontId="70" fillId="57" borderId="164" applyNumberFormat="0" applyFont="0" applyAlignment="0" applyProtection="0"/>
    <xf numFmtId="4" fontId="70" fillId="70" borderId="164" applyNumberFormat="0" applyProtection="0">
      <alignment horizontal="right" vertical="center"/>
    </xf>
    <xf numFmtId="178" fontId="70" fillId="57" borderId="164" applyNumberFormat="0" applyFont="0" applyAlignment="0" applyProtection="0"/>
    <xf numFmtId="178" fontId="70" fillId="76" borderId="166" applyNumberFormat="0" applyProtection="0">
      <alignment horizontal="left" vertical="top" indent="1"/>
    </xf>
    <xf numFmtId="178" fontId="70" fillId="63" borderId="166" applyNumberFormat="0" applyProtection="0">
      <alignment horizontal="left" vertical="top"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68" fillId="108" borderId="165" applyNumberFormat="0" applyAlignment="0" applyProtection="0"/>
    <xf numFmtId="178" fontId="70" fillId="63" borderId="157" applyNumberFormat="0" applyProtection="0">
      <alignment horizontal="left" vertical="top" indent="1"/>
    </xf>
    <xf numFmtId="178" fontId="68" fillId="108" borderId="156" applyNumberFormat="0" applyAlignment="0" applyProtection="0"/>
    <xf numFmtId="178" fontId="68" fillId="108" borderId="156" applyNumberFormat="0" applyAlignment="0" applyProtection="0"/>
    <xf numFmtId="178" fontId="17" fillId="74" borderId="157" applyNumberFormat="0" applyProtection="0">
      <alignment horizontal="left" vertical="top" indent="1"/>
    </xf>
    <xf numFmtId="178" fontId="70" fillId="74" borderId="157" applyNumberFormat="0" applyProtection="0">
      <alignment horizontal="left" vertical="top" indent="1"/>
    </xf>
    <xf numFmtId="4" fontId="70" fillId="63" borderId="167" applyNumberFormat="0" applyProtection="0">
      <alignment horizontal="left" vertical="center" indent="1"/>
    </xf>
    <xf numFmtId="173" fontId="40" fillId="0" borderId="125" applyFill="0"/>
    <xf numFmtId="178" fontId="70" fillId="75" borderId="157" applyNumberFormat="0" applyProtection="0">
      <alignment horizontal="left" vertical="top" indent="1"/>
    </xf>
    <xf numFmtId="4" fontId="70" fillId="63" borderId="158" applyNumberFormat="0" applyProtection="0">
      <alignment horizontal="left" vertical="center" indent="1"/>
    </xf>
    <xf numFmtId="178" fontId="70" fillId="76" borderId="155" applyNumberFormat="0" applyProtection="0">
      <alignment horizontal="left" vertical="center" indent="1"/>
    </xf>
    <xf numFmtId="178" fontId="30" fillId="0" borderId="170" applyNumberFormat="0" applyFill="0" applyAlignment="0" applyProtection="0"/>
    <xf numFmtId="178" fontId="70" fillId="57" borderId="155" applyNumberFormat="0" applyFont="0" applyAlignment="0" applyProtection="0"/>
    <xf numFmtId="178" fontId="70" fillId="74" borderId="157" applyNumberFormat="0" applyProtection="0">
      <alignment horizontal="left" vertical="top" indent="1"/>
    </xf>
    <xf numFmtId="4" fontId="70" fillId="67" borderId="155" applyNumberFormat="0" applyProtection="0">
      <alignment horizontal="right" vertical="center"/>
    </xf>
    <xf numFmtId="178" fontId="70" fillId="63" borderId="157" applyNumberFormat="0" applyProtection="0">
      <alignment horizontal="left" vertical="top" indent="1"/>
    </xf>
    <xf numFmtId="178" fontId="65" fillId="58" borderId="155" applyNumberFormat="0" applyAlignment="0" applyProtection="0"/>
    <xf numFmtId="178" fontId="70" fillId="76" borderId="157" applyNumberFormat="0" applyProtection="0">
      <alignment horizontal="left" vertical="top"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4" fontId="17" fillId="75" borderId="158" applyNumberFormat="0" applyProtection="0">
      <alignment horizontal="left" vertical="center" indent="1"/>
    </xf>
    <xf numFmtId="4" fontId="70" fillId="73" borderId="158" applyNumberFormat="0" applyProtection="0">
      <alignment horizontal="left" vertical="center" indent="1"/>
    </xf>
    <xf numFmtId="4" fontId="70" fillId="71" borderId="155" applyNumberFormat="0" applyProtection="0">
      <alignment horizontal="right" vertical="center"/>
    </xf>
    <xf numFmtId="4" fontId="70" fillId="69" borderId="155" applyNumberFormat="0" applyProtection="0">
      <alignment horizontal="right" vertical="center"/>
    </xf>
    <xf numFmtId="4" fontId="70" fillId="67" borderId="155" applyNumberFormat="0" applyProtection="0">
      <alignment horizontal="right" vertical="center"/>
    </xf>
    <xf numFmtId="4" fontId="70" fillId="112" borderId="155" applyNumberFormat="0" applyProtection="0">
      <alignment horizontal="right" vertical="center"/>
    </xf>
    <xf numFmtId="4" fontId="70" fillId="96" borderId="155" applyNumberFormat="0" applyProtection="0">
      <alignment horizontal="left" vertical="center" indent="1"/>
    </xf>
    <xf numFmtId="4" fontId="80" fillId="111" borderId="155" applyNumberFormat="0" applyProtection="0">
      <alignment vertical="center"/>
    </xf>
    <xf numFmtId="178" fontId="30" fillId="0" borderId="160" applyNumberFormat="0" applyFill="0" applyAlignment="0" applyProtection="0"/>
    <xf numFmtId="178" fontId="78" fillId="108" borderId="155" applyNumberFormat="0" applyAlignment="0" applyProtection="0"/>
    <xf numFmtId="37" fontId="40" fillId="0" borderId="27" applyNumberFormat="0"/>
    <xf numFmtId="4" fontId="76" fillId="77" borderId="155" applyNumberFormat="0" applyProtection="0">
      <alignment horizontal="right" vertical="center"/>
    </xf>
    <xf numFmtId="4" fontId="75" fillId="79" borderId="158" applyNumberFormat="0" applyProtection="0">
      <alignment horizontal="left" vertical="center" indent="1"/>
    </xf>
    <xf numFmtId="4" fontId="70" fillId="96" borderId="155" applyNumberFormat="0" applyProtection="0">
      <alignment horizontal="left" vertical="center" indent="1"/>
    </xf>
    <xf numFmtId="4" fontId="70" fillId="0" borderId="155" applyNumberFormat="0" applyProtection="0">
      <alignment horizontal="right" vertical="center"/>
    </xf>
    <xf numFmtId="4" fontId="73" fillId="84" borderId="157" applyNumberFormat="0" applyProtection="0">
      <alignment horizontal="left" vertical="center" indent="1"/>
    </xf>
    <xf numFmtId="4" fontId="73" fillId="78" borderId="157" applyNumberFormat="0" applyProtection="0">
      <alignment vertical="center"/>
    </xf>
    <xf numFmtId="178" fontId="70" fillId="74" borderId="157" applyNumberFormat="0" applyProtection="0">
      <alignment horizontal="left" vertical="top" indent="1"/>
    </xf>
    <xf numFmtId="178" fontId="17" fillId="74"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17" fillId="76"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113" borderId="155"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4" fontId="70" fillId="72" borderId="155" applyNumberFormat="0" applyProtection="0">
      <alignment horizontal="right" vertical="center"/>
    </xf>
    <xf numFmtId="178" fontId="70" fillId="57" borderId="155" applyNumberFormat="0" applyFont="0" applyAlignment="0" applyProtection="0"/>
    <xf numFmtId="178" fontId="70" fillId="57" borderId="155" applyNumberFormat="0" applyFont="0" applyAlignment="0" applyProtection="0"/>
    <xf numFmtId="178" fontId="70" fillId="75" borderId="157" applyNumberFormat="0" applyProtection="0">
      <alignment horizontal="left" vertical="top" indent="1"/>
    </xf>
    <xf numFmtId="178" fontId="17" fillId="75" borderId="157" applyNumberFormat="0" applyProtection="0">
      <alignment horizontal="left" vertical="center" indent="1"/>
    </xf>
    <xf numFmtId="4" fontId="17" fillId="75" borderId="158" applyNumberFormat="0" applyProtection="0">
      <alignment horizontal="left" vertical="center" indent="1"/>
    </xf>
    <xf numFmtId="4" fontId="70" fillId="69" borderId="155" applyNumberFormat="0" applyProtection="0">
      <alignment horizontal="right" vertical="center"/>
    </xf>
    <xf numFmtId="4" fontId="70" fillId="112" borderId="155" applyNumberFormat="0" applyProtection="0">
      <alignment horizontal="right" vertical="center"/>
    </xf>
    <xf numFmtId="4" fontId="80" fillId="111" borderId="155" applyNumberFormat="0" applyProtection="0">
      <alignment vertical="center"/>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84" borderId="155" applyNumberFormat="0" applyProtection="0">
      <alignment horizontal="left" vertical="center" indent="1"/>
    </xf>
    <xf numFmtId="178" fontId="70" fillId="57" borderId="155" applyNumberFormat="0" applyFont="0" applyAlignment="0" applyProtection="0"/>
    <xf numFmtId="178" fontId="70" fillId="74" borderId="157" applyNumberFormat="0" applyProtection="0">
      <alignment horizontal="left" vertical="top" indent="1"/>
    </xf>
    <xf numFmtId="178" fontId="70" fillId="57" borderId="155" applyNumberFormat="0" applyFont="0" applyAlignment="0" applyProtection="0"/>
    <xf numFmtId="178" fontId="17" fillId="76" borderId="157" applyNumberFormat="0" applyProtection="0">
      <alignment horizontal="left" vertical="top" indent="1"/>
    </xf>
    <xf numFmtId="178" fontId="70" fillId="57" borderId="155" applyNumberFormat="0" applyFont="0" applyAlignment="0" applyProtection="0"/>
    <xf numFmtId="178" fontId="70" fillId="63" borderId="157" applyNumberFormat="0" applyProtection="0">
      <alignment horizontal="left" vertical="top" indent="1"/>
    </xf>
    <xf numFmtId="178" fontId="70" fillId="76"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3" fontId="40" fillId="0" borderId="125" applyFill="0"/>
    <xf numFmtId="178" fontId="70" fillId="63" borderId="157" applyNumberFormat="0" applyProtection="0">
      <alignment horizontal="left" vertical="top" indent="1"/>
    </xf>
    <xf numFmtId="178" fontId="65" fillId="58" borderId="155" applyNumberFormat="0" applyAlignment="0" applyProtection="0"/>
    <xf numFmtId="178" fontId="70" fillId="63" borderId="157" applyNumberFormat="0" applyProtection="0">
      <alignment horizontal="left" vertical="top" indent="1"/>
    </xf>
    <xf numFmtId="173" fontId="40" fillId="0" borderId="125" applyFill="0"/>
    <xf numFmtId="173" fontId="40" fillId="0" borderId="125" applyFill="0"/>
    <xf numFmtId="178" fontId="78" fillId="108" borderId="155" applyNumberFormat="0" applyAlignment="0" applyProtection="0"/>
    <xf numFmtId="178" fontId="78" fillId="108" borderId="155" applyNumberFormat="0" applyAlignment="0" applyProtection="0"/>
    <xf numFmtId="178" fontId="72" fillId="75" borderId="168" applyBorder="0"/>
    <xf numFmtId="178" fontId="17" fillId="74" borderId="166" applyNumberFormat="0" applyProtection="0">
      <alignment horizontal="left" vertical="top" indent="1"/>
    </xf>
    <xf numFmtId="178" fontId="72" fillId="75" borderId="168" applyBorder="0"/>
    <xf numFmtId="178" fontId="70" fillId="75" borderId="166" applyNumberFormat="0" applyProtection="0">
      <alignment horizontal="left" vertical="top" indent="1"/>
    </xf>
    <xf numFmtId="4" fontId="70" fillId="112" borderId="164" applyNumberFormat="0" applyProtection="0">
      <alignment horizontal="right" vertical="center"/>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68" fillId="108" borderId="165" applyNumberFormat="0" applyAlignment="0" applyProtection="0"/>
    <xf numFmtId="178" fontId="70" fillId="76" borderId="166" applyNumberFormat="0" applyProtection="0">
      <alignment horizontal="left" vertical="top" indent="1"/>
    </xf>
    <xf numFmtId="178" fontId="70" fillId="75" borderId="166" applyNumberFormat="0" applyProtection="0">
      <alignment horizontal="left" vertical="top" indent="1"/>
    </xf>
    <xf numFmtId="178" fontId="70" fillId="74" borderId="166" applyNumberFormat="0" applyProtection="0">
      <alignment horizontal="left" vertical="top" indent="1"/>
    </xf>
    <xf numFmtId="178" fontId="17" fillId="76" borderId="166" applyNumberFormat="0" applyProtection="0">
      <alignment horizontal="left" vertical="top" indent="1"/>
    </xf>
    <xf numFmtId="178" fontId="70" fillId="75" borderId="166" applyNumberFormat="0" applyProtection="0">
      <alignment horizontal="left" vertical="top" indent="1"/>
    </xf>
    <xf numFmtId="4" fontId="70" fillId="70" borderId="164" applyNumberFormat="0" applyProtection="0">
      <alignment horizontal="right" vertical="center"/>
    </xf>
    <xf numFmtId="178" fontId="70" fillId="57" borderId="164" applyNumberFormat="0" applyFont="0" applyAlignment="0" applyProtection="0"/>
    <xf numFmtId="178" fontId="72" fillId="75" borderId="168" applyBorder="0"/>
    <xf numFmtId="178" fontId="70" fillId="76" borderId="166" applyNumberFormat="0" applyProtection="0">
      <alignment horizontal="left" vertical="top" indent="1"/>
    </xf>
    <xf numFmtId="178" fontId="70" fillId="75" borderId="166" applyNumberFormat="0" applyProtection="0">
      <alignment horizontal="left" vertical="top" indent="1"/>
    </xf>
    <xf numFmtId="180" fontId="39" fillId="80" borderId="171">
      <alignment vertical="center"/>
    </xf>
    <xf numFmtId="171" fontId="39" fillId="82" borderId="171">
      <alignment vertical="center"/>
      <protection locked="0"/>
    </xf>
    <xf numFmtId="178" fontId="39" fillId="129" borderId="171">
      <alignment vertical="center"/>
    </xf>
    <xf numFmtId="178" fontId="65" fillId="58" borderId="164" applyNumberFormat="0" applyAlignment="0" applyProtection="0"/>
    <xf numFmtId="178" fontId="70" fillId="63" borderId="166" applyNumberFormat="0" applyProtection="0">
      <alignment horizontal="left" vertical="top" indent="1"/>
    </xf>
    <xf numFmtId="178" fontId="70" fillId="63" borderId="166" applyNumberFormat="0" applyProtection="0">
      <alignment horizontal="left" vertical="top" indent="1"/>
    </xf>
    <xf numFmtId="4" fontId="17" fillId="75" borderId="167" applyNumberFormat="0" applyProtection="0">
      <alignment horizontal="left" vertical="center" indent="1"/>
    </xf>
    <xf numFmtId="178" fontId="70" fillId="57" borderId="164" applyNumberFormat="0" applyFont="0" applyAlignment="0" applyProtection="0"/>
    <xf numFmtId="173" fontId="40" fillId="0" borderId="163" applyFill="0"/>
    <xf numFmtId="178" fontId="70" fillId="57" borderId="164" applyNumberFormat="0" applyFont="0" applyAlignment="0" applyProtection="0"/>
    <xf numFmtId="178" fontId="70" fillId="76"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178" fontId="78" fillId="108" borderId="164" applyNumberFormat="0" applyAlignment="0" applyProtection="0"/>
    <xf numFmtId="4" fontId="75" fillId="79" borderId="167" applyNumberFormat="0" applyProtection="0">
      <alignment horizontal="left" vertical="center" indent="1"/>
    </xf>
    <xf numFmtId="37" fontId="40" fillId="0" borderId="169" applyNumberFormat="0"/>
    <xf numFmtId="178" fontId="17" fillId="74" borderId="166" applyNumberFormat="0" applyProtection="0">
      <alignment horizontal="left" vertical="center" indent="1"/>
    </xf>
    <xf numFmtId="178" fontId="70" fillId="63" borderId="166" applyNumberFormat="0" applyProtection="0">
      <alignment horizontal="left" vertical="top" indent="1"/>
    </xf>
    <xf numFmtId="178" fontId="65" fillId="58" borderId="164" applyNumberFormat="0" applyAlignment="0" applyProtection="0"/>
    <xf numFmtId="178" fontId="70" fillId="75" borderId="166" applyNumberFormat="0" applyProtection="0">
      <alignment horizontal="left" vertical="top"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70" fillId="75" borderId="166" applyNumberFormat="0" applyProtection="0">
      <alignment horizontal="left" vertical="top" indent="1"/>
    </xf>
    <xf numFmtId="4" fontId="70" fillId="74" borderId="167" applyNumberFormat="0" applyProtection="0">
      <alignment horizontal="left" vertical="center" indent="1"/>
    </xf>
    <xf numFmtId="178" fontId="70" fillId="76" borderId="166" applyNumberFormat="0" applyProtection="0">
      <alignment horizontal="left" vertical="top" indent="1"/>
    </xf>
    <xf numFmtId="178" fontId="73" fillId="78" borderId="166" applyNumberFormat="0" applyProtection="0">
      <alignment horizontal="left" vertical="top" indent="1"/>
    </xf>
    <xf numFmtId="178" fontId="65" fillId="58" borderId="155" applyNumberFormat="0" applyAlignment="0" applyProtection="0"/>
    <xf numFmtId="178" fontId="65" fillId="5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182" fontId="6" fillId="163" borderId="171">
      <alignment vertical="center"/>
      <protection locked="0"/>
    </xf>
    <xf numFmtId="0" fontId="6" fillId="146" borderId="171">
      <alignment vertical="center"/>
    </xf>
    <xf numFmtId="180" fontId="6" fillId="146" borderId="171">
      <alignment vertical="center"/>
    </xf>
    <xf numFmtId="4" fontId="73" fillId="78" borderId="166" applyNumberFormat="0" applyProtection="0">
      <alignment vertical="center"/>
    </xf>
    <xf numFmtId="178" fontId="70" fillId="75" borderId="166" applyNumberFormat="0" applyProtection="0">
      <alignment horizontal="left" vertical="top" indent="1"/>
    </xf>
    <xf numFmtId="4" fontId="70" fillId="0" borderId="164" applyNumberFormat="0" applyProtection="0">
      <alignment horizontal="right" vertical="center"/>
    </xf>
    <xf numFmtId="177" fontId="6" fillId="146" borderId="19">
      <alignment vertical="center"/>
    </xf>
    <xf numFmtId="178" fontId="78" fillId="108" borderId="155" applyNumberFormat="0" applyAlignment="0" applyProtection="0"/>
    <xf numFmtId="178" fontId="78" fillId="108" borderId="155" applyNumberFormat="0" applyAlignment="0" applyProtection="0"/>
    <xf numFmtId="4" fontId="76" fillId="77" borderId="164" applyNumberFormat="0" applyProtection="0">
      <alignment horizontal="right" vertical="center"/>
    </xf>
    <xf numFmtId="178" fontId="70" fillId="75" borderId="166" applyNumberFormat="0" applyProtection="0">
      <alignment horizontal="left" vertical="top" indent="1"/>
    </xf>
    <xf numFmtId="178" fontId="17" fillId="63" borderId="166" applyNumberFormat="0" applyProtection="0">
      <alignment horizontal="left" vertical="center" indent="1"/>
    </xf>
    <xf numFmtId="4" fontId="17" fillId="75" borderId="167" applyNumberFormat="0" applyProtection="0">
      <alignment horizontal="left" vertical="center" indent="1"/>
    </xf>
    <xf numFmtId="37" fontId="40" fillId="0" borderId="169" applyNumberFormat="0"/>
    <xf numFmtId="178" fontId="70" fillId="76" borderId="166" applyNumberFormat="0" applyProtection="0">
      <alignment horizontal="left" vertical="top" indent="1"/>
    </xf>
    <xf numFmtId="178" fontId="17" fillId="63" borderId="166" applyNumberFormat="0" applyProtection="0">
      <alignment horizontal="left" vertical="center" indent="1"/>
    </xf>
    <xf numFmtId="178" fontId="70" fillId="75" borderId="166" applyNumberFormat="0" applyProtection="0">
      <alignment horizontal="left" vertical="top" indent="1"/>
    </xf>
    <xf numFmtId="178" fontId="17" fillId="74" borderId="166" applyNumberFormat="0" applyProtection="0">
      <alignment horizontal="left" vertical="top" indent="1"/>
    </xf>
    <xf numFmtId="178" fontId="70" fillId="57" borderId="164" applyNumberFormat="0" applyFont="0" applyAlignment="0" applyProtection="0"/>
    <xf numFmtId="4" fontId="70" fillId="96" borderId="164" applyNumberFormat="0" applyProtection="0">
      <alignment horizontal="left" vertical="center" indent="1"/>
    </xf>
    <xf numFmtId="178" fontId="70" fillId="74" borderId="164" applyNumberFormat="0" applyProtection="0">
      <alignment horizontal="left" vertical="center" indent="1"/>
    </xf>
    <xf numFmtId="178" fontId="70" fillId="63" borderId="166" applyNumberFormat="0" applyProtection="0">
      <alignment horizontal="left" vertical="top" indent="1"/>
    </xf>
    <xf numFmtId="178" fontId="70" fillId="84" borderId="164" applyNumberFormat="0" applyProtection="0">
      <alignment horizontal="left" vertical="center" indent="1"/>
    </xf>
    <xf numFmtId="4" fontId="70" fillId="111" borderId="164" applyNumberFormat="0" applyProtection="0">
      <alignment horizontal="left" vertical="center" indent="1"/>
    </xf>
    <xf numFmtId="179" fontId="6" fillId="165" borderId="171">
      <alignment vertical="center"/>
    </xf>
    <xf numFmtId="4" fontId="75" fillId="79" borderId="167" applyNumberFormat="0" applyProtection="0">
      <alignment horizontal="left" vertical="center" indent="1"/>
    </xf>
    <xf numFmtId="178" fontId="70" fillId="74" borderId="166" applyNumberFormat="0" applyProtection="0">
      <alignment horizontal="left" vertical="top" indent="1"/>
    </xf>
    <xf numFmtId="178" fontId="17" fillId="63" borderId="166" applyNumberFormat="0" applyProtection="0">
      <alignment horizontal="left" vertical="center" indent="1"/>
    </xf>
    <xf numFmtId="4" fontId="70" fillId="70" borderId="164" applyNumberFormat="0" applyProtection="0">
      <alignment horizontal="right" vertical="center"/>
    </xf>
    <xf numFmtId="180" fontId="39" fillId="147" borderId="171">
      <alignment horizontal="right" vertical="center"/>
      <protection locked="0"/>
    </xf>
    <xf numFmtId="182" fontId="39" fillId="80" borderId="171">
      <alignment vertical="center"/>
    </xf>
    <xf numFmtId="178" fontId="39" fillId="82" borderId="171">
      <alignment vertical="center"/>
      <protection locked="0"/>
    </xf>
    <xf numFmtId="178" fontId="70" fillId="57" borderId="164" applyNumberFormat="0" applyFont="0" applyAlignment="0" applyProtection="0"/>
    <xf numFmtId="4" fontId="76" fillId="77" borderId="164" applyNumberFormat="0" applyProtection="0">
      <alignment horizontal="right" vertical="center"/>
    </xf>
    <xf numFmtId="4" fontId="70" fillId="96" borderId="164" applyNumberFormat="0" applyProtection="0">
      <alignment horizontal="left" vertical="center" indent="1"/>
    </xf>
    <xf numFmtId="178" fontId="70" fillId="75" borderId="166" applyNumberFormat="0" applyProtection="0">
      <alignment horizontal="left" vertical="top" indent="1"/>
    </xf>
    <xf numFmtId="4" fontId="70" fillId="66" borderId="167" applyNumberFormat="0" applyProtection="0">
      <alignment horizontal="right" vertical="center"/>
    </xf>
    <xf numFmtId="178" fontId="65" fillId="58" borderId="164" applyNumberFormat="0" applyAlignment="0" applyProtection="0"/>
    <xf numFmtId="178" fontId="70" fillId="63" borderId="166" applyNumberFormat="0" applyProtection="0">
      <alignment horizontal="left" vertical="top" indent="1"/>
    </xf>
    <xf numFmtId="4" fontId="70" fillId="72" borderId="164" applyNumberFormat="0" applyProtection="0">
      <alignment horizontal="right" vertical="center"/>
    </xf>
    <xf numFmtId="4" fontId="70" fillId="67" borderId="164" applyNumberFormat="0" applyProtection="0">
      <alignment horizontal="right" vertical="center"/>
    </xf>
    <xf numFmtId="4" fontId="17" fillId="75" borderId="167" applyNumberFormat="0" applyProtection="0">
      <alignment horizontal="left" vertical="center" indent="1"/>
    </xf>
    <xf numFmtId="178" fontId="17" fillId="63"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178" fontId="72" fillId="75" borderId="168" applyBorder="0"/>
    <xf numFmtId="178" fontId="70" fillId="76" borderId="166" applyNumberFormat="0" applyProtection="0">
      <alignment horizontal="left" vertical="top" indent="1"/>
    </xf>
    <xf numFmtId="178" fontId="70" fillId="84" borderId="164" applyNumberFormat="0" applyProtection="0">
      <alignment horizontal="left" vertical="center" indent="1"/>
    </xf>
    <xf numFmtId="178" fontId="70" fillId="76" borderId="166" applyNumberFormat="0" applyProtection="0">
      <alignment horizontal="left" vertical="top" indent="1"/>
    </xf>
    <xf numFmtId="178" fontId="70" fillId="57" borderId="164" applyNumberFormat="0" applyFont="0" applyAlignment="0" applyProtection="0"/>
    <xf numFmtId="4" fontId="70" fillId="72" borderId="164" applyNumberFormat="0" applyProtection="0">
      <alignment horizontal="right" vertical="center"/>
    </xf>
    <xf numFmtId="178" fontId="70" fillId="57" borderId="164" applyNumberFormat="0" applyFont="0" applyAlignment="0" applyProtection="0"/>
    <xf numFmtId="178" fontId="70" fillId="76" borderId="166" applyNumberFormat="0" applyProtection="0">
      <alignment horizontal="left" vertical="top" indent="1"/>
    </xf>
    <xf numFmtId="37" fontId="40" fillId="0" borderId="169" applyNumberFormat="0"/>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17" fillId="77" borderId="19" applyNumberFormat="0">
      <protection locked="0"/>
    </xf>
    <xf numFmtId="178" fontId="72" fillId="75" borderId="159" applyBorder="0"/>
    <xf numFmtId="4" fontId="73" fillId="78" borderId="157" applyNumberFormat="0" applyProtection="0">
      <alignment vertical="center"/>
    </xf>
    <xf numFmtId="4" fontId="80" fillId="82" borderId="19"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178" fontId="70" fillId="114" borderId="19"/>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178" fontId="70" fillId="74" borderId="166" applyNumberFormat="0" applyProtection="0">
      <alignment horizontal="left" vertical="top" indent="1"/>
    </xf>
    <xf numFmtId="178" fontId="70" fillId="75" borderId="166" applyNumberFormat="0" applyProtection="0">
      <alignment horizontal="left" vertical="top" indent="1"/>
    </xf>
    <xf numFmtId="4" fontId="70" fillId="96" borderId="164" applyNumberFormat="0" applyProtection="0">
      <alignment horizontal="left" vertical="center" indent="1"/>
    </xf>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3" fontId="40" fillId="0" borderId="125" applyFill="0"/>
    <xf numFmtId="178" fontId="30" fillId="0" borderId="160" applyNumberFormat="0" applyFill="0" applyAlignment="0" applyProtection="0"/>
    <xf numFmtId="178" fontId="30" fillId="0" borderId="160" applyNumberFormat="0" applyFill="0" applyAlignment="0" applyProtection="0"/>
    <xf numFmtId="178" fontId="70" fillId="76" borderId="166" applyNumberFormat="0" applyProtection="0">
      <alignment horizontal="left" vertical="top" indent="1"/>
    </xf>
    <xf numFmtId="178" fontId="70" fillId="75" borderId="157" applyNumberFormat="0" applyProtection="0">
      <alignment horizontal="left" vertical="top" indent="1"/>
    </xf>
    <xf numFmtId="178" fontId="17" fillId="76" borderId="157" applyNumberFormat="0" applyProtection="0">
      <alignment horizontal="left" vertical="top" indent="1"/>
    </xf>
    <xf numFmtId="178" fontId="17" fillId="74" borderId="157" applyNumberFormat="0" applyProtection="0">
      <alignment horizontal="left" vertical="center" indent="1"/>
    </xf>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4" fontId="70" fillId="96" borderId="164" applyNumberFormat="0" applyProtection="0">
      <alignment horizontal="left" vertical="center" indent="1"/>
    </xf>
    <xf numFmtId="178" fontId="70" fillId="74" borderId="166" applyNumberFormat="0" applyProtection="0">
      <alignment horizontal="left" vertical="top" indent="1"/>
    </xf>
    <xf numFmtId="178" fontId="17" fillId="75" borderId="166" applyNumberFormat="0" applyProtection="0">
      <alignment horizontal="left" vertical="top" indent="1"/>
    </xf>
    <xf numFmtId="178" fontId="70" fillId="75" borderId="166" applyNumberFormat="0" applyProtection="0">
      <alignment horizontal="left" vertical="top" indent="1"/>
    </xf>
    <xf numFmtId="4" fontId="70" fillId="71" borderId="164" applyNumberFormat="0" applyProtection="0">
      <alignment horizontal="right" vertical="center"/>
    </xf>
    <xf numFmtId="178" fontId="73" fillId="78" borderId="166" applyNumberFormat="0" applyProtection="0">
      <alignment horizontal="left" vertical="top"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74" borderId="167" applyNumberFormat="0" applyProtection="0">
      <alignment horizontal="left" vertical="center" indent="1"/>
    </xf>
    <xf numFmtId="178" fontId="70" fillId="74" borderId="164" applyNumberFormat="0" applyProtection="0">
      <alignment horizontal="left" vertical="center" indent="1"/>
    </xf>
    <xf numFmtId="178" fontId="78" fillId="108" borderId="164" applyNumberFormat="0" applyAlignment="0" applyProtection="0"/>
    <xf numFmtId="178" fontId="73" fillId="78" borderId="166" applyNumberFormat="0" applyProtection="0">
      <alignment horizontal="left" vertical="top" indent="1"/>
    </xf>
    <xf numFmtId="178" fontId="70" fillId="76" borderId="166" applyNumberFormat="0" applyProtection="0">
      <alignment horizontal="left" vertical="top" indent="1"/>
    </xf>
    <xf numFmtId="178" fontId="17" fillId="63" borderId="166" applyNumberFormat="0" applyProtection="0">
      <alignment horizontal="left" vertical="top" indent="1"/>
    </xf>
    <xf numFmtId="4" fontId="70" fillId="63" borderId="164" applyNumberFormat="0" applyProtection="0">
      <alignment horizontal="right" vertical="center"/>
    </xf>
    <xf numFmtId="178" fontId="68" fillId="108" borderId="165" applyNumberFormat="0" applyAlignment="0" applyProtection="0"/>
    <xf numFmtId="177" fontId="6" fillId="163" borderId="171">
      <alignment vertical="center"/>
      <protection locked="0"/>
    </xf>
    <xf numFmtId="4" fontId="80" fillId="81" borderId="164" applyNumberFormat="0" applyProtection="0">
      <alignment horizontal="right" vertical="center"/>
    </xf>
    <xf numFmtId="178" fontId="17" fillId="74" borderId="166" applyNumberFormat="0" applyProtection="0">
      <alignment horizontal="left" vertical="center" indent="1"/>
    </xf>
    <xf numFmtId="4" fontId="70" fillId="67" borderId="164" applyNumberFormat="0" applyProtection="0">
      <alignment horizontal="right" vertical="center"/>
    </xf>
    <xf numFmtId="177" fontId="39" fillId="147" borderId="171">
      <alignment horizontal="right" vertical="center"/>
      <protection locked="0"/>
    </xf>
    <xf numFmtId="182" fontId="39" fillId="80" borderId="171">
      <alignment vertical="center"/>
    </xf>
    <xf numFmtId="180" fontId="39" fillId="82" borderId="171">
      <alignment vertical="center"/>
      <protection locked="0"/>
    </xf>
    <xf numFmtId="178" fontId="70" fillId="57" borderId="164" applyNumberFormat="0" applyFont="0" applyAlignment="0" applyProtection="0"/>
    <xf numFmtId="178" fontId="73" fillId="63" borderId="166" applyNumberFormat="0" applyProtection="0">
      <alignment horizontal="left" vertical="top" indent="1"/>
    </xf>
    <xf numFmtId="178" fontId="17" fillId="76" borderId="166" applyNumberFormat="0" applyProtection="0">
      <alignment horizontal="left" vertical="top" indent="1"/>
    </xf>
    <xf numFmtId="178" fontId="70" fillId="75" borderId="166" applyNumberFormat="0" applyProtection="0">
      <alignment horizontal="left" vertical="top" indent="1"/>
    </xf>
    <xf numFmtId="4" fontId="70" fillId="96" borderId="164" applyNumberFormat="0" applyProtection="0">
      <alignment horizontal="left" vertical="center" indent="1"/>
    </xf>
    <xf numFmtId="178" fontId="70" fillId="57" borderId="164" applyNumberFormat="0" applyFont="0" applyAlignment="0" applyProtection="0"/>
    <xf numFmtId="178" fontId="70" fillId="75" borderId="166" applyNumberFormat="0" applyProtection="0">
      <alignment horizontal="left" vertical="top" indent="1"/>
    </xf>
    <xf numFmtId="4" fontId="70" fillId="73" borderId="167" applyNumberFormat="0" applyProtection="0">
      <alignment horizontal="left" vertical="center" indent="1"/>
    </xf>
    <xf numFmtId="4" fontId="70" fillId="68" borderId="164" applyNumberFormat="0" applyProtection="0">
      <alignment horizontal="right" vertical="center"/>
    </xf>
    <xf numFmtId="178" fontId="70" fillId="63" borderId="166" applyNumberFormat="0" applyProtection="0">
      <alignment horizontal="left" vertical="top" indent="1"/>
    </xf>
    <xf numFmtId="178" fontId="70" fillId="76" borderId="166" applyNumberFormat="0" applyProtection="0">
      <alignment horizontal="left" vertical="top"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4" fontId="70" fillId="67" borderId="164" applyNumberFormat="0" applyProtection="0">
      <alignment horizontal="right" vertical="center"/>
    </xf>
    <xf numFmtId="178" fontId="70" fillId="63" borderId="166" applyNumberFormat="0" applyProtection="0">
      <alignment horizontal="left" vertical="top" indent="1"/>
    </xf>
    <xf numFmtId="178" fontId="68" fillId="108" borderId="165" applyNumberFormat="0" applyAlignment="0" applyProtection="0"/>
    <xf numFmtId="178" fontId="70" fillId="75" borderId="166" applyNumberFormat="0" applyProtection="0">
      <alignment horizontal="left" vertical="top" indent="1"/>
    </xf>
    <xf numFmtId="178" fontId="70" fillId="74" borderId="166" applyNumberFormat="0" applyProtection="0">
      <alignment horizontal="left" vertical="top" indent="1"/>
    </xf>
    <xf numFmtId="178" fontId="30" fillId="0" borderId="170" applyNumberFormat="0" applyFill="0" applyAlignment="0" applyProtection="0"/>
    <xf numFmtId="178" fontId="70" fillId="76" borderId="164" applyNumberFormat="0" applyProtection="0">
      <alignment horizontal="left" vertical="center" indent="1"/>
    </xf>
    <xf numFmtId="178" fontId="70" fillId="74" borderId="166" applyNumberFormat="0" applyProtection="0">
      <alignment horizontal="left" vertical="top" indent="1"/>
    </xf>
    <xf numFmtId="178" fontId="65" fillId="58" borderId="164"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68" fillId="108" borderId="156" applyNumberFormat="0" applyAlignment="0" applyProtection="0"/>
    <xf numFmtId="178" fontId="68" fillId="108" borderId="156" applyNumberFormat="0" applyAlignment="0" applyProtection="0"/>
    <xf numFmtId="178" fontId="74" fillId="62" borderId="157" applyNumberFormat="0" applyProtection="0">
      <alignment horizontal="left" vertical="top" indent="1"/>
    </xf>
    <xf numFmtId="4" fontId="70" fillId="66" borderId="158"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178" fontId="17" fillId="75" borderId="157" applyNumberFormat="0" applyProtection="0">
      <alignment horizontal="left" vertical="top" indent="1"/>
    </xf>
    <xf numFmtId="37" fontId="40" fillId="0" borderId="27" applyNumberFormat="0"/>
    <xf numFmtId="178" fontId="70" fillId="75" borderId="157" applyNumberFormat="0" applyProtection="0">
      <alignment horizontal="left" vertical="top" indent="1"/>
    </xf>
    <xf numFmtId="178" fontId="30" fillId="0" borderId="160" applyNumberFormat="0" applyFill="0" applyAlignment="0" applyProtection="0"/>
    <xf numFmtId="178" fontId="30" fillId="0" borderId="160" applyNumberFormat="0" applyFill="0" applyAlignment="0" applyProtection="0"/>
    <xf numFmtId="178" fontId="70" fillId="63" borderId="157" applyNumberFormat="0" applyProtection="0">
      <alignment horizontal="left" vertical="top" indent="1"/>
    </xf>
    <xf numFmtId="178" fontId="30" fillId="0" borderId="170" applyNumberFormat="0" applyFill="0" applyAlignment="0" applyProtection="0"/>
    <xf numFmtId="178" fontId="70" fillId="75" borderId="166" applyNumberFormat="0" applyProtection="0">
      <alignment horizontal="left" vertical="top" indent="1"/>
    </xf>
    <xf numFmtId="178" fontId="70" fillId="63" borderId="166" applyNumberFormat="0" applyProtection="0">
      <alignment horizontal="left" vertical="top" indent="1"/>
    </xf>
    <xf numFmtId="4" fontId="70" fillId="63" borderId="167" applyNumberFormat="0" applyProtection="0">
      <alignment horizontal="left" vertical="center" indent="1"/>
    </xf>
    <xf numFmtId="4" fontId="80" fillId="111" borderId="164" applyNumberFormat="0" applyProtection="0">
      <alignment vertical="center"/>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65" fillId="58" borderId="164" applyNumberFormat="0" applyAlignment="0" applyProtection="0"/>
    <xf numFmtId="178" fontId="70" fillId="74" borderId="166" applyNumberFormat="0" applyProtection="0">
      <alignment horizontal="left" vertical="top" indent="1"/>
    </xf>
    <xf numFmtId="178" fontId="70" fillId="57" borderId="164" applyNumberFormat="0" applyFont="0" applyAlignment="0" applyProtection="0"/>
    <xf numFmtId="37" fontId="40" fillId="0" borderId="169" applyNumberFormat="0"/>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4" fontId="70" fillId="112" borderId="164" applyNumberFormat="0" applyProtection="0">
      <alignment horizontal="right" vertical="center"/>
    </xf>
    <xf numFmtId="180" fontId="6" fillId="166" borderId="171">
      <alignment horizontal="right" vertical="center"/>
      <protection locked="0"/>
    </xf>
    <xf numFmtId="173" fontId="40" fillId="0" borderId="172" applyFill="0"/>
    <xf numFmtId="178" fontId="70" fillId="74" borderId="166" applyNumberFormat="0" applyProtection="0">
      <alignment horizontal="left" vertical="top" indent="1"/>
    </xf>
    <xf numFmtId="178" fontId="70" fillId="63" borderId="166" applyNumberFormat="0" applyProtection="0">
      <alignment horizontal="left" vertical="top" indent="1"/>
    </xf>
    <xf numFmtId="4" fontId="17" fillId="75" borderId="167" applyNumberFormat="0" applyProtection="0">
      <alignment horizontal="left" vertical="center" indent="1"/>
    </xf>
    <xf numFmtId="4" fontId="70" fillId="111" borderId="164" applyNumberFormat="0" applyProtection="0">
      <alignment horizontal="left" vertical="center" indent="1"/>
    </xf>
    <xf numFmtId="178" fontId="39" fillId="80" borderId="171">
      <alignment vertical="center"/>
    </xf>
    <xf numFmtId="178" fontId="39" fillId="82" borderId="171">
      <alignment vertical="center"/>
      <protection locked="0"/>
    </xf>
    <xf numFmtId="178" fontId="68" fillId="108" borderId="165" applyNumberFormat="0" applyAlignment="0" applyProtection="0"/>
    <xf numFmtId="178" fontId="70" fillId="74" borderId="166" applyNumberFormat="0" applyProtection="0">
      <alignment horizontal="left" vertical="top" indent="1"/>
    </xf>
    <xf numFmtId="178" fontId="70" fillId="75" borderId="166" applyNumberFormat="0" applyProtection="0">
      <alignment horizontal="left" vertical="top" indent="1"/>
    </xf>
    <xf numFmtId="4" fontId="70" fillId="70" borderId="164" applyNumberFormat="0" applyProtection="0">
      <alignment horizontal="right" vertical="center"/>
    </xf>
    <xf numFmtId="178" fontId="70" fillId="57" borderId="164" applyNumberFormat="0" applyFont="0" applyAlignment="0" applyProtection="0"/>
    <xf numFmtId="173" fontId="40" fillId="0" borderId="163" applyFill="0"/>
    <xf numFmtId="178" fontId="17" fillId="75" borderId="166" applyNumberFormat="0" applyProtection="0">
      <alignment horizontal="left" vertical="center" indent="1"/>
    </xf>
    <xf numFmtId="178" fontId="30" fillId="0" borderId="170" applyNumberFormat="0" applyFill="0" applyAlignment="0" applyProtection="0"/>
    <xf numFmtId="4" fontId="70" fillId="66" borderId="167" applyNumberFormat="0" applyProtection="0">
      <alignment horizontal="right" vertical="center"/>
    </xf>
    <xf numFmtId="178" fontId="68" fillId="108" borderId="165" applyNumberFormat="0" applyAlignment="0" applyProtection="0"/>
    <xf numFmtId="178" fontId="70" fillId="74" borderId="164" applyNumberFormat="0" applyProtection="0">
      <alignment horizontal="left" vertical="center" indent="1"/>
    </xf>
    <xf numFmtId="178" fontId="70" fillId="75" borderId="166" applyNumberFormat="0" applyProtection="0">
      <alignment horizontal="left" vertical="top" indent="1"/>
    </xf>
    <xf numFmtId="4" fontId="70" fillId="64" borderId="164" applyNumberFormat="0" applyProtection="0">
      <alignment horizontal="right" vertical="center"/>
    </xf>
    <xf numFmtId="4" fontId="80" fillId="81" borderId="164" applyNumberFormat="0" applyProtection="0">
      <alignment horizontal="right" vertical="center"/>
    </xf>
    <xf numFmtId="178" fontId="70" fillId="76" borderId="166" applyNumberFormat="0" applyProtection="0">
      <alignment horizontal="left" vertical="top" indent="1"/>
    </xf>
    <xf numFmtId="178" fontId="70" fillId="57" borderId="164" applyNumberFormat="0" applyFont="0" applyAlignment="0" applyProtection="0"/>
    <xf numFmtId="178" fontId="17" fillId="74" borderId="166" applyNumberFormat="0" applyProtection="0">
      <alignment horizontal="left" vertical="top" indent="1"/>
    </xf>
    <xf numFmtId="178" fontId="78" fillId="108" borderId="164" applyNumberFormat="0" applyAlignment="0" applyProtection="0"/>
    <xf numFmtId="178" fontId="74" fillId="62" borderId="166" applyNumberFormat="0" applyProtection="0">
      <alignment horizontal="left" vertical="top" indent="1"/>
    </xf>
    <xf numFmtId="178" fontId="70" fillId="75" borderId="166" applyNumberFormat="0" applyProtection="0">
      <alignment horizontal="left" vertical="top" indent="1"/>
    </xf>
    <xf numFmtId="178" fontId="70" fillId="76" borderId="166" applyNumberFormat="0" applyProtection="0">
      <alignment horizontal="left" vertical="top" indent="1"/>
    </xf>
    <xf numFmtId="178" fontId="73" fillId="63" borderId="166" applyNumberFormat="0" applyProtection="0">
      <alignment horizontal="left" vertical="top"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70" fillId="57" borderId="164"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178" fontId="74" fillId="62" borderId="157" applyNumberFormat="0" applyProtection="0">
      <alignment horizontal="left" vertical="top"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17" fillId="75" borderId="157" applyNumberFormat="0" applyProtection="0">
      <alignment horizontal="left" vertical="center" indent="1"/>
    </xf>
    <xf numFmtId="178" fontId="70" fillId="75" borderId="157" applyNumberFormat="0" applyProtection="0">
      <alignment horizontal="left" vertical="top" indent="1"/>
    </xf>
    <xf numFmtId="178" fontId="17"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75" borderId="157" applyNumberFormat="0" applyProtection="0">
      <alignment horizontal="left" vertical="top" indent="1"/>
    </xf>
    <xf numFmtId="178" fontId="70" fillId="113" borderId="155" applyNumberFormat="0" applyProtection="0">
      <alignment horizontal="left" vertical="center" indent="1"/>
    </xf>
    <xf numFmtId="178" fontId="17" fillId="63" borderId="157" applyNumberFormat="0" applyProtection="0">
      <alignment horizontal="left" vertical="center" indent="1"/>
    </xf>
    <xf numFmtId="178" fontId="70" fillId="63" borderId="157" applyNumberFormat="0" applyProtection="0">
      <alignment horizontal="left" vertical="top" indent="1"/>
    </xf>
    <xf numFmtId="178" fontId="17"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63" borderId="157" applyNumberFormat="0" applyProtection="0">
      <alignment horizontal="left" vertical="top" indent="1"/>
    </xf>
    <xf numFmtId="178" fontId="70" fillId="76" borderId="155" applyNumberFormat="0" applyProtection="0">
      <alignment horizontal="left" vertical="center" indent="1"/>
    </xf>
    <xf numFmtId="178" fontId="17" fillId="76" borderId="157" applyNumberFormat="0" applyProtection="0">
      <alignment horizontal="left" vertical="center" indent="1"/>
    </xf>
    <xf numFmtId="178" fontId="70" fillId="76" borderId="157" applyNumberFormat="0" applyProtection="0">
      <alignment horizontal="left" vertical="top" indent="1"/>
    </xf>
    <xf numFmtId="178" fontId="17"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6" borderId="157" applyNumberFormat="0" applyProtection="0">
      <alignment horizontal="left" vertical="top" indent="1"/>
    </xf>
    <xf numFmtId="178" fontId="70" fillId="74" borderId="155" applyNumberFormat="0" applyProtection="0">
      <alignment horizontal="left" vertical="center" indent="1"/>
    </xf>
    <xf numFmtId="178" fontId="17" fillId="74" borderId="157" applyNumberFormat="0" applyProtection="0">
      <alignment horizontal="left" vertical="center" indent="1"/>
    </xf>
    <xf numFmtId="178" fontId="70" fillId="74" borderId="157" applyNumberFormat="0" applyProtection="0">
      <alignment horizontal="left" vertical="top" indent="1"/>
    </xf>
    <xf numFmtId="178" fontId="17"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0" fillId="74" borderId="157" applyNumberFormat="0" applyProtection="0">
      <alignment horizontal="left" vertical="top" indent="1"/>
    </xf>
    <xf numFmtId="178" fontId="72" fillId="75" borderId="159" applyBorder="0"/>
    <xf numFmtId="4" fontId="73" fillId="78" borderId="157" applyNumberFormat="0" applyProtection="0">
      <alignment vertical="center"/>
    </xf>
    <xf numFmtId="4" fontId="73" fillId="84" borderId="157" applyNumberFormat="0" applyProtection="0">
      <alignment horizontal="left" vertical="center" indent="1"/>
    </xf>
    <xf numFmtId="178" fontId="73" fillId="78" borderId="157" applyNumberFormat="0" applyProtection="0">
      <alignment horizontal="left" vertical="top"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178" fontId="73" fillId="63" borderId="157" applyNumberFormat="0" applyProtection="0">
      <alignment horizontal="left" vertical="top"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179" fontId="6" fillId="146" borderId="171">
      <alignment vertical="center"/>
    </xf>
    <xf numFmtId="0" fontId="6" fillId="146" borderId="171">
      <alignment vertical="center"/>
    </xf>
    <xf numFmtId="178" fontId="17" fillId="74" borderId="166" applyNumberFormat="0" applyProtection="0">
      <alignment horizontal="left" vertical="center"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4" fontId="70" fillId="69" borderId="164" applyNumberFormat="0" applyProtection="0">
      <alignment horizontal="right" vertical="center"/>
    </xf>
    <xf numFmtId="4" fontId="70" fillId="67" borderId="164" applyNumberFormat="0" applyProtection="0">
      <alignment horizontal="right" vertical="center"/>
    </xf>
    <xf numFmtId="4" fontId="70" fillId="112" borderId="164" applyNumberFormat="0" applyProtection="0">
      <alignment horizontal="right" vertical="center"/>
    </xf>
    <xf numFmtId="4" fontId="70" fillId="111" borderId="164" applyNumberFormat="0" applyProtection="0">
      <alignment horizontal="left" vertical="center" indent="1"/>
    </xf>
    <xf numFmtId="4" fontId="70" fillId="62" borderId="164" applyNumberFormat="0" applyProtection="0">
      <alignment vertical="center"/>
    </xf>
    <xf numFmtId="178" fontId="68" fillId="108" borderId="165" applyNumberFormat="0" applyAlignment="0" applyProtection="0"/>
    <xf numFmtId="178" fontId="73" fillId="78" borderId="166" applyNumberFormat="0" applyProtection="0">
      <alignment horizontal="left" vertical="top" indent="1"/>
    </xf>
    <xf numFmtId="178" fontId="70" fillId="74" borderId="166" applyNumberFormat="0" applyProtection="0">
      <alignment horizontal="left" vertical="top" indent="1"/>
    </xf>
    <xf numFmtId="178" fontId="17" fillId="74" borderId="166" applyNumberFormat="0" applyProtection="0">
      <alignment horizontal="left" vertical="center"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4" fontId="17" fillId="75" borderId="167" applyNumberFormat="0" applyProtection="0">
      <alignment horizontal="left" vertical="center" indent="1"/>
    </xf>
    <xf numFmtId="178" fontId="70" fillId="57" borderId="164" applyNumberFormat="0" applyFont="0" applyAlignment="0" applyProtection="0"/>
    <xf numFmtId="178" fontId="17" fillId="63" borderId="166" applyNumberFormat="0" applyProtection="0">
      <alignment horizontal="left" vertical="center" indent="1"/>
    </xf>
    <xf numFmtId="4" fontId="73" fillId="84" borderId="166" applyNumberFormat="0" applyProtection="0">
      <alignment horizontal="left" vertical="center" indent="1"/>
    </xf>
    <xf numFmtId="4" fontId="80" fillId="81" borderId="164" applyNumberFormat="0" applyProtection="0">
      <alignment horizontal="right" vertical="center"/>
    </xf>
    <xf numFmtId="4" fontId="70" fillId="70" borderId="164" applyNumberFormat="0" applyProtection="0">
      <alignment horizontal="right" vertical="center"/>
    </xf>
    <xf numFmtId="4" fontId="70" fillId="72" borderId="164" applyNumberFormat="0" applyProtection="0">
      <alignment horizontal="right" vertical="center"/>
    </xf>
    <xf numFmtId="178" fontId="17" fillId="75" borderId="166" applyNumberFormat="0" applyProtection="0">
      <alignment horizontal="left" vertical="top" indent="1"/>
    </xf>
    <xf numFmtId="178" fontId="70" fillId="76" borderId="166" applyNumberFormat="0" applyProtection="0">
      <alignment horizontal="left" vertical="top" indent="1"/>
    </xf>
    <xf numFmtId="178" fontId="70" fillId="57" borderId="164" applyNumberFormat="0" applyFont="0" applyAlignment="0" applyProtection="0"/>
    <xf numFmtId="180" fontId="6" fillId="146" borderId="19">
      <alignment vertical="center"/>
    </xf>
    <xf numFmtId="180" fontId="6" fillId="146" borderId="19">
      <alignment vertical="center"/>
    </xf>
    <xf numFmtId="18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180" fontId="6" fillId="146" borderId="19">
      <alignment vertical="center"/>
    </xf>
    <xf numFmtId="177" fontId="6" fillId="146" borderId="19">
      <alignment vertical="center"/>
    </xf>
    <xf numFmtId="180" fontId="6" fillId="146" borderId="19">
      <alignment vertical="center"/>
    </xf>
    <xf numFmtId="207" fontId="6" fillId="146" borderId="19">
      <alignment vertical="center"/>
    </xf>
    <xf numFmtId="177" fontId="6" fillId="146" borderId="19">
      <alignment vertical="center"/>
    </xf>
    <xf numFmtId="177" fontId="6" fillId="146" borderId="19">
      <alignment vertical="center"/>
    </xf>
    <xf numFmtId="179" fontId="6" fillId="146" borderId="19">
      <alignment vertical="center"/>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177" fontId="6" fillId="163" borderId="19">
      <alignment vertical="center"/>
      <protection locked="0"/>
    </xf>
    <xf numFmtId="180"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80" fontId="6" fillId="163" borderId="19">
      <alignment vertical="center"/>
      <protection locked="0"/>
    </xf>
    <xf numFmtId="180" fontId="6" fillId="163" borderId="19">
      <alignment vertical="center"/>
      <protection locked="0"/>
    </xf>
    <xf numFmtId="177" fontId="6" fillId="163" borderId="19">
      <alignment vertical="center"/>
      <protection locked="0"/>
    </xf>
    <xf numFmtId="180"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207" fontId="6" fillId="165" borderId="19">
      <alignment vertical="center"/>
    </xf>
    <xf numFmtId="177" fontId="6" fillId="165" borderId="19">
      <alignment vertical="center"/>
    </xf>
    <xf numFmtId="177" fontId="6" fillId="165" borderId="19">
      <alignment vertical="center"/>
    </xf>
    <xf numFmtId="179" fontId="6" fillId="165" borderId="19">
      <alignment vertical="center"/>
    </xf>
    <xf numFmtId="0" fontId="6" fillId="165" borderId="19">
      <alignment vertical="center"/>
    </xf>
    <xf numFmtId="0" fontId="6" fillId="165" borderId="19">
      <alignment vertical="center"/>
    </xf>
    <xf numFmtId="0" fontId="6" fillId="165" borderId="19">
      <alignment vertical="center"/>
    </xf>
    <xf numFmtId="0" fontId="6" fillId="165" borderId="19">
      <alignment vertical="center"/>
    </xf>
    <xf numFmtId="180" fontId="6" fillId="165" borderId="19">
      <alignment vertical="center"/>
    </xf>
    <xf numFmtId="177" fontId="6" fillId="165" borderId="19">
      <alignment vertical="center"/>
    </xf>
    <xf numFmtId="180" fontId="6" fillId="165" borderId="19">
      <alignment vertical="center"/>
    </xf>
    <xf numFmtId="180" fontId="6" fillId="165" borderId="19">
      <alignment vertical="center"/>
    </xf>
    <xf numFmtId="18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207" fontId="6" fillId="166" borderId="19">
      <alignment horizontal="right" vertical="center"/>
      <protection locked="0"/>
    </xf>
    <xf numFmtId="177" fontId="6" fillId="166" borderId="19">
      <alignment horizontal="right" vertical="center"/>
      <protection locked="0"/>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7" fontId="6" fillId="166" borderId="19">
      <alignment horizontal="right" vertical="center"/>
      <protection locked="0"/>
    </xf>
    <xf numFmtId="180" fontId="6" fillId="166" borderId="19">
      <alignment horizontal="right" vertical="center"/>
      <protection locked="0"/>
    </xf>
    <xf numFmtId="180" fontId="6" fillId="166" borderId="19">
      <alignment horizontal="right" vertical="center"/>
      <protection locked="0"/>
    </xf>
    <xf numFmtId="0" fontId="17" fillId="77" borderId="19" applyNumberFormat="0">
      <protection locked="0"/>
    </xf>
    <xf numFmtId="4" fontId="34" fillId="93" borderId="161" applyNumberFormat="0" applyProtection="0">
      <alignment horizontal="left" vertical="center" indent="1"/>
    </xf>
    <xf numFmtId="4" fontId="36" fillId="94" borderId="161" applyNumberFormat="0" applyProtection="0">
      <alignment horizontal="left" vertical="center" indent="1"/>
    </xf>
    <xf numFmtId="178" fontId="78" fillId="108" borderId="155" applyNumberFormat="0" applyAlignment="0" applyProtection="0"/>
    <xf numFmtId="178" fontId="78" fillId="108" borderId="155" applyNumberFormat="0" applyAlignment="0" applyProtection="0"/>
    <xf numFmtId="178" fontId="70" fillId="75" borderId="166" applyNumberFormat="0" applyProtection="0">
      <alignment horizontal="left" vertical="top" indent="1"/>
    </xf>
    <xf numFmtId="4" fontId="70" fillId="68" borderId="164" applyNumberFormat="0" applyProtection="0">
      <alignment horizontal="right" vertical="center"/>
    </xf>
    <xf numFmtId="178" fontId="72" fillId="75" borderId="168" applyBorder="0"/>
    <xf numFmtId="178" fontId="70" fillId="76" borderId="166" applyNumberFormat="0" applyProtection="0">
      <alignment horizontal="left" vertical="top" indent="1"/>
    </xf>
    <xf numFmtId="178" fontId="68" fillId="108" borderId="165" applyNumberFormat="0" applyAlignment="0" applyProtection="0"/>
    <xf numFmtId="4" fontId="70" fillId="73" borderId="167" applyNumberFormat="0" applyProtection="0">
      <alignment horizontal="left" vertical="center" indent="1"/>
    </xf>
    <xf numFmtId="178" fontId="72" fillId="75" borderId="168" applyBorder="0"/>
    <xf numFmtId="178" fontId="70" fillId="76" borderId="166" applyNumberFormat="0" applyProtection="0">
      <alignment horizontal="left" vertical="top" indent="1"/>
    </xf>
    <xf numFmtId="178" fontId="70" fillId="113" borderId="164" applyNumberFormat="0" applyProtection="0">
      <alignment horizontal="left" vertical="center" indent="1"/>
    </xf>
    <xf numFmtId="4" fontId="70" fillId="73" borderId="167" applyNumberFormat="0" applyProtection="0">
      <alignment horizontal="left" vertical="center" indent="1"/>
    </xf>
    <xf numFmtId="178" fontId="70" fillId="57" borderId="164" applyNumberFormat="0" applyFont="0" applyAlignment="0" applyProtection="0"/>
    <xf numFmtId="177" fontId="6" fillId="146" borderId="171">
      <alignment vertical="center"/>
    </xf>
    <xf numFmtId="4" fontId="73" fillId="84" borderId="166" applyNumberFormat="0" applyProtection="0">
      <alignment horizontal="left" vertical="center"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178" fontId="39" fillId="147" borderId="171">
      <alignment horizontal="right" vertical="center"/>
      <protection locked="0"/>
    </xf>
    <xf numFmtId="180" fontId="39" fillId="82" borderId="171">
      <alignment vertical="center"/>
      <protection locked="0"/>
    </xf>
    <xf numFmtId="177" fontId="39" fillId="129" borderId="171">
      <alignment vertical="center"/>
    </xf>
    <xf numFmtId="178" fontId="70" fillId="57" borderId="164" applyNumberFormat="0" applyFont="0" applyAlignment="0" applyProtection="0"/>
    <xf numFmtId="4" fontId="70" fillId="0" borderId="164" applyNumberFormat="0" applyProtection="0">
      <alignment horizontal="right" vertical="center"/>
    </xf>
    <xf numFmtId="178" fontId="70" fillId="76" borderId="164" applyNumberFormat="0" applyProtection="0">
      <alignment horizontal="left" vertical="center" indent="1"/>
    </xf>
    <xf numFmtId="178" fontId="70" fillId="63" borderId="166" applyNumberFormat="0" applyProtection="0">
      <alignment horizontal="left" vertical="top" indent="1"/>
    </xf>
    <xf numFmtId="4" fontId="70" fillId="63" borderId="167" applyNumberFormat="0" applyProtection="0">
      <alignment horizontal="left" vertical="center" indent="1"/>
    </xf>
    <xf numFmtId="4" fontId="80" fillId="111" borderId="164" applyNumberFormat="0" applyProtection="0">
      <alignment vertical="center"/>
    </xf>
    <xf numFmtId="178" fontId="68" fillId="108" borderId="165" applyNumberFormat="0" applyAlignment="0" applyProtection="0"/>
    <xf numFmtId="178" fontId="70" fillId="84" borderId="164" applyNumberFormat="0" applyProtection="0">
      <alignment horizontal="left" vertical="center" indent="1"/>
    </xf>
    <xf numFmtId="178" fontId="70" fillId="63" borderId="166" applyNumberFormat="0" applyProtection="0">
      <alignment horizontal="left" vertical="top" indent="1"/>
    </xf>
    <xf numFmtId="178" fontId="17" fillId="75" borderId="166" applyNumberFormat="0" applyProtection="0">
      <alignment horizontal="left" vertical="center" indent="1"/>
    </xf>
    <xf numFmtId="178" fontId="70" fillId="57" borderId="164" applyNumberFormat="0" applyFont="0" applyAlignment="0" applyProtection="0"/>
    <xf numFmtId="178" fontId="73" fillId="78" borderId="166" applyNumberFormat="0" applyProtection="0">
      <alignment horizontal="left" vertical="top" indent="1"/>
    </xf>
    <xf numFmtId="178" fontId="30" fillId="0" borderId="170" applyNumberFormat="0" applyFill="0" applyAlignment="0" applyProtection="0"/>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17" fillId="63" borderId="166" applyNumberFormat="0" applyProtection="0">
      <alignment horizontal="left" vertical="center" indent="1"/>
    </xf>
    <xf numFmtId="178" fontId="70" fillId="74" borderId="166" applyNumberFormat="0" applyProtection="0">
      <alignment horizontal="left" vertical="top" indent="1"/>
    </xf>
    <xf numFmtId="178" fontId="72" fillId="75" borderId="168" applyBorder="0"/>
    <xf numFmtId="178" fontId="65" fillId="58" borderId="155" applyNumberFormat="0" applyAlignment="0" applyProtection="0"/>
    <xf numFmtId="178" fontId="65" fillId="5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80" fontId="39" fillId="80" borderId="19">
      <alignment vertical="center"/>
    </xf>
    <xf numFmtId="178" fontId="17" fillId="77" borderId="19" applyNumberFormat="0">
      <protection locked="0"/>
    </xf>
    <xf numFmtId="178" fontId="72" fillId="75" borderId="159" applyBorder="0"/>
    <xf numFmtId="178" fontId="70" fillId="114" borderId="19"/>
    <xf numFmtId="37" fontId="40" fillId="0" borderId="27" applyNumberFormat="0"/>
    <xf numFmtId="4" fontId="70" fillId="68" borderId="164" applyNumberFormat="0" applyProtection="0">
      <alignment horizontal="right" vertical="center"/>
    </xf>
    <xf numFmtId="178" fontId="70" fillId="76" borderId="166" applyNumberFormat="0" applyProtection="0">
      <alignment horizontal="left" vertical="top" indent="1"/>
    </xf>
    <xf numFmtId="178" fontId="70" fillId="76" borderId="166" applyNumberFormat="0" applyProtection="0">
      <alignment horizontal="left" vertical="top" indent="1"/>
    </xf>
    <xf numFmtId="4" fontId="70" fillId="111" borderId="164" applyNumberFormat="0" applyProtection="0">
      <alignment horizontal="left" vertical="center" indent="1"/>
    </xf>
    <xf numFmtId="4" fontId="70" fillId="111" borderId="164" applyNumberFormat="0" applyProtection="0">
      <alignment horizontal="left" vertical="center" indent="1"/>
    </xf>
    <xf numFmtId="4" fontId="70" fillId="62" borderId="164" applyNumberFormat="0" applyProtection="0">
      <alignment vertical="center"/>
    </xf>
    <xf numFmtId="178" fontId="30" fillId="0" borderId="170" applyNumberFormat="0" applyFill="0" applyAlignment="0" applyProtection="0"/>
    <xf numFmtId="178" fontId="73" fillId="63" borderId="166" applyNumberFormat="0" applyProtection="0">
      <alignment horizontal="left" vertical="top" indent="1"/>
    </xf>
    <xf numFmtId="178" fontId="17" fillId="76" borderId="166" applyNumberFormat="0" applyProtection="0">
      <alignment horizontal="left" vertical="center" indent="1"/>
    </xf>
    <xf numFmtId="4" fontId="70" fillId="112" borderId="164" applyNumberFormat="0" applyProtection="0">
      <alignment horizontal="right" vertical="center"/>
    </xf>
    <xf numFmtId="178" fontId="17" fillId="75" borderId="166" applyNumberFormat="0" applyProtection="0">
      <alignment horizontal="left" vertical="center" indent="1"/>
    </xf>
    <xf numFmtId="4" fontId="73" fillId="78" borderId="166" applyNumberFormat="0" applyProtection="0">
      <alignment vertical="center"/>
    </xf>
    <xf numFmtId="178" fontId="70" fillId="74" borderId="166" applyNumberFormat="0" applyProtection="0">
      <alignment horizontal="left" vertical="top" indent="1"/>
    </xf>
    <xf numFmtId="178" fontId="73" fillId="78" borderId="166" applyNumberFormat="0" applyProtection="0">
      <alignment horizontal="left" vertical="top" indent="1"/>
    </xf>
    <xf numFmtId="178" fontId="70" fillId="75" borderId="166" applyNumberFormat="0" applyProtection="0">
      <alignment horizontal="left" vertical="top" indent="1"/>
    </xf>
    <xf numFmtId="4" fontId="70" fillId="66" borderId="167" applyNumberFormat="0" applyProtection="0">
      <alignment horizontal="right" vertical="center"/>
    </xf>
    <xf numFmtId="178" fontId="70" fillId="74" borderId="166" applyNumberFormat="0" applyProtection="0">
      <alignment horizontal="left" vertical="top" indent="1"/>
    </xf>
    <xf numFmtId="178" fontId="17" fillId="76" borderId="166" applyNumberFormat="0" applyProtection="0">
      <alignment horizontal="left" vertical="center" indent="1"/>
    </xf>
    <xf numFmtId="178" fontId="70" fillId="57" borderId="164" applyNumberFormat="0" applyFont="0" applyAlignment="0" applyProtection="0"/>
    <xf numFmtId="178" fontId="74" fillId="62" borderId="166" applyNumberFormat="0" applyProtection="0">
      <alignment horizontal="left" vertical="top" indent="1"/>
    </xf>
    <xf numFmtId="178" fontId="70" fillId="76" borderId="166" applyNumberFormat="0" applyProtection="0">
      <alignment horizontal="left" vertical="top" indent="1"/>
    </xf>
    <xf numFmtId="178" fontId="70" fillId="74" borderId="166" applyNumberFormat="0" applyProtection="0">
      <alignment horizontal="left" vertical="top"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71" borderId="164" applyNumberFormat="0" applyProtection="0">
      <alignment horizontal="right" vertical="center"/>
    </xf>
    <xf numFmtId="178" fontId="70" fillId="57" borderId="164" applyNumberFormat="0" applyFont="0" applyAlignment="0" applyProtection="0"/>
    <xf numFmtId="4" fontId="73" fillId="78" borderId="166" applyNumberFormat="0" applyProtection="0">
      <alignment vertical="center"/>
    </xf>
    <xf numFmtId="178" fontId="70" fillId="76" borderId="166" applyNumberFormat="0" applyProtection="0">
      <alignment horizontal="left" vertical="top" indent="1"/>
    </xf>
    <xf numFmtId="178" fontId="70" fillId="75" borderId="166" applyNumberFormat="0" applyProtection="0">
      <alignment horizontal="left" vertical="top" indent="1"/>
    </xf>
    <xf numFmtId="180" fontId="39" fillId="80" borderId="171">
      <alignment vertical="center"/>
    </xf>
    <xf numFmtId="171" fontId="39" fillId="82" borderId="171">
      <alignment vertical="center"/>
      <protection locked="0"/>
    </xf>
    <xf numFmtId="178" fontId="39" fillId="129" borderId="171">
      <alignment vertical="center"/>
    </xf>
    <xf numFmtId="178" fontId="78" fillId="108" borderId="164" applyNumberFormat="0" applyAlignment="0" applyProtection="0"/>
    <xf numFmtId="4" fontId="73" fillId="84" borderId="166" applyNumberFormat="0" applyProtection="0">
      <alignment horizontal="left" vertical="center" indent="1"/>
    </xf>
    <xf numFmtId="178" fontId="70" fillId="63" borderId="166" applyNumberFormat="0" applyProtection="0">
      <alignment horizontal="left" vertical="top" indent="1"/>
    </xf>
    <xf numFmtId="178" fontId="17" fillId="63" borderId="166" applyNumberFormat="0" applyProtection="0">
      <alignment horizontal="left" vertical="top" indent="1"/>
    </xf>
    <xf numFmtId="4" fontId="70" fillId="63" borderId="164" applyNumberFormat="0" applyProtection="0">
      <alignment horizontal="right" vertical="center"/>
    </xf>
    <xf numFmtId="178" fontId="70" fillId="57" borderId="164" applyNumberFormat="0" applyFont="0" applyAlignment="0" applyProtection="0"/>
    <xf numFmtId="178" fontId="70" fillId="57" borderId="164" applyNumberFormat="0" applyFont="0" applyAlignment="0" applyProtection="0"/>
    <xf numFmtId="178" fontId="70" fillId="76" borderId="166" applyNumberFormat="0" applyProtection="0">
      <alignment horizontal="left" vertical="top" indent="1"/>
    </xf>
    <xf numFmtId="178" fontId="65" fillId="58" borderId="164" applyNumberFormat="0" applyAlignment="0" applyProtection="0"/>
    <xf numFmtId="4" fontId="70" fillId="63" borderId="167" applyNumberFormat="0" applyProtection="0">
      <alignment horizontal="left" vertical="center" indent="1"/>
    </xf>
    <xf numFmtId="178" fontId="78" fillId="108" borderId="164" applyNumberFormat="0" applyAlignment="0" applyProtection="0"/>
    <xf numFmtId="4" fontId="70" fillId="96" borderId="164" applyNumberFormat="0" applyProtection="0">
      <alignment horizontal="left" vertical="center" indent="1"/>
    </xf>
    <xf numFmtId="4" fontId="70" fillId="64" borderId="164" applyNumberFormat="0" applyProtection="0">
      <alignment horizontal="right" vertical="center"/>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65" fillId="58" borderId="164" applyNumberFormat="0" applyAlignment="0" applyProtection="0"/>
    <xf numFmtId="178" fontId="70" fillId="75" borderId="166" applyNumberFormat="0" applyProtection="0">
      <alignment horizontal="left" vertical="top"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4" fontId="70" fillId="74" borderId="167" applyNumberFormat="0" applyProtection="0">
      <alignment horizontal="left" vertical="center" indent="1"/>
    </xf>
    <xf numFmtId="178" fontId="70" fillId="76" borderId="166" applyNumberFormat="0" applyProtection="0">
      <alignment horizontal="left" vertical="top" indent="1"/>
    </xf>
    <xf numFmtId="4" fontId="73" fillId="84" borderId="166" applyNumberFormat="0" applyProtection="0">
      <alignment horizontal="left" vertical="center" indent="1"/>
    </xf>
    <xf numFmtId="173" fontId="40" fillId="0" borderId="163" applyFill="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113" borderId="155" applyNumberFormat="0" applyProtection="0">
      <alignment horizontal="left" vertical="center" indent="1"/>
    </xf>
    <xf numFmtId="178" fontId="70" fillId="76" borderId="155" applyNumberFormat="0" applyProtection="0">
      <alignment horizontal="left" vertical="center" indent="1"/>
    </xf>
    <xf numFmtId="178" fontId="70" fillId="74" borderId="155" applyNumberFormat="0" applyProtection="0">
      <alignment horizontal="left" vertical="center" indent="1"/>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4" fontId="75" fillId="79" borderId="158" applyNumberFormat="0" applyProtection="0">
      <alignment horizontal="left" vertical="center" indent="1"/>
    </xf>
    <xf numFmtId="4" fontId="76" fillId="77" borderId="155" applyNumberFormat="0" applyProtection="0">
      <alignment horizontal="right" vertical="center"/>
    </xf>
    <xf numFmtId="178" fontId="30" fillId="0" borderId="160" applyNumberFormat="0" applyFill="0" applyAlignment="0" applyProtection="0"/>
    <xf numFmtId="178" fontId="30" fillId="0" borderId="160" applyNumberFormat="0" applyFill="0" applyAlignment="0" applyProtection="0"/>
    <xf numFmtId="178" fontId="70" fillId="75" borderId="166" applyNumberFormat="0" applyProtection="0">
      <alignment horizontal="left" vertical="top" indent="1"/>
    </xf>
    <xf numFmtId="178" fontId="70" fillId="75" borderId="166" applyNumberFormat="0" applyProtection="0">
      <alignment horizontal="left" vertical="top" indent="1"/>
    </xf>
    <xf numFmtId="177" fontId="6" fillId="146" borderId="162">
      <alignment vertical="center"/>
    </xf>
    <xf numFmtId="178" fontId="78" fillId="108" borderId="155" applyNumberFormat="0" applyAlignment="0" applyProtection="0"/>
    <xf numFmtId="178" fontId="78" fillId="108" borderId="155" applyNumberFormat="0" applyAlignment="0" applyProtection="0"/>
    <xf numFmtId="37" fontId="40" fillId="0" borderId="169" applyNumberFormat="0"/>
    <xf numFmtId="178" fontId="70" fillId="75" borderId="166" applyNumberFormat="0" applyProtection="0">
      <alignment horizontal="left" vertical="top" indent="1"/>
    </xf>
    <xf numFmtId="178" fontId="17" fillId="63" borderId="166" applyNumberFormat="0" applyProtection="0">
      <alignment horizontal="left" vertical="top" indent="1"/>
    </xf>
    <xf numFmtId="4" fontId="70" fillId="63" borderId="164" applyNumberFormat="0" applyProtection="0">
      <alignment horizontal="right" vertical="center"/>
    </xf>
    <xf numFmtId="178" fontId="30" fillId="0" borderId="170" applyNumberFormat="0" applyFill="0" applyAlignment="0" applyProtection="0"/>
    <xf numFmtId="178" fontId="70" fillId="74" borderId="166" applyNumberFormat="0" applyProtection="0">
      <alignment horizontal="left" vertical="top" indent="1"/>
    </xf>
    <xf numFmtId="178" fontId="17" fillId="63" borderId="166" applyNumberFormat="0" applyProtection="0">
      <alignment horizontal="left" vertical="top" indent="1"/>
    </xf>
    <xf numFmtId="178" fontId="70" fillId="57" borderId="164" applyNumberFormat="0" applyFont="0" applyAlignment="0" applyProtection="0"/>
    <xf numFmtId="178" fontId="70" fillId="74" borderId="166" applyNumberFormat="0" applyProtection="0">
      <alignment horizontal="left" vertical="top" indent="1"/>
    </xf>
    <xf numFmtId="178" fontId="70" fillId="57" borderId="164" applyNumberFormat="0" applyFont="0" applyAlignment="0" applyProtection="0"/>
    <xf numFmtId="4" fontId="75" fillId="79" borderId="167" applyNumberFormat="0" applyProtection="0">
      <alignment horizontal="left" vertical="center"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4" fontId="70" fillId="96" borderId="164" applyNumberFormat="0" applyProtection="0">
      <alignment horizontal="left" vertical="center" indent="1"/>
    </xf>
    <xf numFmtId="177" fontId="6" fillId="166" borderId="171">
      <alignment horizontal="right" vertical="center"/>
      <protection locked="0"/>
    </xf>
    <xf numFmtId="4" fontId="76" fillId="77" borderId="164" applyNumberFormat="0" applyProtection="0">
      <alignment horizontal="right" vertical="center"/>
    </xf>
    <xf numFmtId="178" fontId="70" fillId="74" borderId="166" applyNumberFormat="0" applyProtection="0">
      <alignment horizontal="left" vertical="top" indent="1"/>
    </xf>
    <xf numFmtId="178" fontId="17" fillId="63" borderId="166" applyNumberFormat="0" applyProtection="0">
      <alignment horizontal="left" vertical="top" indent="1"/>
    </xf>
    <xf numFmtId="4" fontId="70" fillId="72" borderId="164" applyNumberFormat="0" applyProtection="0">
      <alignment horizontal="right" vertical="center"/>
    </xf>
    <xf numFmtId="4" fontId="70" fillId="62" borderId="164" applyNumberFormat="0" applyProtection="0">
      <alignment vertical="center"/>
    </xf>
    <xf numFmtId="179" fontId="39" fillId="80" borderId="171">
      <alignment vertical="center"/>
    </xf>
    <xf numFmtId="182" fontId="39" fillId="82" borderId="171">
      <alignment vertical="center"/>
      <protection locked="0"/>
    </xf>
    <xf numFmtId="178" fontId="70" fillId="57" borderId="164" applyNumberFormat="0" applyFont="0" applyAlignment="0" applyProtection="0"/>
    <xf numFmtId="178" fontId="78" fillId="108" borderId="164" applyNumberFormat="0" applyAlignment="0" applyProtection="0"/>
    <xf numFmtId="178" fontId="30" fillId="0" borderId="170" applyNumberFormat="0" applyFill="0" applyAlignment="0" applyProtection="0"/>
    <xf numFmtId="4" fontId="73" fillId="84" borderId="166" applyNumberFormat="0" applyProtection="0">
      <alignment horizontal="left" vertical="center" indent="1"/>
    </xf>
    <xf numFmtId="178" fontId="70" fillId="75" borderId="166" applyNumberFormat="0" applyProtection="0">
      <alignment horizontal="left" vertical="top" indent="1"/>
    </xf>
    <xf numFmtId="4" fontId="70" fillId="68" borderId="164" applyNumberFormat="0" applyProtection="0">
      <alignment horizontal="right" vertical="center"/>
    </xf>
    <xf numFmtId="178" fontId="70" fillId="63" borderId="166" applyNumberFormat="0" applyProtection="0">
      <alignment horizontal="left" vertical="top" indent="1"/>
    </xf>
    <xf numFmtId="178" fontId="70" fillId="57" borderId="164" applyNumberFormat="0" applyFont="0" applyAlignment="0" applyProtection="0"/>
    <xf numFmtId="4" fontId="70" fillId="96" borderId="164" applyNumberFormat="0" applyProtection="0">
      <alignment horizontal="left" vertical="center" indent="1"/>
    </xf>
    <xf numFmtId="4" fontId="70" fillId="71" borderId="164" applyNumberFormat="0" applyProtection="0">
      <alignment horizontal="right" vertical="center"/>
    </xf>
    <xf numFmtId="178" fontId="70" fillId="63" borderId="166" applyNumberFormat="0" applyProtection="0">
      <alignment horizontal="left" vertical="top" indent="1"/>
    </xf>
    <xf numFmtId="178" fontId="17" fillId="63" borderId="166" applyNumberFormat="0" applyProtection="0">
      <alignment horizontal="left" vertical="top" indent="1"/>
    </xf>
    <xf numFmtId="4" fontId="70" fillId="66" borderId="167" applyNumberFormat="0" applyProtection="0">
      <alignment horizontal="right" vertical="center"/>
    </xf>
    <xf numFmtId="4" fontId="73" fillId="84" borderId="166" applyNumberFormat="0" applyProtection="0">
      <alignment horizontal="left" vertical="center" indent="1"/>
    </xf>
    <xf numFmtId="178" fontId="70" fillId="76" borderId="166" applyNumberFormat="0" applyProtection="0">
      <alignment horizontal="left" vertical="top" indent="1"/>
    </xf>
    <xf numFmtId="178" fontId="70" fillId="57" borderId="164" applyNumberFormat="0" applyFont="0" applyAlignment="0" applyProtection="0"/>
    <xf numFmtId="178" fontId="70" fillId="74" borderId="164" applyNumberFormat="0" applyProtection="0">
      <alignment horizontal="left" vertical="center" indent="1"/>
    </xf>
    <xf numFmtId="178" fontId="70" fillId="57" borderId="164" applyNumberFormat="0" applyFont="0" applyAlignment="0" applyProtection="0"/>
    <xf numFmtId="4" fontId="70" fillId="67" borderId="164" applyNumberFormat="0" applyProtection="0">
      <alignment horizontal="right" vertical="center"/>
    </xf>
    <xf numFmtId="178" fontId="70" fillId="57" borderId="164" applyNumberFormat="0" applyFont="0" applyAlignment="0" applyProtection="0"/>
    <xf numFmtId="178" fontId="70" fillId="76" borderId="166" applyNumberFormat="0" applyProtection="0">
      <alignment horizontal="left" vertical="top" indent="1"/>
    </xf>
    <xf numFmtId="4" fontId="76" fillId="77" borderId="164" applyNumberFormat="0" applyProtection="0">
      <alignment horizontal="right" vertical="center"/>
    </xf>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9" fontId="39" fillId="129" borderId="162">
      <alignment vertical="center"/>
    </xf>
    <xf numFmtId="180" fontId="39" fillId="129" borderId="162">
      <alignment vertical="center"/>
    </xf>
    <xf numFmtId="180" fontId="39" fillId="129" borderId="162">
      <alignment vertical="center"/>
    </xf>
    <xf numFmtId="178" fontId="39" fillId="129" borderId="162">
      <alignment vertical="center"/>
    </xf>
    <xf numFmtId="178" fontId="39" fillId="129" borderId="162">
      <alignment vertical="center"/>
    </xf>
    <xf numFmtId="178" fontId="39" fillId="129" borderId="162">
      <alignment vertical="center"/>
    </xf>
    <xf numFmtId="178" fontId="39" fillId="129" borderId="162">
      <alignment vertical="center"/>
    </xf>
    <xf numFmtId="177" fontId="39" fillId="129" borderId="162">
      <alignment vertical="center"/>
    </xf>
    <xf numFmtId="177" fontId="39" fillId="129" borderId="162">
      <alignment vertical="center"/>
    </xf>
    <xf numFmtId="179" fontId="39" fillId="129" borderId="162">
      <alignment vertical="center"/>
    </xf>
    <xf numFmtId="180" fontId="39" fillId="82" borderId="162">
      <alignment vertical="center"/>
      <protection locked="0"/>
    </xf>
    <xf numFmtId="182" fontId="39" fillId="82" borderId="162">
      <alignment vertical="center"/>
      <protection locked="0"/>
    </xf>
    <xf numFmtId="178" fontId="39" fillId="82" borderId="162">
      <alignment vertical="center"/>
      <protection locked="0"/>
    </xf>
    <xf numFmtId="178" fontId="39" fillId="82" borderId="162">
      <alignment vertical="center"/>
      <protection locked="0"/>
    </xf>
    <xf numFmtId="182" fontId="39" fillId="82" borderId="162">
      <alignment vertical="center"/>
      <protection locked="0"/>
    </xf>
    <xf numFmtId="182" fontId="39" fillId="82" borderId="162">
      <alignment vertical="center"/>
      <protection locked="0"/>
    </xf>
    <xf numFmtId="178" fontId="39" fillId="82" borderId="162">
      <alignment vertical="center"/>
      <protection locked="0"/>
    </xf>
    <xf numFmtId="178" fontId="39" fillId="82" borderId="162">
      <alignment vertical="center"/>
      <protection locked="0"/>
    </xf>
    <xf numFmtId="182" fontId="39" fillId="82" borderId="162">
      <alignment vertical="center"/>
      <protection locked="0"/>
    </xf>
    <xf numFmtId="180" fontId="39" fillId="82" borderId="162">
      <alignment vertical="center"/>
      <protection locked="0"/>
    </xf>
    <xf numFmtId="180" fontId="39" fillId="82" borderId="162">
      <alignment vertical="center"/>
      <protection locked="0"/>
    </xf>
    <xf numFmtId="171" fontId="39" fillId="82" borderId="162">
      <alignment vertical="center"/>
      <protection locked="0"/>
    </xf>
    <xf numFmtId="171" fontId="39" fillId="82" borderId="162">
      <alignment vertical="center"/>
      <protection locked="0"/>
    </xf>
    <xf numFmtId="171" fontId="39" fillId="82" borderId="162">
      <alignment vertical="center"/>
      <protection locked="0"/>
    </xf>
    <xf numFmtId="171" fontId="39" fillId="82" borderId="162">
      <alignment vertical="center"/>
      <protection locked="0"/>
    </xf>
    <xf numFmtId="180" fontId="39" fillId="82" borderId="162">
      <alignment vertical="center"/>
      <protection locked="0"/>
    </xf>
    <xf numFmtId="180" fontId="39" fillId="80" borderId="162">
      <alignment vertical="center"/>
    </xf>
    <xf numFmtId="180" fontId="39" fillId="80" borderId="162">
      <alignment vertical="center"/>
    </xf>
    <xf numFmtId="182" fontId="39" fillId="80" borderId="162">
      <alignment vertical="center"/>
    </xf>
    <xf numFmtId="182" fontId="39" fillId="80" borderId="162">
      <alignment vertical="center"/>
    </xf>
    <xf numFmtId="182" fontId="39" fillId="80" borderId="162">
      <alignment vertical="center"/>
    </xf>
    <xf numFmtId="182" fontId="39" fillId="80" borderId="162">
      <alignment vertical="center"/>
    </xf>
    <xf numFmtId="177" fontId="39" fillId="80" borderId="162">
      <alignment vertical="center"/>
    </xf>
    <xf numFmtId="179" fontId="39" fillId="80" borderId="162">
      <alignment vertical="center"/>
    </xf>
    <xf numFmtId="178" fontId="39" fillId="80" borderId="162">
      <alignment vertical="center"/>
    </xf>
    <xf numFmtId="178" fontId="39" fillId="80" borderId="162">
      <alignment vertical="center"/>
    </xf>
    <xf numFmtId="178" fontId="39" fillId="80" borderId="162">
      <alignment vertical="center"/>
    </xf>
    <xf numFmtId="178" fontId="39" fillId="80" borderId="162">
      <alignment vertical="center"/>
    </xf>
    <xf numFmtId="180" fontId="39" fillId="80" borderId="162">
      <alignment vertical="center"/>
    </xf>
    <xf numFmtId="180" fontId="39" fillId="80" borderId="162">
      <alignment vertical="center"/>
    </xf>
    <xf numFmtId="180" fontId="39" fillId="80" borderId="162">
      <alignment vertical="center"/>
    </xf>
    <xf numFmtId="180" fontId="39" fillId="80" borderId="162">
      <alignment vertical="center"/>
    </xf>
    <xf numFmtId="180" fontId="39" fillId="147" borderId="162">
      <alignment horizontal="right" vertical="center"/>
      <protection locked="0"/>
    </xf>
    <xf numFmtId="178" fontId="39" fillId="147" borderId="162">
      <alignment horizontal="right" vertical="center"/>
      <protection locked="0"/>
    </xf>
    <xf numFmtId="178" fontId="39" fillId="147" borderId="162">
      <alignment horizontal="right" vertical="center"/>
      <protection locked="0"/>
    </xf>
    <xf numFmtId="179" fontId="39" fillId="147" borderId="162">
      <alignment horizontal="right" vertical="center"/>
      <protection locked="0"/>
    </xf>
    <xf numFmtId="177" fontId="39" fillId="147" borderId="162">
      <alignment horizontal="right" vertical="center"/>
      <protection locked="0"/>
    </xf>
    <xf numFmtId="179" fontId="39" fillId="147" borderId="162">
      <alignment horizontal="right" vertical="center"/>
      <protection locked="0"/>
    </xf>
    <xf numFmtId="180" fontId="39" fillId="147" borderId="162">
      <alignment horizontal="right" vertical="center"/>
      <protection locked="0"/>
    </xf>
    <xf numFmtId="180" fontId="39" fillId="147" borderId="162">
      <alignment horizontal="right" vertical="center"/>
      <protection locked="0"/>
    </xf>
    <xf numFmtId="180" fontId="39" fillId="147" borderId="162">
      <alignment horizontal="right" vertical="center"/>
      <protection locked="0"/>
    </xf>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113" borderId="155" applyNumberFormat="0" applyProtection="0">
      <alignment horizontal="left" vertical="center" indent="1"/>
    </xf>
    <xf numFmtId="178" fontId="70" fillId="76" borderId="155" applyNumberFormat="0" applyProtection="0">
      <alignment horizontal="left" vertical="center" indent="1"/>
    </xf>
    <xf numFmtId="178" fontId="70" fillId="74" borderId="155" applyNumberFormat="0" applyProtection="0">
      <alignment horizontal="left" vertical="center" indent="1"/>
    </xf>
    <xf numFmtId="178" fontId="17" fillId="77" borderId="162" applyNumberFormat="0">
      <protection locked="0"/>
    </xf>
    <xf numFmtId="178" fontId="72" fillId="75" borderId="159" applyBorder="0"/>
    <xf numFmtId="4" fontId="80" fillId="82" borderId="162" applyNumberFormat="0" applyProtection="0">
      <alignment vertical="center"/>
    </xf>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4" fontId="75" fillId="79" borderId="158" applyNumberFormat="0" applyProtection="0">
      <alignment horizontal="left" vertical="center" indent="1"/>
    </xf>
    <xf numFmtId="178" fontId="70" fillId="114" borderId="162"/>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66" borderId="167" applyNumberFormat="0" applyProtection="0">
      <alignment horizontal="right" vertical="center"/>
    </xf>
    <xf numFmtId="180" fontId="6" fillId="146" borderId="162">
      <alignment vertical="center"/>
    </xf>
    <xf numFmtId="177" fontId="6" fillId="146" borderId="162">
      <alignment vertical="center"/>
    </xf>
    <xf numFmtId="179" fontId="6" fillId="146" borderId="162">
      <alignment vertical="center"/>
    </xf>
    <xf numFmtId="180" fontId="6" fillId="163" borderId="162">
      <alignment vertical="center"/>
      <protection locked="0"/>
    </xf>
    <xf numFmtId="177" fontId="6" fillId="163" borderId="162">
      <alignment vertical="center"/>
      <protection locked="0"/>
    </xf>
    <xf numFmtId="207" fontId="6" fillId="165" borderId="162">
      <alignment vertical="center"/>
    </xf>
    <xf numFmtId="177" fontId="6" fillId="165" borderId="162">
      <alignment vertical="center"/>
    </xf>
    <xf numFmtId="179" fontId="6" fillId="165" borderId="162">
      <alignment vertical="center"/>
    </xf>
    <xf numFmtId="180" fontId="6" fillId="165" borderId="162">
      <alignment vertical="center"/>
    </xf>
    <xf numFmtId="177" fontId="6" fillId="166" borderId="162">
      <alignment horizontal="right" vertical="center"/>
      <protection locked="0"/>
    </xf>
    <xf numFmtId="179" fontId="6" fillId="166" borderId="162">
      <alignment horizontal="right" vertical="center"/>
      <protection locked="0"/>
    </xf>
    <xf numFmtId="180" fontId="6" fillId="166" borderId="162">
      <alignment horizontal="right" vertical="center"/>
      <protection locked="0"/>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0" fontId="6" fillId="0" borderId="0"/>
    <xf numFmtId="178" fontId="70" fillId="113" borderId="155" applyNumberFormat="0" applyProtection="0">
      <alignment horizontal="left" vertical="center" indent="1"/>
    </xf>
    <xf numFmtId="178" fontId="70" fillId="76" borderId="155" applyNumberFormat="0" applyProtection="0">
      <alignment horizontal="left" vertical="center" indent="1"/>
    </xf>
    <xf numFmtId="178" fontId="70" fillId="74" borderId="155" applyNumberFormat="0" applyProtection="0">
      <alignment horizontal="left" vertical="center" indent="1"/>
    </xf>
    <xf numFmtId="178" fontId="72" fillId="75" borderId="159" applyBorder="0"/>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178" fontId="70" fillId="76" borderId="166" applyNumberFormat="0" applyProtection="0">
      <alignment horizontal="left" vertical="top" indent="1"/>
    </xf>
    <xf numFmtId="178" fontId="78" fillId="108" borderId="155" applyNumberForma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8" fillId="108" borderId="155" applyNumberFormat="0" applyAlignment="0" applyProtection="0"/>
    <xf numFmtId="178" fontId="78" fillId="108" borderId="155" applyNumberFormat="0" applyAlignment="0" applyProtection="0"/>
    <xf numFmtId="178" fontId="73" fillId="63" borderId="166" applyNumberFormat="0" applyProtection="0">
      <alignment horizontal="left" vertical="top" indent="1"/>
    </xf>
    <xf numFmtId="178" fontId="70" fillId="74" borderId="166" applyNumberFormat="0" applyProtection="0">
      <alignment horizontal="left" vertical="top" indent="1"/>
    </xf>
    <xf numFmtId="178" fontId="70" fillId="75" borderId="166" applyNumberFormat="0" applyProtection="0">
      <alignment horizontal="left" vertical="top" indent="1"/>
    </xf>
    <xf numFmtId="178" fontId="70" fillId="75" borderId="166" applyNumberFormat="0" applyProtection="0">
      <alignment horizontal="left" vertical="top" indent="1"/>
    </xf>
    <xf numFmtId="4" fontId="70" fillId="72" borderId="164" applyNumberFormat="0" applyProtection="0">
      <alignment horizontal="right" vertical="center"/>
    </xf>
    <xf numFmtId="178" fontId="73" fillId="63" borderId="166" applyNumberFormat="0" applyProtection="0">
      <alignment horizontal="left" vertical="top"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4" fontId="70" fillId="63" borderId="167" applyNumberFormat="0" applyProtection="0">
      <alignment horizontal="left" vertical="center" indent="1"/>
    </xf>
    <xf numFmtId="178" fontId="17" fillId="74" borderId="166" applyNumberFormat="0" applyProtection="0">
      <alignment horizontal="left" vertical="center" indent="1"/>
    </xf>
    <xf numFmtId="178" fontId="70" fillId="57" borderId="164" applyNumberFormat="0" applyFont="0" applyAlignment="0" applyProtection="0"/>
    <xf numFmtId="4" fontId="70" fillId="0" borderId="164" applyNumberFormat="0" applyProtection="0">
      <alignment horizontal="right" vertical="center"/>
    </xf>
    <xf numFmtId="178" fontId="70" fillId="76" borderId="166" applyNumberFormat="0" applyProtection="0">
      <alignment horizontal="left" vertical="top" indent="1"/>
    </xf>
    <xf numFmtId="178" fontId="70" fillId="63" borderId="166" applyNumberFormat="0" applyProtection="0">
      <alignment horizontal="left" vertical="top" indent="1"/>
    </xf>
    <xf numFmtId="4" fontId="70" fillId="74" borderId="167" applyNumberFormat="0" applyProtection="0">
      <alignment horizontal="left" vertical="center" indent="1"/>
    </xf>
    <xf numFmtId="4" fontId="70" fillId="62" borderId="164" applyNumberFormat="0" applyProtection="0">
      <alignment vertical="center"/>
    </xf>
    <xf numFmtId="207" fontId="6" fillId="165" borderId="171">
      <alignment vertical="center"/>
    </xf>
    <xf numFmtId="4" fontId="70" fillId="96" borderId="164" applyNumberFormat="0" applyProtection="0">
      <alignment horizontal="left" vertical="center" indent="1"/>
    </xf>
    <xf numFmtId="178" fontId="70" fillId="74" borderId="166" applyNumberFormat="0" applyProtection="0">
      <alignment horizontal="left" vertical="top" indent="1"/>
    </xf>
    <xf numFmtId="4" fontId="70" fillId="68" borderId="164" applyNumberFormat="0" applyProtection="0">
      <alignment horizontal="right" vertical="center"/>
    </xf>
    <xf numFmtId="179" fontId="39" fillId="147" borderId="171">
      <alignment horizontal="right" vertical="center"/>
      <protection locked="0"/>
    </xf>
    <xf numFmtId="182" fontId="39" fillId="80" borderId="171">
      <alignment vertical="center"/>
    </xf>
    <xf numFmtId="182" fontId="39" fillId="82" borderId="171">
      <alignment vertical="center"/>
      <protection locked="0"/>
    </xf>
    <xf numFmtId="178" fontId="70" fillId="57" borderId="164" applyNumberFormat="0" applyFont="0" applyAlignment="0" applyProtection="0"/>
    <xf numFmtId="4" fontId="75" fillId="79" borderId="167" applyNumberFormat="0" applyProtection="0">
      <alignment horizontal="left" vertical="center" indent="1"/>
    </xf>
    <xf numFmtId="178" fontId="70" fillId="76" borderId="166" applyNumberFormat="0" applyProtection="0">
      <alignment horizontal="left" vertical="top" indent="1"/>
    </xf>
    <xf numFmtId="178" fontId="17" fillId="75" borderId="166" applyNumberFormat="0" applyProtection="0">
      <alignment horizontal="left" vertical="top" indent="1"/>
    </xf>
    <xf numFmtId="4" fontId="70" fillId="64" borderId="164" applyNumberFormat="0" applyProtection="0">
      <alignment horizontal="right" vertical="center"/>
    </xf>
    <xf numFmtId="178" fontId="17" fillId="76" borderId="166" applyNumberFormat="0" applyProtection="0">
      <alignment horizontal="left" vertical="top" indent="1"/>
    </xf>
    <xf numFmtId="178" fontId="70" fillId="75" borderId="166" applyNumberFormat="0" applyProtection="0">
      <alignment horizontal="left" vertical="top" indent="1"/>
    </xf>
    <xf numFmtId="4" fontId="70" fillId="71" borderId="164" applyNumberFormat="0" applyProtection="0">
      <alignment horizontal="right" vertical="center"/>
    </xf>
    <xf numFmtId="4" fontId="70" fillId="63" borderId="167" applyNumberFormat="0" applyProtection="0">
      <alignment horizontal="left" vertical="center" indent="1"/>
    </xf>
    <xf numFmtId="37" fontId="40" fillId="0" borderId="169" applyNumberFormat="0"/>
    <xf numFmtId="178" fontId="70" fillId="76" borderId="164" applyNumberFormat="0" applyProtection="0">
      <alignment horizontal="left" vertical="center" indent="1"/>
    </xf>
    <xf numFmtId="178" fontId="70" fillId="76" borderId="166" applyNumberFormat="0" applyProtection="0">
      <alignment horizontal="left" vertical="top" indent="1"/>
    </xf>
    <xf numFmtId="178" fontId="70" fillId="74" borderId="166" applyNumberFormat="0" applyProtection="0">
      <alignment horizontal="left" vertical="top" indent="1"/>
    </xf>
    <xf numFmtId="178" fontId="70" fillId="76" borderId="164" applyNumberFormat="0" applyProtection="0">
      <alignment horizontal="left" vertical="center" indent="1"/>
    </xf>
    <xf numFmtId="4" fontId="70" fillId="70" borderId="164" applyNumberFormat="0" applyProtection="0">
      <alignment horizontal="right" vertical="center"/>
    </xf>
    <xf numFmtId="178" fontId="70" fillId="63" borderId="166" applyNumberFormat="0" applyProtection="0">
      <alignment horizontal="left" vertical="top" indent="1"/>
    </xf>
    <xf numFmtId="178" fontId="70" fillId="57" borderId="164" applyNumberFormat="0" applyFont="0" applyAlignment="0" applyProtection="0"/>
    <xf numFmtId="4" fontId="70" fillId="63" borderId="164" applyNumberFormat="0" applyProtection="0">
      <alignment horizontal="right" vertical="center"/>
    </xf>
    <xf numFmtId="178" fontId="70" fillId="75" borderId="166" applyNumberFormat="0" applyProtection="0">
      <alignment horizontal="left" vertical="top" indent="1"/>
    </xf>
    <xf numFmtId="178" fontId="17" fillId="74" borderId="166" applyNumberFormat="0" applyProtection="0">
      <alignment horizontal="left" vertical="center" indent="1"/>
    </xf>
    <xf numFmtId="178" fontId="70" fillId="75" borderId="166" applyNumberFormat="0" applyProtection="0">
      <alignment horizontal="left" vertical="top" indent="1"/>
    </xf>
    <xf numFmtId="178" fontId="70" fillId="63" borderId="166" applyNumberFormat="0" applyProtection="0">
      <alignment horizontal="left" vertical="top" indent="1"/>
    </xf>
    <xf numFmtId="178" fontId="70" fillId="74" borderId="166" applyNumberFormat="0" applyProtection="0">
      <alignment horizontal="left" vertical="top" indent="1"/>
    </xf>
    <xf numFmtId="178" fontId="70" fillId="76" borderId="166" applyNumberFormat="0" applyProtection="0">
      <alignment horizontal="left" vertical="top" indent="1"/>
    </xf>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65" fillId="58" borderId="155" applyNumberFormat="0" applyAlignment="0" applyProtection="0"/>
    <xf numFmtId="178" fontId="78" fillId="108" borderId="155" applyNumberFormat="0" applyAlignment="0" applyProtection="0"/>
    <xf numFmtId="178" fontId="68" fillId="108" borderId="156" applyNumberFormat="0" applyAlignment="0" applyProtection="0"/>
    <xf numFmtId="178" fontId="68" fillId="108" borderId="156" applyNumberFormat="0" applyAlignment="0" applyProtection="0"/>
    <xf numFmtId="4" fontId="70" fillId="66" borderId="158"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178" fontId="72" fillId="75" borderId="159" applyBorder="0"/>
    <xf numFmtId="4" fontId="75" fillId="79" borderId="158" applyNumberFormat="0" applyProtection="0">
      <alignment horizontal="left" vertical="center" indent="1"/>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113" borderId="155" applyNumberFormat="0" applyProtection="0">
      <alignment horizontal="left" vertical="center" indent="1"/>
    </xf>
    <xf numFmtId="178" fontId="65" fillId="58" borderId="164" applyNumberFormat="0" applyAlignment="0" applyProtection="0"/>
    <xf numFmtId="178" fontId="70" fillId="76" borderId="155" applyNumberFormat="0" applyProtection="0">
      <alignment horizontal="left" vertical="center" indent="1"/>
    </xf>
    <xf numFmtId="178" fontId="70" fillId="74" borderId="155" applyNumberFormat="0" applyProtection="0">
      <alignment horizontal="left" vertical="center" indent="1"/>
    </xf>
    <xf numFmtId="178" fontId="72" fillId="75" borderId="159" applyBorder="0"/>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178" fontId="30" fillId="0" borderId="170" applyNumberFormat="0" applyFill="0" applyAlignment="0" applyProtection="0"/>
    <xf numFmtId="178" fontId="17" fillId="63" borderId="166" applyNumberFormat="0" applyProtection="0">
      <alignment horizontal="left" vertical="center" indent="1"/>
    </xf>
    <xf numFmtId="178" fontId="70" fillId="63" borderId="166" applyNumberFormat="0" applyProtection="0">
      <alignment horizontal="left" vertical="top" indent="1"/>
    </xf>
    <xf numFmtId="178" fontId="70" fillId="84" borderId="164" applyNumberFormat="0" applyProtection="0">
      <alignment horizontal="left" vertical="center" indent="1"/>
    </xf>
    <xf numFmtId="4" fontId="70" fillId="111" borderId="164" applyNumberFormat="0" applyProtection="0">
      <alignment horizontal="left" vertical="center"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57" borderId="164" applyNumberFormat="0" applyFont="0" applyAlignment="0" applyProtection="0"/>
    <xf numFmtId="178" fontId="65" fillId="58" borderId="164" applyNumberFormat="0" applyAlignment="0" applyProtection="0"/>
    <xf numFmtId="178" fontId="70" fillId="74" borderId="166" applyNumberFormat="0" applyProtection="0">
      <alignment horizontal="left" vertical="top" indent="1"/>
    </xf>
    <xf numFmtId="178" fontId="70" fillId="57" borderId="164" applyNumberFormat="0" applyFont="0" applyAlignment="0" applyProtection="0"/>
    <xf numFmtId="173" fontId="40" fillId="0" borderId="163" applyFill="0"/>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75" borderId="166" applyNumberFormat="0" applyProtection="0">
      <alignment horizontal="left" vertical="top" indent="1"/>
    </xf>
    <xf numFmtId="4" fontId="70" fillId="66" borderId="167" applyNumberFormat="0" applyProtection="0">
      <alignment horizontal="right" vertical="center"/>
    </xf>
    <xf numFmtId="178" fontId="70" fillId="57" borderId="164" applyNumberFormat="0" applyFont="0" applyAlignment="0" applyProtection="0"/>
    <xf numFmtId="178" fontId="30" fillId="0" borderId="170" applyNumberFormat="0" applyFill="0" applyAlignment="0" applyProtection="0"/>
    <xf numFmtId="178" fontId="70" fillId="74" borderId="166" applyNumberFormat="0" applyProtection="0">
      <alignment horizontal="left" vertical="top" indent="1"/>
    </xf>
    <xf numFmtId="178" fontId="70" fillId="63" borderId="166" applyNumberFormat="0" applyProtection="0">
      <alignment horizontal="left" vertical="top" indent="1"/>
    </xf>
    <xf numFmtId="4" fontId="17" fillId="75" borderId="167" applyNumberFormat="0" applyProtection="0">
      <alignment horizontal="left" vertical="center" indent="1"/>
    </xf>
    <xf numFmtId="178" fontId="74" fillId="62" borderId="166" applyNumberFormat="0" applyProtection="0">
      <alignment horizontal="left" vertical="top" indent="1"/>
    </xf>
    <xf numFmtId="178" fontId="39" fillId="80" borderId="171">
      <alignment vertical="center"/>
    </xf>
    <xf numFmtId="182" fontId="39" fillId="82" borderId="171">
      <alignment vertical="center"/>
      <protection locked="0"/>
    </xf>
    <xf numFmtId="179" fontId="39" fillId="129" borderId="171">
      <alignment vertical="center"/>
    </xf>
    <xf numFmtId="178" fontId="17" fillId="74" borderId="166" applyNumberFormat="0" applyProtection="0">
      <alignment horizontal="left" vertical="center" indent="1"/>
    </xf>
    <xf numFmtId="178" fontId="70" fillId="75" borderId="166" applyNumberFormat="0" applyProtection="0">
      <alignment horizontal="left" vertical="top" indent="1"/>
    </xf>
    <xf numFmtId="4" fontId="70" fillId="71" borderId="164" applyNumberFormat="0" applyProtection="0">
      <alignment horizontal="right" vertical="center"/>
    </xf>
    <xf numFmtId="178" fontId="70" fillId="57" borderId="164" applyNumberFormat="0" applyFont="0" applyAlignment="0" applyProtection="0"/>
    <xf numFmtId="178" fontId="70" fillId="63" borderId="166" applyNumberFormat="0" applyProtection="0">
      <alignment horizontal="left" vertical="top" indent="1"/>
    </xf>
    <xf numFmtId="4" fontId="17" fillId="75" borderId="167" applyNumberFormat="0" applyProtection="0">
      <alignment horizontal="left" vertical="center" indent="1"/>
    </xf>
    <xf numFmtId="178" fontId="78" fillId="108" borderId="164" applyNumberFormat="0" applyAlignment="0" applyProtection="0"/>
    <xf numFmtId="4" fontId="70" fillId="96" borderId="164" applyNumberFormat="0" applyProtection="0">
      <alignment horizontal="left" vertical="center" indent="1"/>
    </xf>
    <xf numFmtId="178" fontId="17" fillId="74" borderId="166" applyNumberFormat="0" applyProtection="0">
      <alignment horizontal="left" vertical="top" indent="1"/>
    </xf>
    <xf numFmtId="178" fontId="68" fillId="108" borderId="165" applyNumberFormat="0" applyAlignment="0" applyProtection="0"/>
    <xf numFmtId="178" fontId="74" fillId="62" borderId="166" applyNumberFormat="0" applyProtection="0">
      <alignment horizontal="left" vertical="top" indent="1"/>
    </xf>
    <xf numFmtId="4" fontId="70" fillId="96" borderId="164" applyNumberFormat="0" applyProtection="0">
      <alignment horizontal="left" vertical="center" indent="1"/>
    </xf>
    <xf numFmtId="178" fontId="70" fillId="76" borderId="166" applyNumberFormat="0" applyProtection="0">
      <alignment horizontal="left" vertical="top" indent="1"/>
    </xf>
    <xf numFmtId="178" fontId="70" fillId="57" borderId="164" applyNumberFormat="0" applyFont="0" applyAlignment="0" applyProtection="0"/>
    <xf numFmtId="178" fontId="70" fillId="74" borderId="166" applyNumberFormat="0" applyProtection="0">
      <alignment horizontal="left" vertical="top" indent="1"/>
    </xf>
    <xf numFmtId="178" fontId="78" fillId="108" borderId="164" applyNumberFormat="0" applyAlignment="0" applyProtection="0"/>
    <xf numFmtId="4" fontId="80" fillId="111" borderId="164" applyNumberFormat="0" applyProtection="0">
      <alignment vertical="center"/>
    </xf>
    <xf numFmtId="178" fontId="70" fillId="75" borderId="166" applyNumberFormat="0" applyProtection="0">
      <alignment horizontal="left" vertical="top" indent="1"/>
    </xf>
    <xf numFmtId="178" fontId="70" fillId="76" borderId="166" applyNumberFormat="0" applyProtection="0">
      <alignment horizontal="left" vertical="top" indent="1"/>
    </xf>
    <xf numFmtId="4" fontId="70" fillId="96" borderId="164" applyNumberFormat="0" applyProtection="0">
      <alignment horizontal="left" vertical="center" indent="1"/>
    </xf>
    <xf numFmtId="178" fontId="17" fillId="63" borderId="166" applyNumberFormat="0" applyProtection="0">
      <alignment horizontal="left" vertical="center" indent="1"/>
    </xf>
    <xf numFmtId="178" fontId="17" fillId="74" borderId="166" applyNumberFormat="0" applyProtection="0">
      <alignment horizontal="left" vertical="center" indent="1"/>
    </xf>
    <xf numFmtId="4" fontId="70" fillId="62" borderId="164" applyNumberFormat="0" applyProtection="0">
      <alignment vertical="center"/>
    </xf>
    <xf numFmtId="178" fontId="70" fillId="57" borderId="155" applyNumberFormat="0" applyFont="0" applyAlignment="0" applyProtection="0"/>
    <xf numFmtId="178" fontId="68" fillId="108" borderId="156" applyNumberFormat="0" applyAlignment="0" applyProtection="0"/>
    <xf numFmtId="178" fontId="68" fillId="108" borderId="156" applyNumberFormat="0" applyAlignment="0" applyProtection="0"/>
    <xf numFmtId="4" fontId="70" fillId="62" borderId="155" applyNumberFormat="0" applyProtection="0">
      <alignment vertical="center"/>
    </xf>
    <xf numFmtId="4" fontId="80" fillId="111" borderId="155" applyNumberFormat="0" applyProtection="0">
      <alignment vertical="center"/>
    </xf>
    <xf numFmtId="4" fontId="70" fillId="111" borderId="155" applyNumberFormat="0" applyProtection="0">
      <alignment horizontal="left" vertical="center" indent="1"/>
    </xf>
    <xf numFmtId="4" fontId="70" fillId="96" borderId="155" applyNumberFormat="0" applyProtection="0">
      <alignment horizontal="left" vertical="center" indent="1"/>
    </xf>
    <xf numFmtId="4" fontId="70" fillId="64" borderId="155" applyNumberFormat="0" applyProtection="0">
      <alignment horizontal="right" vertical="center"/>
    </xf>
    <xf numFmtId="4" fontId="70" fillId="112" borderId="155" applyNumberFormat="0" applyProtection="0">
      <alignment horizontal="right" vertical="center"/>
    </xf>
    <xf numFmtId="4" fontId="70" fillId="66" borderId="158" applyNumberFormat="0" applyProtection="0">
      <alignment horizontal="right" vertical="center"/>
    </xf>
    <xf numFmtId="4" fontId="70" fillId="67" borderId="155" applyNumberFormat="0" applyProtection="0">
      <alignment horizontal="right" vertical="center"/>
    </xf>
    <xf numFmtId="4" fontId="70" fillId="68" borderId="155" applyNumberFormat="0" applyProtection="0">
      <alignment horizontal="right" vertical="center"/>
    </xf>
    <xf numFmtId="4" fontId="70" fillId="69" borderId="155" applyNumberFormat="0" applyProtection="0">
      <alignment horizontal="right" vertical="center"/>
    </xf>
    <xf numFmtId="4" fontId="70" fillId="70" borderId="155" applyNumberFormat="0" applyProtection="0">
      <alignment horizontal="right" vertical="center"/>
    </xf>
    <xf numFmtId="4" fontId="70" fillId="71" borderId="155" applyNumberFormat="0" applyProtection="0">
      <alignment horizontal="right" vertical="center"/>
    </xf>
    <xf numFmtId="4" fontId="70" fillId="72" borderId="155" applyNumberFormat="0" applyProtection="0">
      <alignment horizontal="right" vertical="center"/>
    </xf>
    <xf numFmtId="4" fontId="70" fillId="73" borderId="158" applyNumberFormat="0" applyProtection="0">
      <alignment horizontal="left" vertical="center" indent="1"/>
    </xf>
    <xf numFmtId="4" fontId="17" fillId="75" borderId="158" applyNumberFormat="0" applyProtection="0">
      <alignment horizontal="left" vertical="center" indent="1"/>
    </xf>
    <xf numFmtId="4" fontId="17" fillId="75" borderId="158" applyNumberFormat="0" applyProtection="0">
      <alignment horizontal="left" vertical="center" indent="1"/>
    </xf>
    <xf numFmtId="4" fontId="70" fillId="63" borderId="155" applyNumberFormat="0" applyProtection="0">
      <alignment horizontal="right" vertical="center"/>
    </xf>
    <xf numFmtId="4" fontId="70" fillId="74" borderId="158" applyNumberFormat="0" applyProtection="0">
      <alignment horizontal="left" vertical="center" indent="1"/>
    </xf>
    <xf numFmtId="4" fontId="70" fillId="63" borderId="158" applyNumberFormat="0" applyProtection="0">
      <alignment horizontal="left" vertical="center" indent="1"/>
    </xf>
    <xf numFmtId="178" fontId="70" fillId="84" borderId="155" applyNumberFormat="0" applyProtection="0">
      <alignment horizontal="left" vertical="center" indent="1"/>
    </xf>
    <xf numFmtId="178" fontId="70" fillId="113" borderId="155" applyNumberFormat="0" applyProtection="0">
      <alignment horizontal="left" vertical="center" indent="1"/>
    </xf>
    <xf numFmtId="178" fontId="65" fillId="58" borderId="164" applyNumberFormat="0" applyAlignment="0" applyProtection="0"/>
    <xf numFmtId="178" fontId="70" fillId="76" borderId="155" applyNumberFormat="0" applyProtection="0">
      <alignment horizontal="left" vertical="center" indent="1"/>
    </xf>
    <xf numFmtId="178" fontId="70" fillId="74" borderId="155" applyNumberFormat="0" applyProtection="0">
      <alignment horizontal="left" vertical="center" indent="1"/>
    </xf>
    <xf numFmtId="178" fontId="72" fillId="75" borderId="159" applyBorder="0"/>
    <xf numFmtId="4" fontId="70" fillId="0" borderId="155" applyNumberFormat="0" applyProtection="0">
      <alignment horizontal="right" vertical="center"/>
    </xf>
    <xf numFmtId="4" fontId="80" fillId="81" borderId="155" applyNumberFormat="0" applyProtection="0">
      <alignment horizontal="right" vertical="center"/>
    </xf>
    <xf numFmtId="4" fontId="70" fillId="96" borderId="155" applyNumberFormat="0" applyProtection="0">
      <alignment horizontal="left" vertical="center" indent="1"/>
    </xf>
    <xf numFmtId="4" fontId="75" fillId="79" borderId="158" applyNumberFormat="0" applyProtection="0">
      <alignment horizontal="left" vertical="center" indent="1"/>
    </xf>
    <xf numFmtId="4" fontId="76" fillId="77" borderId="155" applyNumberFormat="0" applyProtection="0">
      <alignment horizontal="right" vertical="center"/>
    </xf>
    <xf numFmtId="37" fontId="40" fillId="0" borderId="27" applyNumberFormat="0"/>
    <xf numFmtId="178" fontId="30" fillId="0" borderId="160" applyNumberFormat="0" applyFill="0" applyAlignment="0" applyProtection="0"/>
    <xf numFmtId="178" fontId="30" fillId="0" borderId="160" applyNumberFormat="0" applyFill="0" applyAlignment="0" applyProtection="0"/>
    <xf numFmtId="4" fontId="70" fillId="0" borderId="164" applyNumberFormat="0" applyProtection="0">
      <alignment horizontal="right" vertical="center"/>
    </xf>
    <xf numFmtId="178" fontId="70" fillId="74" borderId="166" applyNumberFormat="0" applyProtection="0">
      <alignment horizontal="left" vertical="top" indent="1"/>
    </xf>
    <xf numFmtId="178" fontId="70" fillId="74" borderId="164" applyNumberFormat="0" applyProtection="0">
      <alignment horizontal="left" vertical="center" indent="1"/>
    </xf>
    <xf numFmtId="178" fontId="70" fillId="76" borderId="166" applyNumberFormat="0" applyProtection="0">
      <alignment horizontal="left" vertical="top" indent="1"/>
    </xf>
    <xf numFmtId="178" fontId="17" fillId="76" borderId="166" applyNumberFormat="0" applyProtection="0">
      <alignment horizontal="left" vertical="top" indent="1"/>
    </xf>
    <xf numFmtId="4" fontId="70" fillId="63" borderId="164" applyNumberFormat="0" applyProtection="0">
      <alignment horizontal="right" vertical="center"/>
    </xf>
    <xf numFmtId="178" fontId="78" fillId="108" borderId="164" applyNumberFormat="0" applyAlignment="0" applyProtection="0"/>
    <xf numFmtId="178" fontId="70" fillId="63" borderId="166" applyNumberFormat="0" applyProtection="0">
      <alignment horizontal="left" vertical="top" indent="1"/>
    </xf>
    <xf numFmtId="4" fontId="70" fillId="0" borderId="164" applyNumberFormat="0" applyProtection="0">
      <alignment horizontal="right" vertical="center"/>
    </xf>
    <xf numFmtId="178" fontId="73" fillId="63" borderId="166" applyNumberFormat="0" applyProtection="0">
      <alignment horizontal="left" vertical="top" indent="1"/>
    </xf>
    <xf numFmtId="4" fontId="70" fillId="71" borderId="164" applyNumberFormat="0" applyProtection="0">
      <alignment horizontal="right" vertical="center"/>
    </xf>
    <xf numFmtId="4" fontId="70" fillId="73" borderId="167" applyNumberFormat="0" applyProtection="0">
      <alignment horizontal="left" vertical="center" indent="1"/>
    </xf>
    <xf numFmtId="178" fontId="70" fillId="76" borderId="166" applyNumberFormat="0" applyProtection="0">
      <alignment horizontal="left" vertical="top" indent="1"/>
    </xf>
    <xf numFmtId="178" fontId="70" fillId="76" borderId="166" applyNumberFormat="0" applyProtection="0">
      <alignment horizontal="left" vertical="top" indent="1"/>
    </xf>
    <xf numFmtId="178" fontId="78" fillId="108" borderId="164" applyNumberFormat="0" applyAlignment="0" applyProtection="0"/>
    <xf numFmtId="180" fontId="6" fillId="146" borderId="162">
      <alignment vertical="center"/>
    </xf>
    <xf numFmtId="180" fontId="6" fillId="146" borderId="162">
      <alignment vertical="center"/>
    </xf>
    <xf numFmtId="180" fontId="6" fillId="146" borderId="162">
      <alignment vertical="center"/>
    </xf>
    <xf numFmtId="0" fontId="6" fillId="146" borderId="162">
      <alignment vertical="center"/>
    </xf>
    <xf numFmtId="0" fontId="6" fillId="146" borderId="162">
      <alignment vertical="center"/>
    </xf>
    <xf numFmtId="0" fontId="6" fillId="146" borderId="162">
      <alignment vertical="center"/>
    </xf>
    <xf numFmtId="0" fontId="6" fillId="146" borderId="162">
      <alignment vertical="center"/>
    </xf>
    <xf numFmtId="180" fontId="6" fillId="146" borderId="162">
      <alignment vertical="center"/>
    </xf>
    <xf numFmtId="177" fontId="6" fillId="146" borderId="162">
      <alignment vertical="center"/>
    </xf>
    <xf numFmtId="180" fontId="6" fillId="146" borderId="162">
      <alignment vertical="center"/>
    </xf>
    <xf numFmtId="207" fontId="6" fillId="146" borderId="162">
      <alignment vertical="center"/>
    </xf>
    <xf numFmtId="177" fontId="6" fillId="146" borderId="162">
      <alignment vertical="center"/>
    </xf>
    <xf numFmtId="177" fontId="6" fillId="146" borderId="162">
      <alignment vertical="center"/>
    </xf>
    <xf numFmtId="179" fontId="6" fillId="146" borderId="162">
      <alignment vertical="center"/>
    </xf>
    <xf numFmtId="182" fontId="6" fillId="163" borderId="162">
      <alignment vertical="center"/>
      <protection locked="0"/>
    </xf>
    <xf numFmtId="182" fontId="6" fillId="163" borderId="162">
      <alignment vertical="center"/>
      <protection locked="0"/>
    </xf>
    <xf numFmtId="0" fontId="6" fillId="163" borderId="162">
      <alignment vertical="center"/>
      <protection locked="0"/>
    </xf>
    <xf numFmtId="0" fontId="6" fillId="163" borderId="162">
      <alignment vertical="center"/>
      <protection locked="0"/>
    </xf>
    <xf numFmtId="182" fontId="6" fillId="163" borderId="162">
      <alignment vertical="center"/>
      <protection locked="0"/>
    </xf>
    <xf numFmtId="182" fontId="6" fillId="163" borderId="162">
      <alignment vertical="center"/>
      <protection locked="0"/>
    </xf>
    <xf numFmtId="0" fontId="6" fillId="163" borderId="162">
      <alignment vertical="center"/>
      <protection locked="0"/>
    </xf>
    <xf numFmtId="0" fontId="6" fillId="163" borderId="162">
      <alignment vertical="center"/>
      <protection locked="0"/>
    </xf>
    <xf numFmtId="182" fontId="6" fillId="163" borderId="162">
      <alignment vertical="center"/>
      <protection locked="0"/>
    </xf>
    <xf numFmtId="182" fontId="6" fillId="163" borderId="162">
      <alignment vertical="center"/>
      <protection locked="0"/>
    </xf>
    <xf numFmtId="177" fontId="6" fillId="163" borderId="162">
      <alignment vertical="center"/>
      <protection locked="0"/>
    </xf>
    <xf numFmtId="180" fontId="6" fillId="163" borderId="162">
      <alignment vertical="center"/>
      <protection locked="0"/>
    </xf>
    <xf numFmtId="171" fontId="6" fillId="163" borderId="162">
      <alignment vertical="center"/>
      <protection locked="0"/>
    </xf>
    <xf numFmtId="171" fontId="6" fillId="163" borderId="162">
      <alignment vertical="center"/>
      <protection locked="0"/>
    </xf>
    <xf numFmtId="171" fontId="6" fillId="163" borderId="162">
      <alignment vertical="center"/>
      <protection locked="0"/>
    </xf>
    <xf numFmtId="171" fontId="6" fillId="163" borderId="162">
      <alignment vertical="center"/>
      <protection locked="0"/>
    </xf>
    <xf numFmtId="180" fontId="6" fillId="163" borderId="162">
      <alignment vertical="center"/>
      <protection locked="0"/>
    </xf>
    <xf numFmtId="180" fontId="6" fillId="163" borderId="162">
      <alignment vertical="center"/>
      <protection locked="0"/>
    </xf>
    <xf numFmtId="177" fontId="6" fillId="163" borderId="162">
      <alignment vertical="center"/>
      <protection locked="0"/>
    </xf>
    <xf numFmtId="180" fontId="6" fillId="165" borderId="162">
      <alignment vertical="center"/>
    </xf>
    <xf numFmtId="182" fontId="6" fillId="165" borderId="162">
      <alignment vertical="center"/>
    </xf>
    <xf numFmtId="182" fontId="6" fillId="165" borderId="162">
      <alignment vertical="center"/>
    </xf>
    <xf numFmtId="182" fontId="6" fillId="165" borderId="162">
      <alignment vertical="center"/>
    </xf>
    <xf numFmtId="182" fontId="6" fillId="165" borderId="162">
      <alignment vertical="center"/>
    </xf>
    <xf numFmtId="182" fontId="6" fillId="165" borderId="162">
      <alignment vertical="center"/>
    </xf>
    <xf numFmtId="182" fontId="6" fillId="165" borderId="162">
      <alignment vertical="center"/>
    </xf>
    <xf numFmtId="207" fontId="6" fillId="165" borderId="162">
      <alignment vertical="center"/>
    </xf>
    <xf numFmtId="177" fontId="6" fillId="165" borderId="162">
      <alignment vertical="center"/>
    </xf>
    <xf numFmtId="177" fontId="6" fillId="165" borderId="162">
      <alignment vertical="center"/>
    </xf>
    <xf numFmtId="179" fontId="6" fillId="165" borderId="162">
      <alignment vertical="center"/>
    </xf>
    <xf numFmtId="0" fontId="6" fillId="165" borderId="162">
      <alignment vertical="center"/>
    </xf>
    <xf numFmtId="0" fontId="6" fillId="165" borderId="162">
      <alignment vertical="center"/>
    </xf>
    <xf numFmtId="0" fontId="6" fillId="165" borderId="162">
      <alignment vertical="center"/>
    </xf>
    <xf numFmtId="0" fontId="6" fillId="165" borderId="162">
      <alignment vertical="center"/>
    </xf>
    <xf numFmtId="180" fontId="6" fillId="165" borderId="162">
      <alignment vertical="center"/>
    </xf>
    <xf numFmtId="177" fontId="6" fillId="165" borderId="162">
      <alignment vertical="center"/>
    </xf>
    <xf numFmtId="180" fontId="6" fillId="165" borderId="162">
      <alignment vertical="center"/>
    </xf>
    <xf numFmtId="180" fontId="6" fillId="165" borderId="162">
      <alignment vertical="center"/>
    </xf>
    <xf numFmtId="180" fontId="6" fillId="166" borderId="162">
      <alignment horizontal="right" vertical="center"/>
      <protection locked="0"/>
    </xf>
    <xf numFmtId="0" fontId="6" fillId="166" borderId="162">
      <alignment horizontal="right" vertical="center"/>
      <protection locked="0"/>
    </xf>
    <xf numFmtId="0" fontId="6" fillId="166" borderId="162">
      <alignment horizontal="right" vertical="center"/>
      <protection locked="0"/>
    </xf>
    <xf numFmtId="0" fontId="6" fillId="166" borderId="162">
      <alignment horizontal="right" vertical="center"/>
      <protection locked="0"/>
    </xf>
    <xf numFmtId="207" fontId="6" fillId="166" borderId="162">
      <alignment horizontal="right" vertical="center"/>
      <protection locked="0"/>
    </xf>
    <xf numFmtId="177" fontId="6" fillId="166" borderId="162">
      <alignment horizontal="right" vertical="center"/>
      <protection locked="0"/>
    </xf>
    <xf numFmtId="177" fontId="6" fillId="166" borderId="162">
      <alignment horizontal="right" vertical="center"/>
      <protection locked="0"/>
    </xf>
    <xf numFmtId="179" fontId="6" fillId="166" borderId="162">
      <alignment horizontal="right" vertical="center"/>
      <protection locked="0"/>
    </xf>
    <xf numFmtId="180" fontId="6" fillId="166" borderId="162">
      <alignment horizontal="right" vertical="center"/>
      <protection locked="0"/>
    </xf>
    <xf numFmtId="177" fontId="6" fillId="166" borderId="162">
      <alignment horizontal="right" vertical="center"/>
      <protection locked="0"/>
    </xf>
    <xf numFmtId="180" fontId="6" fillId="166" borderId="162">
      <alignment horizontal="right" vertical="center"/>
      <protection locked="0"/>
    </xf>
    <xf numFmtId="180" fontId="6" fillId="166" borderId="162">
      <alignment horizontal="right" vertical="center"/>
      <protection locked="0"/>
    </xf>
    <xf numFmtId="0" fontId="17" fillId="77" borderId="162" applyNumberFormat="0">
      <protection locked="0"/>
    </xf>
    <xf numFmtId="178" fontId="70" fillId="75" borderId="166" applyNumberFormat="0" applyProtection="0">
      <alignment horizontal="left" vertical="top" indent="1"/>
    </xf>
    <xf numFmtId="4" fontId="70" fillId="69" borderId="164" applyNumberFormat="0" applyProtection="0">
      <alignment horizontal="right" vertical="center"/>
    </xf>
    <xf numFmtId="4" fontId="73" fillId="78" borderId="166" applyNumberFormat="0" applyProtection="0">
      <alignment vertical="center"/>
    </xf>
    <xf numFmtId="178" fontId="70" fillId="76" borderId="166" applyNumberFormat="0" applyProtection="0">
      <alignment horizontal="left" vertical="top" indent="1"/>
    </xf>
    <xf numFmtId="178" fontId="70" fillId="75" borderId="166" applyNumberFormat="0" applyProtection="0">
      <alignment horizontal="left" vertical="top" indent="1"/>
    </xf>
    <xf numFmtId="4" fontId="17" fillId="75" borderId="167" applyNumberFormat="0" applyProtection="0">
      <alignment horizontal="left" vertical="center" indent="1"/>
    </xf>
    <xf numFmtId="178" fontId="17" fillId="74" borderId="166" applyNumberFormat="0" applyProtection="0">
      <alignment horizontal="left" vertical="center" indent="1"/>
    </xf>
    <xf numFmtId="4" fontId="73" fillId="78" borderId="166" applyNumberFormat="0" applyProtection="0">
      <alignment vertical="center"/>
    </xf>
    <xf numFmtId="178" fontId="70" fillId="76" borderId="166" applyNumberFormat="0" applyProtection="0">
      <alignment horizontal="left" vertical="top" indent="1"/>
    </xf>
    <xf numFmtId="178" fontId="17" fillId="63" borderId="166" applyNumberFormat="0" applyProtection="0">
      <alignment horizontal="left" vertical="center" indent="1"/>
    </xf>
    <xf numFmtId="4" fontId="17" fillId="75" borderId="167" applyNumberFormat="0" applyProtection="0">
      <alignment horizontal="left" vertical="center" indent="1"/>
    </xf>
    <xf numFmtId="178" fontId="70" fillId="57" borderId="164" applyNumberFormat="0" applyFont="0" applyAlignment="0" applyProtection="0"/>
    <xf numFmtId="179" fontId="6" fillId="146" borderId="171">
      <alignment vertical="center"/>
    </xf>
    <xf numFmtId="178" fontId="73" fillId="78" borderId="166" applyNumberFormat="0" applyProtection="0">
      <alignment horizontal="left" vertical="top" indent="1"/>
    </xf>
    <xf numFmtId="178" fontId="70" fillId="76" borderId="166" applyNumberFormat="0" applyProtection="0">
      <alignment horizontal="left" vertical="top" indent="1"/>
    </xf>
    <xf numFmtId="178" fontId="70" fillId="75" borderId="166" applyNumberFormat="0" applyProtection="0">
      <alignment horizontal="left" vertical="top" indent="1"/>
    </xf>
    <xf numFmtId="178" fontId="39" fillId="147" borderId="171">
      <alignment horizontal="right" vertical="center"/>
      <protection locked="0"/>
    </xf>
    <xf numFmtId="180" fontId="39" fillId="80" borderId="171">
      <alignment vertical="center"/>
    </xf>
    <xf numFmtId="177" fontId="39" fillId="129" borderId="171">
      <alignment vertical="center"/>
    </xf>
    <xf numFmtId="178" fontId="70" fillId="57" borderId="164" applyNumberFormat="0" applyFont="0" applyAlignment="0" applyProtection="0"/>
    <xf numFmtId="4" fontId="80" fillId="81" borderId="164" applyNumberFormat="0" applyProtection="0">
      <alignment horizontal="right" vertical="center"/>
    </xf>
    <xf numFmtId="178" fontId="17" fillId="76" borderId="166" applyNumberFormat="0" applyProtection="0">
      <alignment horizontal="left" vertical="center" indent="1"/>
    </xf>
    <xf numFmtId="178" fontId="70" fillId="63" borderId="166" applyNumberFormat="0" applyProtection="0">
      <alignment horizontal="left" vertical="top" indent="1"/>
    </xf>
    <xf numFmtId="178" fontId="70" fillId="84" borderId="164" applyNumberFormat="0" applyProtection="0">
      <alignment horizontal="left" vertical="center" indent="1"/>
    </xf>
    <xf numFmtId="4" fontId="70" fillId="111" borderId="164" applyNumberFormat="0" applyProtection="0">
      <alignment horizontal="left" vertical="center" indent="1"/>
    </xf>
    <xf numFmtId="178" fontId="68" fillId="108" borderId="165" applyNumberFormat="0" applyAlignment="0" applyProtection="0"/>
    <xf numFmtId="178" fontId="78" fillId="108" borderId="164" applyNumberFormat="0" applyAlignment="0" applyProtection="0"/>
    <xf numFmtId="178" fontId="70" fillId="57" borderId="164" applyNumberFormat="0" applyFont="0" applyAlignment="0" applyProtection="0"/>
    <xf numFmtId="178" fontId="17" fillId="63" borderId="166" applyNumberFormat="0" applyProtection="0">
      <alignment horizontal="left" vertical="top" indent="1"/>
    </xf>
    <xf numFmtId="178" fontId="70" fillId="75" borderId="166" applyNumberFormat="0" applyProtection="0">
      <alignment horizontal="left" vertical="top" indent="1"/>
    </xf>
    <xf numFmtId="178" fontId="70" fillId="57" borderId="164" applyNumberFormat="0" applyFont="0" applyAlignment="0" applyProtection="0"/>
    <xf numFmtId="178" fontId="68" fillId="108" borderId="165" applyNumberFormat="0" applyAlignment="0" applyProtection="0"/>
    <xf numFmtId="178" fontId="72" fillId="75" borderId="168" applyBorder="0"/>
    <xf numFmtId="178" fontId="70" fillId="113" borderId="164" applyNumberFormat="0" applyProtection="0">
      <alignment horizontal="left" vertical="center" indent="1"/>
    </xf>
    <xf numFmtId="178" fontId="70" fillId="74" borderId="166" applyNumberFormat="0" applyProtection="0">
      <alignment horizontal="left" vertical="top" indent="1"/>
    </xf>
    <xf numFmtId="178" fontId="70" fillId="63" borderId="166" applyNumberFormat="0" applyProtection="0">
      <alignment horizontal="left" vertical="top" indent="1"/>
    </xf>
    <xf numFmtId="178" fontId="70" fillId="113" borderId="164" applyNumberFormat="0" applyProtection="0">
      <alignment horizontal="left" vertical="center" indent="1"/>
    </xf>
    <xf numFmtId="178" fontId="70" fillId="74" borderId="166" applyNumberFormat="0" applyProtection="0">
      <alignment horizontal="left" vertical="top" indent="1"/>
    </xf>
    <xf numFmtId="178" fontId="70" fillId="75" borderId="166" applyNumberFormat="0" applyProtection="0">
      <alignment horizontal="left" vertical="top" indent="1"/>
    </xf>
    <xf numFmtId="180" fontId="39" fillId="80" borderId="162">
      <alignment vertical="center"/>
    </xf>
    <xf numFmtId="178" fontId="17" fillId="77" borderId="162" applyNumberFormat="0">
      <protection locked="0"/>
    </xf>
    <xf numFmtId="178" fontId="70" fillId="114" borderId="162"/>
    <xf numFmtId="4" fontId="70" fillId="70" borderId="164" applyNumberFormat="0" applyProtection="0">
      <alignment horizontal="right" vertical="center"/>
    </xf>
    <xf numFmtId="178" fontId="70" fillId="63" borderId="166" applyNumberFormat="0" applyProtection="0">
      <alignment horizontal="left" vertical="top" indent="1"/>
    </xf>
    <xf numFmtId="178" fontId="70" fillId="76" borderId="166" applyNumberFormat="0" applyProtection="0">
      <alignment horizontal="left" vertical="top" indent="1"/>
    </xf>
    <xf numFmtId="4" fontId="70" fillId="64" borderId="164" applyNumberFormat="0" applyProtection="0">
      <alignment horizontal="right" vertical="center"/>
    </xf>
    <xf numFmtId="4" fontId="70" fillId="96" borderId="164" applyNumberFormat="0" applyProtection="0">
      <alignment horizontal="left" vertical="center" indent="1"/>
    </xf>
    <xf numFmtId="178" fontId="30" fillId="0" borderId="170" applyNumberFormat="0" applyFill="0" applyAlignment="0" applyProtection="0"/>
    <xf numFmtId="4" fontId="80" fillId="111" borderId="164" applyNumberFormat="0" applyProtection="0">
      <alignment vertical="center"/>
    </xf>
    <xf numFmtId="4" fontId="80" fillId="81" borderId="164" applyNumberFormat="0" applyProtection="0">
      <alignment horizontal="right" vertical="center"/>
    </xf>
    <xf numFmtId="178" fontId="70" fillId="76" borderId="164" applyNumberFormat="0" applyProtection="0">
      <alignment horizontal="left" vertical="center" indent="1"/>
    </xf>
    <xf numFmtId="4" fontId="70" fillId="69" borderId="164" applyNumberFormat="0" applyProtection="0">
      <alignment horizontal="right" vertical="center"/>
    </xf>
    <xf numFmtId="4" fontId="70" fillId="63" borderId="164" applyNumberFormat="0" applyProtection="0">
      <alignment horizontal="right" vertical="center"/>
    </xf>
    <xf numFmtId="182" fontId="6" fillId="163" borderId="171">
      <alignment vertical="center"/>
      <protection locked="0"/>
    </xf>
    <xf numFmtId="182" fontId="6" fillId="163" borderId="171">
      <alignment vertical="center"/>
      <protection locked="0"/>
    </xf>
    <xf numFmtId="0" fontId="6" fillId="163" borderId="171">
      <alignment vertical="center"/>
      <protection locked="0"/>
    </xf>
    <xf numFmtId="0" fontId="6" fillId="163" borderId="171">
      <alignment vertical="center"/>
      <protection locked="0"/>
    </xf>
    <xf numFmtId="182" fontId="6" fillId="163" borderId="171">
      <alignment vertical="center"/>
      <protection locked="0"/>
    </xf>
    <xf numFmtId="182" fontId="6" fillId="163" borderId="171">
      <alignment vertical="center"/>
      <protection locked="0"/>
    </xf>
    <xf numFmtId="177" fontId="6" fillId="163" borderId="171">
      <alignment vertical="center"/>
      <protection locked="0"/>
    </xf>
    <xf numFmtId="180" fontId="6" fillId="163" borderId="171">
      <alignment vertical="center"/>
      <protection locked="0"/>
    </xf>
    <xf numFmtId="171" fontId="6" fillId="163" borderId="171">
      <alignment vertical="center"/>
      <protection locked="0"/>
    </xf>
    <xf numFmtId="171" fontId="6" fillId="163" borderId="171">
      <alignment vertical="center"/>
      <protection locked="0"/>
    </xf>
    <xf numFmtId="171" fontId="6" fillId="163" borderId="171">
      <alignment vertical="center"/>
      <protection locked="0"/>
    </xf>
    <xf numFmtId="171" fontId="6" fillId="163" borderId="171">
      <alignment vertical="center"/>
      <protection locked="0"/>
    </xf>
    <xf numFmtId="180" fontId="6" fillId="163" borderId="171">
      <alignment vertical="center"/>
      <protection locked="0"/>
    </xf>
    <xf numFmtId="180" fontId="6" fillId="163" borderId="171">
      <alignment vertical="center"/>
      <protection locked="0"/>
    </xf>
    <xf numFmtId="177" fontId="6" fillId="163" borderId="171">
      <alignment vertical="center"/>
      <protection locked="0"/>
    </xf>
    <xf numFmtId="180" fontId="6" fillId="165" borderId="171">
      <alignment vertical="center"/>
    </xf>
    <xf numFmtId="182" fontId="6" fillId="165" borderId="171">
      <alignment vertical="center"/>
    </xf>
    <xf numFmtId="182" fontId="6" fillId="165" borderId="171">
      <alignment vertical="center"/>
    </xf>
    <xf numFmtId="182" fontId="6" fillId="165" borderId="171">
      <alignment vertical="center"/>
    </xf>
    <xf numFmtId="182" fontId="6" fillId="165" borderId="171">
      <alignment vertical="center"/>
    </xf>
    <xf numFmtId="182" fontId="6" fillId="165" borderId="171">
      <alignment vertical="center"/>
    </xf>
    <xf numFmtId="182" fontId="6" fillId="165" borderId="171">
      <alignment vertical="center"/>
    </xf>
    <xf numFmtId="207" fontId="6" fillId="165" borderId="171">
      <alignment vertical="center"/>
    </xf>
    <xf numFmtId="177" fontId="6" fillId="165" borderId="171">
      <alignment vertical="center"/>
    </xf>
    <xf numFmtId="177" fontId="6" fillId="165" borderId="171">
      <alignment vertical="center"/>
    </xf>
    <xf numFmtId="179" fontId="6" fillId="165" borderId="171">
      <alignment vertical="center"/>
    </xf>
    <xf numFmtId="0" fontId="6" fillId="165" borderId="171">
      <alignment vertical="center"/>
    </xf>
    <xf numFmtId="0" fontId="6" fillId="165" borderId="171">
      <alignment vertical="center"/>
    </xf>
    <xf numFmtId="0" fontId="6" fillId="165" borderId="171">
      <alignment vertical="center"/>
    </xf>
    <xf numFmtId="0" fontId="6" fillId="165" borderId="171">
      <alignment vertical="center"/>
    </xf>
    <xf numFmtId="180" fontId="6" fillId="165" borderId="171">
      <alignment vertical="center"/>
    </xf>
    <xf numFmtId="177" fontId="6" fillId="165" borderId="171">
      <alignment vertical="center"/>
    </xf>
    <xf numFmtId="180" fontId="6" fillId="165" borderId="171">
      <alignment vertical="center"/>
    </xf>
    <xf numFmtId="180" fontId="6" fillId="165" borderId="171">
      <alignment vertical="center"/>
    </xf>
    <xf numFmtId="180" fontId="6" fillId="166" borderId="171">
      <alignment horizontal="right" vertical="center"/>
      <protection locked="0"/>
    </xf>
    <xf numFmtId="0" fontId="6" fillId="166" borderId="171">
      <alignment horizontal="right" vertical="center"/>
      <protection locked="0"/>
    </xf>
    <xf numFmtId="0" fontId="6" fillId="166" borderId="171">
      <alignment horizontal="right" vertical="center"/>
      <protection locked="0"/>
    </xf>
    <xf numFmtId="0" fontId="6" fillId="166" borderId="171">
      <alignment horizontal="right" vertical="center"/>
      <protection locked="0"/>
    </xf>
    <xf numFmtId="207" fontId="6" fillId="166" borderId="171">
      <alignment horizontal="right" vertical="center"/>
      <protection locked="0"/>
    </xf>
    <xf numFmtId="177" fontId="6" fillId="166" borderId="171">
      <alignment horizontal="right" vertical="center"/>
      <protection locked="0"/>
    </xf>
    <xf numFmtId="177" fontId="6" fillId="166" borderId="171">
      <alignment horizontal="right" vertical="center"/>
      <protection locked="0"/>
    </xf>
    <xf numFmtId="179" fontId="6" fillId="166" borderId="171">
      <alignment horizontal="right" vertical="center"/>
      <protection locked="0"/>
    </xf>
    <xf numFmtId="180" fontId="6" fillId="166" borderId="171">
      <alignment horizontal="right" vertical="center"/>
      <protection locked="0"/>
    </xf>
    <xf numFmtId="177" fontId="6" fillId="166" borderId="171">
      <alignment horizontal="right" vertical="center"/>
      <protection locked="0"/>
    </xf>
    <xf numFmtId="180" fontId="6" fillId="166" borderId="171">
      <alignment horizontal="right" vertical="center"/>
      <protection locked="0"/>
    </xf>
    <xf numFmtId="180" fontId="6" fillId="166" borderId="171">
      <alignment horizontal="right" vertical="center"/>
      <protection locked="0"/>
    </xf>
    <xf numFmtId="4" fontId="34" fillId="111" borderId="173" applyNumberFormat="0" applyProtection="0">
      <alignment vertical="center"/>
    </xf>
    <xf numFmtId="4" fontId="95" fillId="111" borderId="173" applyNumberFormat="0" applyProtection="0">
      <alignment vertical="center"/>
    </xf>
    <xf numFmtId="4" fontId="96" fillId="111" borderId="173" applyNumberFormat="0" applyProtection="0">
      <alignment horizontal="left" vertical="center" indent="1"/>
    </xf>
    <xf numFmtId="0" fontId="31" fillId="62" borderId="173" applyNumberFormat="0" applyProtection="0">
      <alignment horizontal="left" vertical="top" indent="1"/>
    </xf>
    <xf numFmtId="4" fontId="96" fillId="127" borderId="173" applyNumberFormat="0" applyProtection="0">
      <alignment horizontal="right" vertical="center"/>
    </xf>
    <xf numFmtId="4" fontId="96" fillId="95" borderId="173" applyNumberFormat="0" applyProtection="0">
      <alignment horizontal="right" vertical="center"/>
    </xf>
    <xf numFmtId="4" fontId="96" fillId="128" borderId="173" applyNumberFormat="0" applyProtection="0">
      <alignment horizontal="right" vertical="center"/>
    </xf>
    <xf numFmtId="4" fontId="96" fillId="80" borderId="173" applyNumberFormat="0" applyProtection="0">
      <alignment horizontal="right" vertical="center"/>
    </xf>
    <xf numFmtId="4" fontId="96" fillId="129" borderId="173" applyNumberFormat="0" applyProtection="0">
      <alignment horizontal="right" vertical="center"/>
    </xf>
    <xf numFmtId="4" fontId="96" fillId="83" borderId="173" applyNumberFormat="0" applyProtection="0">
      <alignment horizontal="right" vertical="center"/>
    </xf>
    <xf numFmtId="4" fontId="96" fillId="130" borderId="173" applyNumberFormat="0" applyProtection="0">
      <alignment horizontal="right" vertical="center"/>
    </xf>
    <xf numFmtId="4" fontId="96" fillId="131" borderId="173" applyNumberFormat="0" applyProtection="0">
      <alignment horizontal="right" vertical="center"/>
    </xf>
    <xf numFmtId="4" fontId="96" fillId="132" borderId="173" applyNumberFormat="0" applyProtection="0">
      <alignment horizontal="right" vertical="center"/>
    </xf>
    <xf numFmtId="4" fontId="96" fillId="93" borderId="173" applyNumberFormat="0" applyProtection="0">
      <alignment horizontal="right" vertical="center"/>
    </xf>
    <xf numFmtId="0" fontId="17" fillId="75" borderId="173" applyNumberFormat="0" applyProtection="0">
      <alignment horizontal="left" vertical="center" indent="1"/>
    </xf>
    <xf numFmtId="0" fontId="17" fillId="75" borderId="173" applyNumberFormat="0" applyProtection="0">
      <alignment horizontal="left" vertical="top" indent="1"/>
    </xf>
    <xf numFmtId="0" fontId="17" fillId="63" borderId="173" applyNumberFormat="0" applyProtection="0">
      <alignment horizontal="left" vertical="center" indent="1"/>
    </xf>
    <xf numFmtId="0" fontId="17" fillId="63" borderId="173" applyNumberFormat="0" applyProtection="0">
      <alignment horizontal="left" vertical="top" indent="1"/>
    </xf>
    <xf numFmtId="0" fontId="17" fillId="76" borderId="173" applyNumberFormat="0" applyProtection="0">
      <alignment horizontal="left" vertical="center" indent="1"/>
    </xf>
    <xf numFmtId="0" fontId="17" fillId="76" borderId="173" applyNumberFormat="0" applyProtection="0">
      <alignment horizontal="left" vertical="top" indent="1"/>
    </xf>
    <xf numFmtId="0" fontId="17" fillId="74" borderId="173" applyNumberFormat="0" applyProtection="0">
      <alignment horizontal="left" vertical="center" indent="1"/>
    </xf>
    <xf numFmtId="0" fontId="17" fillId="74" borderId="173" applyNumberFormat="0" applyProtection="0">
      <alignment horizontal="left" vertical="top" indent="1"/>
    </xf>
    <xf numFmtId="0" fontId="17" fillId="77" borderId="171" applyNumberFormat="0">
      <protection locked="0"/>
    </xf>
    <xf numFmtId="4" fontId="96" fillId="134" borderId="173" applyNumberFormat="0" applyProtection="0">
      <alignment vertical="center"/>
    </xf>
    <xf numFmtId="4" fontId="97" fillId="134" borderId="173" applyNumberFormat="0" applyProtection="0">
      <alignment vertical="center"/>
    </xf>
    <xf numFmtId="4" fontId="34" fillId="93" borderId="174" applyNumberFormat="0" applyProtection="0">
      <alignment horizontal="left" vertical="center" indent="1"/>
    </xf>
    <xf numFmtId="0" fontId="33" fillId="78" borderId="173" applyNumberFormat="0" applyProtection="0">
      <alignment horizontal="left" vertical="top" indent="1"/>
    </xf>
    <xf numFmtId="4" fontId="96" fillId="134" borderId="173" applyNumberFormat="0" applyProtection="0">
      <alignment horizontal="right" vertical="center"/>
    </xf>
    <xf numFmtId="4" fontId="97" fillId="134" borderId="173" applyNumberFormat="0" applyProtection="0">
      <alignment horizontal="right" vertical="center"/>
    </xf>
    <xf numFmtId="4" fontId="34" fillId="93" borderId="173" applyNumberFormat="0" applyProtection="0">
      <alignment horizontal="left" vertical="center" indent="1"/>
    </xf>
    <xf numFmtId="0" fontId="33" fillId="63" borderId="173" applyNumberFormat="0" applyProtection="0">
      <alignment horizontal="left" vertical="top" indent="1"/>
    </xf>
    <xf numFmtId="4" fontId="36" fillId="94" borderId="174" applyNumberFormat="0" applyProtection="0">
      <alignment horizontal="left" vertical="center" indent="1"/>
    </xf>
    <xf numFmtId="4" fontId="98" fillId="134" borderId="173" applyNumberFormat="0" applyProtection="0">
      <alignment horizontal="right" vertical="center"/>
    </xf>
    <xf numFmtId="178" fontId="78" fillId="108" borderId="175" applyNumberFormat="0" applyAlignment="0" applyProtection="0"/>
    <xf numFmtId="178" fontId="78" fillId="10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180" fontId="39" fillId="80" borderId="171">
      <alignment vertical="center"/>
    </xf>
    <xf numFmtId="178" fontId="17" fillId="75" borderId="173" applyNumberFormat="0" applyProtection="0">
      <alignment horizontal="left" vertical="center"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17" fillId="63" borderId="173" applyNumberFormat="0" applyProtection="0">
      <alignment horizontal="left" vertical="center"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17" fillId="76" borderId="173" applyNumberFormat="0" applyProtection="0">
      <alignment horizontal="left" vertical="center"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17" fillId="74" borderId="173" applyNumberFormat="0" applyProtection="0">
      <alignment horizontal="left" vertical="center"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17" fillId="77" borderId="171" applyNumberFormat="0">
      <protection locked="0"/>
    </xf>
    <xf numFmtId="178" fontId="72" fillId="75" borderId="177" applyBorder="0"/>
    <xf numFmtId="178" fontId="70" fillId="114" borderId="171"/>
    <xf numFmtId="37" fontId="40" fillId="0" borderId="178" applyNumberFormat="0"/>
    <xf numFmtId="173" fontId="40" fillId="0" borderId="172" applyFill="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79"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79" applyNumberFormat="0" applyProtection="0">
      <alignment horizontal="left" vertical="center" indent="1"/>
    </xf>
    <xf numFmtId="4" fontId="17" fillId="75" borderId="179" applyNumberFormat="0" applyProtection="0">
      <alignment horizontal="left" vertical="center" indent="1"/>
    </xf>
    <xf numFmtId="4" fontId="17" fillId="75" borderId="179" applyNumberFormat="0" applyProtection="0">
      <alignment horizontal="left" vertical="center" indent="1"/>
    </xf>
    <xf numFmtId="4" fontId="70" fillId="63" borderId="175" applyNumberFormat="0" applyProtection="0">
      <alignment horizontal="right" vertical="center"/>
    </xf>
    <xf numFmtId="4" fontId="70" fillId="74" borderId="179" applyNumberFormat="0" applyProtection="0">
      <alignment horizontal="left" vertical="center" indent="1"/>
    </xf>
    <xf numFmtId="4" fontId="70" fillId="63" borderId="179" applyNumberFormat="0" applyProtection="0">
      <alignment horizontal="left" vertical="center" indent="1"/>
    </xf>
    <xf numFmtId="178" fontId="70" fillId="84" borderId="175" applyNumberFormat="0" applyProtection="0">
      <alignment horizontal="left" vertical="center" indent="1"/>
    </xf>
    <xf numFmtId="178" fontId="70" fillId="113" borderId="175" applyNumberFormat="0" applyProtection="0">
      <alignment horizontal="left" vertical="center" indent="1"/>
    </xf>
    <xf numFmtId="178" fontId="70" fillId="76" borderId="175" applyNumberFormat="0" applyProtection="0">
      <alignment horizontal="left" vertical="center" indent="1"/>
    </xf>
    <xf numFmtId="178" fontId="70" fillId="74" borderId="175" applyNumberFormat="0" applyProtection="0">
      <alignment horizontal="left" vertical="center" indent="1"/>
    </xf>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79" applyNumberFormat="0" applyProtection="0">
      <alignment horizontal="left" vertical="center" indent="1"/>
    </xf>
    <xf numFmtId="4" fontId="76" fillId="77" borderId="175" applyNumberFormat="0" applyProtection="0">
      <alignment horizontal="right" vertical="center"/>
    </xf>
    <xf numFmtId="173" fontId="40" fillId="0" borderId="172" applyFill="0"/>
    <xf numFmtId="178" fontId="30" fillId="0" borderId="180" applyNumberFormat="0" applyFill="0" applyAlignment="0" applyProtection="0"/>
    <xf numFmtId="178" fontId="30" fillId="0" borderId="180" applyNumberFormat="0" applyFill="0" applyAlignment="0" applyProtection="0"/>
    <xf numFmtId="177" fontId="6" fillId="146" borderId="181">
      <alignment vertical="center"/>
    </xf>
    <xf numFmtId="178" fontId="78" fillId="108" borderId="175" applyNumberFormat="0" applyAlignment="0" applyProtection="0"/>
    <xf numFmtId="178" fontId="78" fillId="10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78" fillId="108" borderId="175" applyNumberFormat="0" applyAlignment="0" applyProtection="0"/>
    <xf numFmtId="178" fontId="78" fillId="108" borderId="175" applyNumberForma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179" fontId="39" fillId="129" borderId="181">
      <alignment vertical="center"/>
    </xf>
    <xf numFmtId="180" fontId="39" fillId="129" borderId="181">
      <alignment vertical="center"/>
    </xf>
    <xf numFmtId="180" fontId="39" fillId="129" borderId="181">
      <alignment vertical="center"/>
    </xf>
    <xf numFmtId="178" fontId="39" fillId="129" borderId="181">
      <alignment vertical="center"/>
    </xf>
    <xf numFmtId="178" fontId="39" fillId="129" borderId="181">
      <alignment vertical="center"/>
    </xf>
    <xf numFmtId="178" fontId="39" fillId="129" borderId="181">
      <alignment vertical="center"/>
    </xf>
    <xf numFmtId="178" fontId="39" fillId="129" borderId="181">
      <alignment vertical="center"/>
    </xf>
    <xf numFmtId="177" fontId="39" fillId="129" borderId="181">
      <alignment vertical="center"/>
    </xf>
    <xf numFmtId="177" fontId="39" fillId="129" borderId="181">
      <alignment vertical="center"/>
    </xf>
    <xf numFmtId="179" fontId="39" fillId="129" borderId="181">
      <alignment vertical="center"/>
    </xf>
    <xf numFmtId="180" fontId="39" fillId="82" borderId="181">
      <alignment vertical="center"/>
      <protection locked="0"/>
    </xf>
    <xf numFmtId="182" fontId="39" fillId="82" borderId="181">
      <alignment vertical="center"/>
      <protection locked="0"/>
    </xf>
    <xf numFmtId="178" fontId="39" fillId="82" borderId="181">
      <alignment vertical="center"/>
      <protection locked="0"/>
    </xf>
    <xf numFmtId="178" fontId="39" fillId="82" borderId="181">
      <alignment vertical="center"/>
      <protection locked="0"/>
    </xf>
    <xf numFmtId="182" fontId="39" fillId="82" borderId="181">
      <alignment vertical="center"/>
      <protection locked="0"/>
    </xf>
    <xf numFmtId="182" fontId="39" fillId="82" borderId="181">
      <alignment vertical="center"/>
      <protection locked="0"/>
    </xf>
    <xf numFmtId="178" fontId="39" fillId="82" borderId="181">
      <alignment vertical="center"/>
      <protection locked="0"/>
    </xf>
    <xf numFmtId="178" fontId="39" fillId="82" borderId="181">
      <alignment vertical="center"/>
      <protection locked="0"/>
    </xf>
    <xf numFmtId="182" fontId="39" fillId="82" borderId="181">
      <alignment vertical="center"/>
      <protection locked="0"/>
    </xf>
    <xf numFmtId="180" fontId="39" fillId="82" borderId="181">
      <alignment vertical="center"/>
      <protection locked="0"/>
    </xf>
    <xf numFmtId="180" fontId="39" fillId="82" borderId="181">
      <alignment vertical="center"/>
      <protection locked="0"/>
    </xf>
    <xf numFmtId="171" fontId="39" fillId="82" borderId="181">
      <alignment vertical="center"/>
      <protection locked="0"/>
    </xf>
    <xf numFmtId="171" fontId="39" fillId="82" borderId="181">
      <alignment vertical="center"/>
      <protection locked="0"/>
    </xf>
    <xf numFmtId="171" fontId="39" fillId="82" borderId="181">
      <alignment vertical="center"/>
      <protection locked="0"/>
    </xf>
    <xf numFmtId="171" fontId="39" fillId="82" borderId="181">
      <alignment vertical="center"/>
      <protection locked="0"/>
    </xf>
    <xf numFmtId="180" fontId="39" fillId="82" borderId="181">
      <alignment vertical="center"/>
      <protection locked="0"/>
    </xf>
    <xf numFmtId="180" fontId="39" fillId="80" borderId="181">
      <alignment vertical="center"/>
    </xf>
    <xf numFmtId="180" fontId="39" fillId="80" borderId="181">
      <alignment vertical="center"/>
    </xf>
    <xf numFmtId="182" fontId="39" fillId="80" borderId="181">
      <alignment vertical="center"/>
    </xf>
    <xf numFmtId="182" fontId="39" fillId="80" borderId="181">
      <alignment vertical="center"/>
    </xf>
    <xf numFmtId="182" fontId="39" fillId="80" borderId="181">
      <alignment vertical="center"/>
    </xf>
    <xf numFmtId="182" fontId="39" fillId="80" borderId="181">
      <alignment vertical="center"/>
    </xf>
    <xf numFmtId="177" fontId="39" fillId="80" borderId="181">
      <alignment vertical="center"/>
    </xf>
    <xf numFmtId="179" fontId="39" fillId="80" borderId="181">
      <alignment vertical="center"/>
    </xf>
    <xf numFmtId="178" fontId="39" fillId="80" borderId="181">
      <alignment vertical="center"/>
    </xf>
    <xf numFmtId="178" fontId="39" fillId="80" borderId="181">
      <alignment vertical="center"/>
    </xf>
    <xf numFmtId="178" fontId="39" fillId="80" borderId="181">
      <alignment vertical="center"/>
    </xf>
    <xf numFmtId="178" fontId="39" fillId="80" borderId="181">
      <alignment vertical="center"/>
    </xf>
    <xf numFmtId="180" fontId="39" fillId="80" borderId="181">
      <alignment vertical="center"/>
    </xf>
    <xf numFmtId="180" fontId="39" fillId="80" borderId="181">
      <alignment vertical="center"/>
    </xf>
    <xf numFmtId="180" fontId="39" fillId="80" borderId="181">
      <alignment vertical="center"/>
    </xf>
    <xf numFmtId="180" fontId="39" fillId="80" borderId="181">
      <alignment vertical="center"/>
    </xf>
    <xf numFmtId="180" fontId="39" fillId="147" borderId="181">
      <alignment horizontal="right" vertical="center"/>
      <protection locked="0"/>
    </xf>
    <xf numFmtId="178" fontId="39" fillId="147" borderId="181">
      <alignment horizontal="right" vertical="center"/>
      <protection locked="0"/>
    </xf>
    <xf numFmtId="178" fontId="39" fillId="147" borderId="181">
      <alignment horizontal="right" vertical="center"/>
      <protection locked="0"/>
    </xf>
    <xf numFmtId="179" fontId="39" fillId="147" borderId="181">
      <alignment horizontal="right" vertical="center"/>
      <protection locked="0"/>
    </xf>
    <xf numFmtId="177" fontId="39" fillId="147" borderId="181">
      <alignment horizontal="right" vertical="center"/>
      <protection locked="0"/>
    </xf>
    <xf numFmtId="179" fontId="39" fillId="147" borderId="181">
      <alignment horizontal="right" vertical="center"/>
      <protection locked="0"/>
    </xf>
    <xf numFmtId="180" fontId="39" fillId="147" borderId="181">
      <alignment horizontal="right" vertical="center"/>
      <protection locked="0"/>
    </xf>
    <xf numFmtId="180" fontId="39" fillId="147" borderId="181">
      <alignment horizontal="right" vertical="center"/>
      <protection locked="0"/>
    </xf>
    <xf numFmtId="180" fontId="39" fillId="147" borderId="181">
      <alignment horizontal="right" vertical="center"/>
      <protection locked="0"/>
    </xf>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79"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79" applyNumberFormat="0" applyProtection="0">
      <alignment horizontal="left" vertical="center" indent="1"/>
    </xf>
    <xf numFmtId="4" fontId="17" fillId="75" borderId="179" applyNumberFormat="0" applyProtection="0">
      <alignment horizontal="left" vertical="center" indent="1"/>
    </xf>
    <xf numFmtId="4" fontId="17" fillId="75" borderId="179" applyNumberFormat="0" applyProtection="0">
      <alignment horizontal="left" vertical="center" indent="1"/>
    </xf>
    <xf numFmtId="4" fontId="70" fillId="63" borderId="175" applyNumberFormat="0" applyProtection="0">
      <alignment horizontal="right" vertical="center"/>
    </xf>
    <xf numFmtId="4" fontId="70" fillId="74" borderId="179" applyNumberFormat="0" applyProtection="0">
      <alignment horizontal="left" vertical="center" indent="1"/>
    </xf>
    <xf numFmtId="4" fontId="70" fillId="63" borderId="179"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17" fillId="77" borderId="181" applyNumberFormat="0">
      <protection locked="0"/>
    </xf>
    <xf numFmtId="178" fontId="72" fillId="75" borderId="177" applyBorder="0"/>
    <xf numFmtId="4" fontId="73" fillId="78" borderId="173" applyNumberFormat="0" applyProtection="0">
      <alignment vertical="center"/>
    </xf>
    <xf numFmtId="4" fontId="80" fillId="82" borderId="181"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79" applyNumberFormat="0" applyProtection="0">
      <alignment horizontal="left" vertical="center" indent="1"/>
    </xf>
    <xf numFmtId="178" fontId="70" fillId="114" borderId="181"/>
    <xf numFmtId="4" fontId="76" fillId="77" borderId="175" applyNumberFormat="0" applyProtection="0">
      <alignment horizontal="right" vertical="center"/>
    </xf>
    <xf numFmtId="37" fontId="40" fillId="0" borderId="178" applyNumberFormat="0"/>
    <xf numFmtId="173" fontId="40" fillId="0" borderId="172" applyFill="0"/>
    <xf numFmtId="178" fontId="30" fillId="0" borderId="180" applyNumberFormat="0" applyFill="0" applyAlignment="0" applyProtection="0"/>
    <xf numFmtId="178" fontId="30" fillId="0" borderId="180" applyNumberFormat="0" applyFill="0" applyAlignment="0" applyProtection="0"/>
    <xf numFmtId="180" fontId="6" fillId="146" borderId="181">
      <alignment vertical="center"/>
    </xf>
    <xf numFmtId="177" fontId="6" fillId="146" borderId="181">
      <alignment vertical="center"/>
    </xf>
    <xf numFmtId="179" fontId="6" fillId="146" borderId="181">
      <alignment vertical="center"/>
    </xf>
    <xf numFmtId="180" fontId="6" fillId="163" borderId="181">
      <alignment vertical="center"/>
      <protection locked="0"/>
    </xf>
    <xf numFmtId="177" fontId="6" fillId="163" borderId="181">
      <alignment vertical="center"/>
      <protection locked="0"/>
    </xf>
    <xf numFmtId="207" fontId="6" fillId="165" borderId="181">
      <alignment vertical="center"/>
    </xf>
    <xf numFmtId="177" fontId="6" fillId="165" borderId="181">
      <alignment vertical="center"/>
    </xf>
    <xf numFmtId="179" fontId="6" fillId="165" borderId="181">
      <alignment vertical="center"/>
    </xf>
    <xf numFmtId="180" fontId="6" fillId="165" borderId="181">
      <alignment vertical="center"/>
    </xf>
    <xf numFmtId="177" fontId="6" fillId="166" borderId="181">
      <alignment horizontal="right" vertical="center"/>
      <protection locked="0"/>
    </xf>
    <xf numFmtId="179" fontId="6" fillId="166" borderId="181">
      <alignment horizontal="right" vertical="center"/>
      <protection locked="0"/>
    </xf>
    <xf numFmtId="180" fontId="6" fillId="166" borderId="181">
      <alignment horizontal="right" vertical="center"/>
      <protection locked="0"/>
    </xf>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79"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79" applyNumberFormat="0" applyProtection="0">
      <alignment horizontal="left" vertical="center" indent="1"/>
    </xf>
    <xf numFmtId="4" fontId="17" fillId="75" borderId="179" applyNumberFormat="0" applyProtection="0">
      <alignment horizontal="left" vertical="center" indent="1"/>
    </xf>
    <xf numFmtId="4" fontId="17" fillId="75" borderId="179" applyNumberFormat="0" applyProtection="0">
      <alignment horizontal="left" vertical="center" indent="1"/>
    </xf>
    <xf numFmtId="4" fontId="70" fillId="63" borderId="175" applyNumberFormat="0" applyProtection="0">
      <alignment horizontal="right" vertical="center"/>
    </xf>
    <xf numFmtId="4" fontId="70" fillId="74" borderId="179" applyNumberFormat="0" applyProtection="0">
      <alignment horizontal="left" vertical="center" indent="1"/>
    </xf>
    <xf numFmtId="4" fontId="70" fillId="63" borderId="179"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79" applyNumberFormat="0" applyProtection="0">
      <alignment horizontal="left" vertical="center" indent="1"/>
    </xf>
    <xf numFmtId="4" fontId="76" fillId="77" borderId="175" applyNumberFormat="0" applyProtection="0">
      <alignment horizontal="right" vertical="center"/>
    </xf>
    <xf numFmtId="37" fontId="40" fillId="0" borderId="178" applyNumberFormat="0"/>
    <xf numFmtId="173" fontId="40" fillId="0" borderId="172" applyFill="0"/>
    <xf numFmtId="178" fontId="30" fillId="0" borderId="180" applyNumberFormat="0" applyFill="0" applyAlignment="0" applyProtection="0"/>
    <xf numFmtId="178" fontId="30" fillId="0" borderId="180" applyNumberFormat="0" applyFill="0" applyAlignment="0" applyProtection="0"/>
    <xf numFmtId="178" fontId="70" fillId="75" borderId="173" applyNumberFormat="0" applyProtection="0">
      <alignment horizontal="left" vertical="top" indent="1"/>
    </xf>
    <xf numFmtId="178" fontId="17" fillId="76" borderId="173" applyNumberFormat="0" applyProtection="0">
      <alignment horizontal="left" vertical="top" indent="1"/>
    </xf>
    <xf numFmtId="178" fontId="17" fillId="74" borderId="173" applyNumberFormat="0" applyProtection="0">
      <alignment horizontal="left" vertical="center" indent="1"/>
    </xf>
    <xf numFmtId="178" fontId="78" fillId="108" borderId="175" applyNumberForma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8" fillId="108" borderId="175" applyNumberFormat="0" applyAlignment="0" applyProtection="0"/>
    <xf numFmtId="178" fontId="78" fillId="10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78" fillId="108" borderId="175" applyNumberFormat="0" applyAlignment="0" applyProtection="0"/>
    <xf numFmtId="178" fontId="68" fillId="108" borderId="176" applyNumberFormat="0" applyAlignment="0" applyProtection="0"/>
    <xf numFmtId="178" fontId="68" fillId="108" borderId="176" applyNumberFormat="0" applyAlignment="0" applyProtection="0"/>
    <xf numFmtId="178" fontId="74" fillId="62" borderId="173" applyNumberFormat="0" applyProtection="0">
      <alignment horizontal="left" vertical="top" indent="1"/>
    </xf>
    <xf numFmtId="4" fontId="70" fillId="66" borderId="179" applyNumberFormat="0" applyProtection="0">
      <alignment horizontal="right" vertical="center"/>
    </xf>
    <xf numFmtId="4" fontId="70" fillId="73" borderId="179" applyNumberFormat="0" applyProtection="0">
      <alignment horizontal="left" vertical="center" indent="1"/>
    </xf>
    <xf numFmtId="4" fontId="17" fillId="75" borderId="179" applyNumberFormat="0" applyProtection="0">
      <alignment horizontal="left" vertical="center" indent="1"/>
    </xf>
    <xf numFmtId="4" fontId="17" fillId="75" borderId="179" applyNumberFormat="0" applyProtection="0">
      <alignment horizontal="left" vertical="center" indent="1"/>
    </xf>
    <xf numFmtId="4" fontId="70" fillId="74" borderId="179" applyNumberFormat="0" applyProtection="0">
      <alignment horizontal="left" vertical="center" indent="1"/>
    </xf>
    <xf numFmtId="4" fontId="70" fillId="63" borderId="179"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178" fontId="73" fillId="63" borderId="173" applyNumberFormat="0" applyProtection="0">
      <alignment horizontal="left" vertical="top" indent="1"/>
    </xf>
    <xf numFmtId="4" fontId="75" fillId="79" borderId="179" applyNumberFormat="0" applyProtection="0">
      <alignment horizontal="left" vertical="center" indent="1"/>
    </xf>
    <xf numFmtId="37" fontId="40" fillId="0" borderId="178" applyNumberFormat="0"/>
    <xf numFmtId="178" fontId="30" fillId="0" borderId="180" applyNumberFormat="0" applyFill="0" applyAlignment="0" applyProtection="0"/>
    <xf numFmtId="178" fontId="30" fillId="0" borderId="180" applyNumberFormat="0" applyFill="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79"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79" applyNumberFormat="0" applyProtection="0">
      <alignment horizontal="left" vertical="center" indent="1"/>
    </xf>
    <xf numFmtId="4" fontId="17" fillId="75" borderId="179" applyNumberFormat="0" applyProtection="0">
      <alignment horizontal="left" vertical="center" indent="1"/>
    </xf>
    <xf numFmtId="4" fontId="17" fillId="75" borderId="179" applyNumberFormat="0" applyProtection="0">
      <alignment horizontal="left" vertical="center" indent="1"/>
    </xf>
    <xf numFmtId="4" fontId="70" fillId="63" borderId="175" applyNumberFormat="0" applyProtection="0">
      <alignment horizontal="right" vertical="center"/>
    </xf>
    <xf numFmtId="4" fontId="70" fillId="74" borderId="179" applyNumberFormat="0" applyProtection="0">
      <alignment horizontal="left" vertical="center" indent="1"/>
    </xf>
    <xf numFmtId="4" fontId="70" fillId="63" borderId="179"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79" applyNumberFormat="0" applyProtection="0">
      <alignment horizontal="left" vertical="center" indent="1"/>
    </xf>
    <xf numFmtId="4" fontId="76" fillId="77" borderId="175" applyNumberFormat="0" applyProtection="0">
      <alignment horizontal="right" vertical="center"/>
    </xf>
    <xf numFmtId="178" fontId="17" fillId="75" borderId="173" applyNumberFormat="0" applyProtection="0">
      <alignment horizontal="left" vertical="top" indent="1"/>
    </xf>
    <xf numFmtId="37" fontId="40" fillId="0" borderId="178" applyNumberFormat="0"/>
    <xf numFmtId="178" fontId="70" fillId="75" borderId="173" applyNumberFormat="0" applyProtection="0">
      <alignment horizontal="left" vertical="top" indent="1"/>
    </xf>
    <xf numFmtId="178" fontId="30" fillId="0" borderId="180" applyNumberFormat="0" applyFill="0" applyAlignment="0" applyProtection="0"/>
    <xf numFmtId="178" fontId="30" fillId="0" borderId="180" applyNumberFormat="0" applyFill="0" applyAlignment="0" applyProtection="0"/>
    <xf numFmtId="178" fontId="70" fillId="63" borderId="173" applyNumberFormat="0" applyProtection="0">
      <alignment horizontal="left" vertical="top" indent="1"/>
    </xf>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79"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79" applyNumberFormat="0" applyProtection="0">
      <alignment horizontal="left" vertical="center" indent="1"/>
    </xf>
    <xf numFmtId="4" fontId="17" fillId="75" borderId="179" applyNumberFormat="0" applyProtection="0">
      <alignment horizontal="left" vertical="center" indent="1"/>
    </xf>
    <xf numFmtId="4" fontId="17" fillId="75" borderId="179" applyNumberFormat="0" applyProtection="0">
      <alignment horizontal="left" vertical="center" indent="1"/>
    </xf>
    <xf numFmtId="4" fontId="70" fillId="63" borderId="175" applyNumberFormat="0" applyProtection="0">
      <alignment horizontal="right" vertical="center"/>
    </xf>
    <xf numFmtId="4" fontId="70" fillId="74" borderId="179" applyNumberFormat="0" applyProtection="0">
      <alignment horizontal="left" vertical="center" indent="1"/>
    </xf>
    <xf numFmtId="4" fontId="70" fillId="63" borderId="179"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79" applyNumberFormat="0" applyProtection="0">
      <alignment horizontal="left" vertical="center" indent="1"/>
    </xf>
    <xf numFmtId="4" fontId="76" fillId="77" borderId="175" applyNumberFormat="0" applyProtection="0">
      <alignment horizontal="right" vertical="center"/>
    </xf>
    <xf numFmtId="37" fontId="40" fillId="0" borderId="178" applyNumberFormat="0"/>
    <xf numFmtId="178" fontId="30" fillId="0" borderId="180" applyNumberFormat="0" applyFill="0" applyAlignment="0" applyProtection="0"/>
    <xf numFmtId="178" fontId="30" fillId="0" borderId="180" applyNumberFormat="0" applyFill="0" applyAlignment="0" applyProtection="0"/>
    <xf numFmtId="180" fontId="6" fillId="146" borderId="181">
      <alignment vertical="center"/>
    </xf>
    <xf numFmtId="180" fontId="6" fillId="146" borderId="181">
      <alignment vertical="center"/>
    </xf>
    <xf numFmtId="180" fontId="6" fillId="146" borderId="181">
      <alignment vertical="center"/>
    </xf>
    <xf numFmtId="0" fontId="6" fillId="146" borderId="181">
      <alignment vertical="center"/>
    </xf>
    <xf numFmtId="0" fontId="6" fillId="146" borderId="181">
      <alignment vertical="center"/>
    </xf>
    <xf numFmtId="0" fontId="6" fillId="146" borderId="181">
      <alignment vertical="center"/>
    </xf>
    <xf numFmtId="0" fontId="6" fillId="146" borderId="181">
      <alignment vertical="center"/>
    </xf>
    <xf numFmtId="180" fontId="6" fillId="146" borderId="181">
      <alignment vertical="center"/>
    </xf>
    <xf numFmtId="177" fontId="6" fillId="146" borderId="181">
      <alignment vertical="center"/>
    </xf>
    <xf numFmtId="180" fontId="6" fillId="146" borderId="181">
      <alignment vertical="center"/>
    </xf>
    <xf numFmtId="207" fontId="6" fillId="146" borderId="181">
      <alignment vertical="center"/>
    </xf>
    <xf numFmtId="177" fontId="6" fillId="146" borderId="181">
      <alignment vertical="center"/>
    </xf>
    <xf numFmtId="177" fontId="6" fillId="146" borderId="181">
      <alignment vertical="center"/>
    </xf>
    <xf numFmtId="179" fontId="6" fillId="146" borderId="181">
      <alignment vertical="center"/>
    </xf>
    <xf numFmtId="182" fontId="6" fillId="163" borderId="181">
      <alignment vertical="center"/>
      <protection locked="0"/>
    </xf>
    <xf numFmtId="182" fontId="6" fillId="163" borderId="181">
      <alignment vertical="center"/>
      <protection locked="0"/>
    </xf>
    <xf numFmtId="0" fontId="6" fillId="163" borderId="181">
      <alignment vertical="center"/>
      <protection locked="0"/>
    </xf>
    <xf numFmtId="0" fontId="6" fillId="163" borderId="181">
      <alignment vertical="center"/>
      <protection locked="0"/>
    </xf>
    <xf numFmtId="182" fontId="6" fillId="163" borderId="181">
      <alignment vertical="center"/>
      <protection locked="0"/>
    </xf>
    <xf numFmtId="182" fontId="6" fillId="163" borderId="181">
      <alignment vertical="center"/>
      <protection locked="0"/>
    </xf>
    <xf numFmtId="0" fontId="6" fillId="163" borderId="181">
      <alignment vertical="center"/>
      <protection locked="0"/>
    </xf>
    <xf numFmtId="0" fontId="6" fillId="163" borderId="181">
      <alignment vertical="center"/>
      <protection locked="0"/>
    </xf>
    <xf numFmtId="182" fontId="6" fillId="163" borderId="181">
      <alignment vertical="center"/>
      <protection locked="0"/>
    </xf>
    <xf numFmtId="182" fontId="6" fillId="163" borderId="181">
      <alignment vertical="center"/>
      <protection locked="0"/>
    </xf>
    <xf numFmtId="177" fontId="6" fillId="163" borderId="181">
      <alignment vertical="center"/>
      <protection locked="0"/>
    </xf>
    <xf numFmtId="180" fontId="6" fillId="163" borderId="181">
      <alignment vertical="center"/>
      <protection locked="0"/>
    </xf>
    <xf numFmtId="171" fontId="6" fillId="163" borderId="181">
      <alignment vertical="center"/>
      <protection locked="0"/>
    </xf>
    <xf numFmtId="171" fontId="6" fillId="163" borderId="181">
      <alignment vertical="center"/>
      <protection locked="0"/>
    </xf>
    <xf numFmtId="171" fontId="6" fillId="163" borderId="181">
      <alignment vertical="center"/>
      <protection locked="0"/>
    </xf>
    <xf numFmtId="171" fontId="6" fillId="163" borderId="181">
      <alignment vertical="center"/>
      <protection locked="0"/>
    </xf>
    <xf numFmtId="180" fontId="6" fillId="163" borderId="181">
      <alignment vertical="center"/>
      <protection locked="0"/>
    </xf>
    <xf numFmtId="180" fontId="6" fillId="163" borderId="181">
      <alignment vertical="center"/>
      <protection locked="0"/>
    </xf>
    <xf numFmtId="177" fontId="6" fillId="163" borderId="181">
      <alignment vertical="center"/>
      <protection locked="0"/>
    </xf>
    <xf numFmtId="180" fontId="6" fillId="165" borderId="181">
      <alignment vertical="center"/>
    </xf>
    <xf numFmtId="182" fontId="6" fillId="165" borderId="181">
      <alignment vertical="center"/>
    </xf>
    <xf numFmtId="182" fontId="6" fillId="165" borderId="181">
      <alignment vertical="center"/>
    </xf>
    <xf numFmtId="182" fontId="6" fillId="165" borderId="181">
      <alignment vertical="center"/>
    </xf>
    <xf numFmtId="182" fontId="6" fillId="165" borderId="181">
      <alignment vertical="center"/>
    </xf>
    <xf numFmtId="182" fontId="6" fillId="165" borderId="181">
      <alignment vertical="center"/>
    </xf>
    <xf numFmtId="182" fontId="6" fillId="165" borderId="181">
      <alignment vertical="center"/>
    </xf>
    <xf numFmtId="207" fontId="6" fillId="165" borderId="181">
      <alignment vertical="center"/>
    </xf>
    <xf numFmtId="177" fontId="6" fillId="165" borderId="181">
      <alignment vertical="center"/>
    </xf>
    <xf numFmtId="177" fontId="6" fillId="165" borderId="181">
      <alignment vertical="center"/>
    </xf>
    <xf numFmtId="179" fontId="6" fillId="165" borderId="181">
      <alignment vertical="center"/>
    </xf>
    <xf numFmtId="0" fontId="6" fillId="165" borderId="181">
      <alignment vertical="center"/>
    </xf>
    <xf numFmtId="0" fontId="6" fillId="165" borderId="181">
      <alignment vertical="center"/>
    </xf>
    <xf numFmtId="0" fontId="6" fillId="165" borderId="181">
      <alignment vertical="center"/>
    </xf>
    <xf numFmtId="0" fontId="6" fillId="165" borderId="181">
      <alignment vertical="center"/>
    </xf>
    <xf numFmtId="180" fontId="6" fillId="165" borderId="181">
      <alignment vertical="center"/>
    </xf>
    <xf numFmtId="177" fontId="6" fillId="165" borderId="181">
      <alignment vertical="center"/>
    </xf>
    <xf numFmtId="180" fontId="6" fillId="165" borderId="181">
      <alignment vertical="center"/>
    </xf>
    <xf numFmtId="180" fontId="6" fillId="165" borderId="181">
      <alignment vertical="center"/>
    </xf>
    <xf numFmtId="180" fontId="6" fillId="166" borderId="181">
      <alignment horizontal="right" vertical="center"/>
      <protection locked="0"/>
    </xf>
    <xf numFmtId="0" fontId="6" fillId="166" borderId="181">
      <alignment horizontal="right" vertical="center"/>
      <protection locked="0"/>
    </xf>
    <xf numFmtId="0" fontId="6" fillId="166" borderId="181">
      <alignment horizontal="right" vertical="center"/>
      <protection locked="0"/>
    </xf>
    <xf numFmtId="0" fontId="6" fillId="166" borderId="181">
      <alignment horizontal="right" vertical="center"/>
      <protection locked="0"/>
    </xf>
    <xf numFmtId="207" fontId="6" fillId="166" borderId="181">
      <alignment horizontal="right" vertical="center"/>
      <protection locked="0"/>
    </xf>
    <xf numFmtId="177" fontId="6" fillId="166" borderId="181">
      <alignment horizontal="right" vertical="center"/>
      <protection locked="0"/>
    </xf>
    <xf numFmtId="177" fontId="6" fillId="166" borderId="181">
      <alignment horizontal="right" vertical="center"/>
      <protection locked="0"/>
    </xf>
    <xf numFmtId="179" fontId="6" fillId="166" borderId="181">
      <alignment horizontal="right" vertical="center"/>
      <protection locked="0"/>
    </xf>
    <xf numFmtId="180" fontId="6" fillId="166" borderId="181">
      <alignment horizontal="right" vertical="center"/>
      <protection locked="0"/>
    </xf>
    <xf numFmtId="177" fontId="6" fillId="166" borderId="181">
      <alignment horizontal="right" vertical="center"/>
      <protection locked="0"/>
    </xf>
    <xf numFmtId="180" fontId="6" fillId="166" borderId="181">
      <alignment horizontal="right" vertical="center"/>
      <protection locked="0"/>
    </xf>
    <xf numFmtId="180" fontId="6" fillId="166" borderId="181">
      <alignment horizontal="right" vertical="center"/>
      <protection locked="0"/>
    </xf>
    <xf numFmtId="0" fontId="17" fillId="77" borderId="181" applyNumberFormat="0">
      <protection locked="0"/>
    </xf>
    <xf numFmtId="180" fontId="39" fillId="80" borderId="181">
      <alignment vertical="center"/>
    </xf>
    <xf numFmtId="178" fontId="17" fillId="77" borderId="181" applyNumberFormat="0">
      <protection locked="0"/>
    </xf>
    <xf numFmtId="178" fontId="70" fillId="114" borderId="181"/>
    <xf numFmtId="0" fontId="2" fillId="0" borderId="0"/>
    <xf numFmtId="0" fontId="2" fillId="0" borderId="0"/>
    <xf numFmtId="0" fontId="2" fillId="0" borderId="0"/>
    <xf numFmtId="0" fontId="6" fillId="0" borderId="0"/>
    <xf numFmtId="43" fontId="6" fillId="0" borderId="0" applyFont="0" applyFill="0" applyBorder="0" applyAlignment="0" applyProtection="0"/>
    <xf numFmtId="0" fontId="6" fillId="0" borderId="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178" fontId="2" fillId="0" borderId="0"/>
    <xf numFmtId="179" fontId="39" fillId="129" borderId="181">
      <alignment vertical="center"/>
    </xf>
    <xf numFmtId="180" fontId="39" fillId="82" borderId="181">
      <alignment vertical="center"/>
      <protection locked="0"/>
    </xf>
    <xf numFmtId="182" fontId="39" fillId="82" borderId="181">
      <alignment vertical="center"/>
      <protection locked="0"/>
    </xf>
    <xf numFmtId="182" fontId="39" fillId="82" borderId="181">
      <alignment vertical="center"/>
      <protection locked="0"/>
    </xf>
    <xf numFmtId="180" fontId="39" fillId="80" borderId="181">
      <alignment vertical="center"/>
    </xf>
    <xf numFmtId="180" fontId="39" fillId="80" borderId="181">
      <alignment vertical="center"/>
    </xf>
    <xf numFmtId="180" fontId="39" fillId="147" borderId="181">
      <alignment horizontal="right" vertical="center"/>
      <protection locked="0"/>
    </xf>
    <xf numFmtId="179" fontId="39" fillId="147" borderId="181">
      <alignment horizontal="right" vertical="center"/>
      <protection locked="0"/>
    </xf>
    <xf numFmtId="173" fontId="40" fillId="0" borderId="182" applyFill="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82" applyFill="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 fillId="0" borderId="0"/>
    <xf numFmtId="9" fontId="2"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4" fillId="111" borderId="173" applyNumberFormat="0" applyProtection="0">
      <alignment vertical="center"/>
    </xf>
    <xf numFmtId="4" fontId="95" fillId="111" borderId="173" applyNumberFormat="0" applyProtection="0">
      <alignment vertical="center"/>
    </xf>
    <xf numFmtId="4" fontId="96" fillId="111" borderId="173" applyNumberFormat="0" applyProtection="0">
      <alignment horizontal="left" vertical="center" indent="1"/>
    </xf>
    <xf numFmtId="0" fontId="31" fillId="62" borderId="173" applyNumberFormat="0" applyProtection="0">
      <alignment horizontal="left" vertical="top" indent="1"/>
    </xf>
    <xf numFmtId="4" fontId="96" fillId="127" borderId="173" applyNumberFormat="0" applyProtection="0">
      <alignment horizontal="right" vertical="center"/>
    </xf>
    <xf numFmtId="4" fontId="96" fillId="95" borderId="173" applyNumberFormat="0" applyProtection="0">
      <alignment horizontal="right" vertical="center"/>
    </xf>
    <xf numFmtId="4" fontId="96" fillId="128" borderId="173" applyNumberFormat="0" applyProtection="0">
      <alignment horizontal="right" vertical="center"/>
    </xf>
    <xf numFmtId="4" fontId="96" fillId="80" borderId="173" applyNumberFormat="0" applyProtection="0">
      <alignment horizontal="right" vertical="center"/>
    </xf>
    <xf numFmtId="4" fontId="96" fillId="129" borderId="173" applyNumberFormat="0" applyProtection="0">
      <alignment horizontal="right" vertical="center"/>
    </xf>
    <xf numFmtId="4" fontId="96" fillId="83" borderId="173" applyNumberFormat="0" applyProtection="0">
      <alignment horizontal="right" vertical="center"/>
    </xf>
    <xf numFmtId="4" fontId="96" fillId="130" borderId="173" applyNumberFormat="0" applyProtection="0">
      <alignment horizontal="right" vertical="center"/>
    </xf>
    <xf numFmtId="4" fontId="96" fillId="131" borderId="173" applyNumberFormat="0" applyProtection="0">
      <alignment horizontal="right" vertical="center"/>
    </xf>
    <xf numFmtId="4" fontId="96" fillId="132" borderId="173" applyNumberFormat="0" applyProtection="0">
      <alignment horizontal="right" vertical="center"/>
    </xf>
    <xf numFmtId="4" fontId="96" fillId="93" borderId="173" applyNumberFormat="0" applyProtection="0">
      <alignment horizontal="right" vertical="center"/>
    </xf>
    <xf numFmtId="0" fontId="17" fillId="75" borderId="173" applyNumberFormat="0" applyProtection="0">
      <alignment horizontal="left" vertical="center" indent="1"/>
    </xf>
    <xf numFmtId="0" fontId="17" fillId="75" borderId="173" applyNumberFormat="0" applyProtection="0">
      <alignment horizontal="left" vertical="top" indent="1"/>
    </xf>
    <xf numFmtId="0" fontId="17" fillId="63" borderId="173" applyNumberFormat="0" applyProtection="0">
      <alignment horizontal="left" vertical="center" indent="1"/>
    </xf>
    <xf numFmtId="0" fontId="17" fillId="63" borderId="173" applyNumberFormat="0" applyProtection="0">
      <alignment horizontal="left" vertical="top" indent="1"/>
    </xf>
    <xf numFmtId="0" fontId="17" fillId="76" borderId="173" applyNumberFormat="0" applyProtection="0">
      <alignment horizontal="left" vertical="center" indent="1"/>
    </xf>
    <xf numFmtId="0" fontId="17" fillId="76" borderId="173" applyNumberFormat="0" applyProtection="0">
      <alignment horizontal="left" vertical="top" indent="1"/>
    </xf>
    <xf numFmtId="0" fontId="17" fillId="74" borderId="173" applyNumberFormat="0" applyProtection="0">
      <alignment horizontal="left" vertical="center" indent="1"/>
    </xf>
    <xf numFmtId="0" fontId="17" fillId="74" borderId="173" applyNumberFormat="0" applyProtection="0">
      <alignment horizontal="left" vertical="top" indent="1"/>
    </xf>
    <xf numFmtId="4" fontId="96" fillId="134" borderId="173" applyNumberFormat="0" applyProtection="0">
      <alignment vertical="center"/>
    </xf>
    <xf numFmtId="4" fontId="97" fillId="134" borderId="173" applyNumberFormat="0" applyProtection="0">
      <alignment vertical="center"/>
    </xf>
    <xf numFmtId="0" fontId="33" fillId="78" borderId="173" applyNumberFormat="0" applyProtection="0">
      <alignment horizontal="left" vertical="top" indent="1"/>
    </xf>
    <xf numFmtId="4" fontId="96" fillId="134" borderId="173" applyNumberFormat="0" applyProtection="0">
      <alignment horizontal="right" vertical="center"/>
    </xf>
    <xf numFmtId="4" fontId="97" fillId="134" borderId="173" applyNumberFormat="0" applyProtection="0">
      <alignment horizontal="right" vertical="center"/>
    </xf>
    <xf numFmtId="4" fontId="34" fillId="93" borderId="173" applyNumberFormat="0" applyProtection="0">
      <alignment horizontal="left" vertical="center" indent="1"/>
    </xf>
    <xf numFmtId="0" fontId="33" fillId="63" borderId="173" applyNumberFormat="0" applyProtection="0">
      <alignment horizontal="left" vertical="top" indent="1"/>
    </xf>
    <xf numFmtId="4" fontId="98" fillId="134" borderId="173" applyNumberFormat="0" applyProtection="0">
      <alignment horizontal="right" vertical="center"/>
    </xf>
    <xf numFmtId="178" fontId="78" fillId="108" borderId="175" applyNumberFormat="0" applyAlignment="0" applyProtection="0"/>
    <xf numFmtId="178" fontId="78" fillId="108" borderId="17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75" applyNumberFormat="0" applyAlignment="0" applyProtection="0"/>
    <xf numFmtId="178" fontId="65" fillId="58" borderId="175" applyNumberForma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178" fontId="17" fillId="75" borderId="173" applyNumberFormat="0" applyProtection="0">
      <alignment horizontal="left" vertical="center"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17" fillId="63" borderId="173" applyNumberFormat="0" applyProtection="0">
      <alignment horizontal="left" vertical="center"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17" fillId="76" borderId="173" applyNumberFormat="0" applyProtection="0">
      <alignment horizontal="left" vertical="center"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17" fillId="74" borderId="173" applyNumberFormat="0" applyProtection="0">
      <alignment horizontal="left" vertical="center"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37" fontId="40" fillId="0" borderId="178" applyNumberFormat="0"/>
    <xf numFmtId="173" fontId="40" fillId="0" borderId="182" applyFill="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7" fontId="6" fillId="146" borderId="171">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2" fillId="0" borderId="0"/>
    <xf numFmtId="179" fontId="39" fillId="129" borderId="171">
      <alignment vertical="center"/>
    </xf>
    <xf numFmtId="180" fontId="39" fillId="129" borderId="171">
      <alignment vertical="center"/>
    </xf>
    <xf numFmtId="180" fontId="39" fillId="129" borderId="171">
      <alignment vertical="center"/>
    </xf>
    <xf numFmtId="178" fontId="39" fillId="129" borderId="171">
      <alignment vertical="center"/>
    </xf>
    <xf numFmtId="178" fontId="39" fillId="129" borderId="171">
      <alignment vertical="center"/>
    </xf>
    <xf numFmtId="178" fontId="39" fillId="129" borderId="171">
      <alignment vertical="center"/>
    </xf>
    <xf numFmtId="178" fontId="39" fillId="129" borderId="171">
      <alignment vertical="center"/>
    </xf>
    <xf numFmtId="177" fontId="39" fillId="129" borderId="171">
      <alignment vertical="center"/>
    </xf>
    <xf numFmtId="177" fontId="39" fillId="129" borderId="171">
      <alignment vertical="center"/>
    </xf>
    <xf numFmtId="179" fontId="39" fillId="129" borderId="171">
      <alignment vertical="center"/>
    </xf>
    <xf numFmtId="180" fontId="39" fillId="82" borderId="171">
      <alignment vertical="center"/>
      <protection locked="0"/>
    </xf>
    <xf numFmtId="182" fontId="39" fillId="82" borderId="171">
      <alignment vertical="center"/>
      <protection locked="0"/>
    </xf>
    <xf numFmtId="178" fontId="39" fillId="82" borderId="171">
      <alignment vertical="center"/>
      <protection locked="0"/>
    </xf>
    <xf numFmtId="178" fontId="39" fillId="82" borderId="171">
      <alignment vertical="center"/>
      <protection locked="0"/>
    </xf>
    <xf numFmtId="182" fontId="39" fillId="82" borderId="171">
      <alignment vertical="center"/>
      <protection locked="0"/>
    </xf>
    <xf numFmtId="182" fontId="39" fillId="82" borderId="171">
      <alignment vertical="center"/>
      <protection locked="0"/>
    </xf>
    <xf numFmtId="178" fontId="39" fillId="82" borderId="171">
      <alignment vertical="center"/>
      <protection locked="0"/>
    </xf>
    <xf numFmtId="178" fontId="39" fillId="82" borderId="171">
      <alignment vertical="center"/>
      <protection locked="0"/>
    </xf>
    <xf numFmtId="182" fontId="39" fillId="82" borderId="171">
      <alignment vertical="center"/>
      <protection locked="0"/>
    </xf>
    <xf numFmtId="180" fontId="39" fillId="82" borderId="171">
      <alignment vertical="center"/>
      <protection locked="0"/>
    </xf>
    <xf numFmtId="180" fontId="39" fillId="82" borderId="171">
      <alignment vertical="center"/>
      <protection locked="0"/>
    </xf>
    <xf numFmtId="171" fontId="39" fillId="82" borderId="171">
      <alignment vertical="center"/>
      <protection locked="0"/>
    </xf>
    <xf numFmtId="171" fontId="39" fillId="82" borderId="171">
      <alignment vertical="center"/>
      <protection locked="0"/>
    </xf>
    <xf numFmtId="171" fontId="39" fillId="82" borderId="171">
      <alignment vertical="center"/>
      <protection locked="0"/>
    </xf>
    <xf numFmtId="171" fontId="39" fillId="82" borderId="171">
      <alignment vertical="center"/>
      <protection locked="0"/>
    </xf>
    <xf numFmtId="180" fontId="39" fillId="82" borderId="171">
      <alignment vertical="center"/>
      <protection locked="0"/>
    </xf>
    <xf numFmtId="180" fontId="39" fillId="80" borderId="171">
      <alignment vertical="center"/>
    </xf>
    <xf numFmtId="180" fontId="39" fillId="80" borderId="171">
      <alignment vertical="center"/>
    </xf>
    <xf numFmtId="182" fontId="39" fillId="80" borderId="171">
      <alignment vertical="center"/>
    </xf>
    <xf numFmtId="182" fontId="39" fillId="80" borderId="171">
      <alignment vertical="center"/>
    </xf>
    <xf numFmtId="182" fontId="39" fillId="80" borderId="171">
      <alignment vertical="center"/>
    </xf>
    <xf numFmtId="182" fontId="39" fillId="80" borderId="171">
      <alignment vertical="center"/>
    </xf>
    <xf numFmtId="177" fontId="39" fillId="80" borderId="171">
      <alignment vertical="center"/>
    </xf>
    <xf numFmtId="179" fontId="39" fillId="80" borderId="171">
      <alignment vertical="center"/>
    </xf>
    <xf numFmtId="178" fontId="39" fillId="80" borderId="171">
      <alignment vertical="center"/>
    </xf>
    <xf numFmtId="178" fontId="39" fillId="80" borderId="171">
      <alignment vertical="center"/>
    </xf>
    <xf numFmtId="178" fontId="39" fillId="80" borderId="171">
      <alignment vertical="center"/>
    </xf>
    <xf numFmtId="178" fontId="39" fillId="80" borderId="171">
      <alignment vertical="center"/>
    </xf>
    <xf numFmtId="180" fontId="39" fillId="80" borderId="171">
      <alignment vertical="center"/>
    </xf>
    <xf numFmtId="180" fontId="39" fillId="80" borderId="171">
      <alignment vertical="center"/>
    </xf>
    <xf numFmtId="180" fontId="39" fillId="80" borderId="171">
      <alignment vertical="center"/>
    </xf>
    <xf numFmtId="180" fontId="39" fillId="80" borderId="171">
      <alignment vertical="center"/>
    </xf>
    <xf numFmtId="180" fontId="39" fillId="147" borderId="171">
      <alignment horizontal="right" vertical="center"/>
      <protection locked="0"/>
    </xf>
    <xf numFmtId="178" fontId="39" fillId="147" borderId="171">
      <alignment horizontal="right" vertical="center"/>
      <protection locked="0"/>
    </xf>
    <xf numFmtId="178" fontId="39" fillId="147" borderId="171">
      <alignment horizontal="right" vertical="center"/>
      <protection locked="0"/>
    </xf>
    <xf numFmtId="179" fontId="39" fillId="147" borderId="171">
      <alignment horizontal="right" vertical="center"/>
      <protection locked="0"/>
    </xf>
    <xf numFmtId="177" fontId="39" fillId="147" borderId="171">
      <alignment horizontal="right" vertical="center"/>
      <protection locked="0"/>
    </xf>
    <xf numFmtId="179" fontId="39" fillId="147" borderId="171">
      <alignment horizontal="right" vertical="center"/>
      <protection locked="0"/>
    </xf>
    <xf numFmtId="180" fontId="39" fillId="147" borderId="171">
      <alignment horizontal="right" vertical="center"/>
      <protection locked="0"/>
    </xf>
    <xf numFmtId="180" fontId="39" fillId="147" borderId="171">
      <alignment horizontal="right" vertical="center"/>
      <protection locked="0"/>
    </xf>
    <xf numFmtId="180" fontId="39" fillId="147" borderId="171">
      <alignment horizontal="right" vertical="center"/>
      <protection locked="0"/>
    </xf>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67"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75"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75" applyNumberFormat="0" applyProtection="0">
      <alignment horizontal="left" vertical="center" indent="1"/>
    </xf>
    <xf numFmtId="178" fontId="70" fillId="113" borderId="175" applyNumberFormat="0" applyProtection="0">
      <alignment horizontal="left" vertical="center" indent="1"/>
    </xf>
    <xf numFmtId="178" fontId="70" fillId="76" borderId="175" applyNumberFormat="0" applyProtection="0">
      <alignment horizontal="left" vertical="center" indent="1"/>
    </xf>
    <xf numFmtId="178" fontId="70" fillId="74" borderId="175" applyNumberFormat="0" applyProtection="0">
      <alignment horizontal="left" vertical="center" indent="1"/>
    </xf>
    <xf numFmtId="178" fontId="17" fillId="77" borderId="171" applyNumberFormat="0">
      <protection locked="0"/>
    </xf>
    <xf numFmtId="4" fontId="73" fillId="78" borderId="173" applyNumberFormat="0" applyProtection="0">
      <alignment vertical="center"/>
    </xf>
    <xf numFmtId="4" fontId="80" fillId="82" borderId="171"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67" applyNumberFormat="0" applyProtection="0">
      <alignment horizontal="left" vertical="center" indent="1"/>
    </xf>
    <xf numFmtId="178" fontId="70" fillId="114" borderId="171"/>
    <xf numFmtId="4" fontId="76" fillId="77" borderId="175" applyNumberFormat="0" applyProtection="0">
      <alignment horizontal="right" vertical="center"/>
    </xf>
    <xf numFmtId="173" fontId="40" fillId="0" borderId="172" applyFill="0"/>
    <xf numFmtId="178" fontId="30" fillId="0" borderId="170" applyNumberFormat="0" applyFill="0" applyAlignment="0" applyProtection="0"/>
    <xf numFmtId="178" fontId="30" fillId="0" borderId="170"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71">
      <alignment vertical="center"/>
    </xf>
    <xf numFmtId="177" fontId="6" fillId="146" borderId="171">
      <alignment vertical="center"/>
    </xf>
    <xf numFmtId="179" fontId="6" fillId="146" borderId="171">
      <alignment vertical="center"/>
    </xf>
    <xf numFmtId="180" fontId="6" fillId="163" borderId="171">
      <alignment vertical="center"/>
      <protection locked="0"/>
    </xf>
    <xf numFmtId="177" fontId="6" fillId="163" borderId="171">
      <alignment vertical="center"/>
      <protection locked="0"/>
    </xf>
    <xf numFmtId="207" fontId="6" fillId="165" borderId="171">
      <alignment vertical="center"/>
    </xf>
    <xf numFmtId="177" fontId="6" fillId="165" borderId="171">
      <alignment vertical="center"/>
    </xf>
    <xf numFmtId="179" fontId="6" fillId="165" borderId="171">
      <alignment vertical="center"/>
    </xf>
    <xf numFmtId="180" fontId="6" fillId="165" borderId="171">
      <alignment vertical="center"/>
    </xf>
    <xf numFmtId="177" fontId="6" fillId="166" borderId="171">
      <alignment horizontal="right" vertical="center"/>
      <protection locked="0"/>
    </xf>
    <xf numFmtId="179" fontId="6" fillId="166" borderId="171">
      <alignment horizontal="right" vertical="center"/>
      <protection locked="0"/>
    </xf>
    <xf numFmtId="180" fontId="6" fillId="166" borderId="171">
      <alignment horizontal="right" vertical="center"/>
      <protection locked="0"/>
    </xf>
    <xf numFmtId="43" fontId="6" fillId="0" borderId="0" applyFont="0" applyFill="0" applyBorder="0" applyAlignment="0" applyProtection="0"/>
    <xf numFmtId="43" fontId="14" fillId="0" borderId="0" applyFont="0" applyFill="0" applyBorder="0" applyAlignment="0" applyProtection="0"/>
    <xf numFmtId="178" fontId="78" fillId="108" borderId="175" applyNumberFormat="0" applyAlignment="0" applyProtection="0"/>
    <xf numFmtId="178" fontId="78" fillId="108" borderId="17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78" fillId="108" borderId="175" applyNumberFormat="0" applyAlignment="0" applyProtection="0"/>
    <xf numFmtId="178" fontId="78" fillId="108" borderId="175" applyNumberForma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67"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75"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67" applyNumberFormat="0" applyProtection="0">
      <alignment horizontal="left" vertical="center" indent="1"/>
    </xf>
    <xf numFmtId="4" fontId="76" fillId="77" borderId="175" applyNumberFormat="0" applyProtection="0">
      <alignment horizontal="right" vertical="center"/>
    </xf>
    <xf numFmtId="37" fontId="40" fillId="0" borderId="178" applyNumberFormat="0"/>
    <xf numFmtId="173" fontId="40" fillId="0" borderId="182" applyFill="0"/>
    <xf numFmtId="178" fontId="30" fillId="0" borderId="170" applyNumberFormat="0" applyFill="0" applyAlignment="0" applyProtection="0"/>
    <xf numFmtId="178" fontId="30" fillId="0" borderId="170"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67"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75"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67" applyNumberFormat="0" applyProtection="0">
      <alignment horizontal="left" vertical="center" indent="1"/>
    </xf>
    <xf numFmtId="4" fontId="76" fillId="77" borderId="175" applyNumberFormat="0" applyProtection="0">
      <alignment horizontal="right" vertical="center"/>
    </xf>
    <xf numFmtId="37" fontId="40" fillId="0" borderId="178" applyNumberFormat="0"/>
    <xf numFmtId="173" fontId="40" fillId="0" borderId="172" applyFill="0"/>
    <xf numFmtId="178" fontId="30" fillId="0" borderId="170" applyNumberFormat="0" applyFill="0" applyAlignment="0" applyProtection="0"/>
    <xf numFmtId="178" fontId="30" fillId="0" borderId="170" applyNumberFormat="0" applyFill="0" applyAlignment="0" applyProtection="0"/>
    <xf numFmtId="43" fontId="18" fillId="0" borderId="0" applyFont="0" applyFill="0" applyBorder="0" applyAlignment="0" applyProtection="0"/>
    <xf numFmtId="178" fontId="70" fillId="75" borderId="173" applyNumberFormat="0" applyProtection="0">
      <alignment horizontal="left" vertical="top" indent="1"/>
    </xf>
    <xf numFmtId="43" fontId="6" fillId="0" borderId="0" applyFont="0" applyFill="0" applyBorder="0" applyAlignment="0" applyProtection="0"/>
    <xf numFmtId="178" fontId="17" fillId="76" borderId="173" applyNumberFormat="0" applyProtection="0">
      <alignment horizontal="left" vertical="top" indent="1"/>
    </xf>
    <xf numFmtId="43" fontId="14" fillId="0" borderId="0" applyFont="0" applyFill="0" applyBorder="0" applyAlignment="0" applyProtection="0"/>
    <xf numFmtId="178" fontId="17" fillId="74" borderId="173" applyNumberFormat="0" applyProtection="0">
      <alignment horizontal="left" vertical="center" indent="1"/>
    </xf>
    <xf numFmtId="178" fontId="78" fillId="108" borderId="175" applyNumberForma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8" fillId="108" borderId="175" applyNumberFormat="0" applyAlignment="0" applyProtection="0"/>
    <xf numFmtId="178" fontId="78" fillId="108" borderId="17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65" fillId="58" borderId="175" applyNumberFormat="0" applyAlignment="0" applyProtection="0"/>
    <xf numFmtId="178" fontId="78" fillId="108" borderId="175" applyNumberFormat="0" applyAlignment="0" applyProtection="0"/>
    <xf numFmtId="178" fontId="68" fillId="108" borderId="176" applyNumberFormat="0" applyAlignment="0" applyProtection="0"/>
    <xf numFmtId="178" fontId="68" fillId="108" borderId="176" applyNumberFormat="0" applyAlignment="0" applyProtection="0"/>
    <xf numFmtId="178" fontId="74" fillId="62" borderId="173" applyNumberFormat="0" applyProtection="0">
      <alignment horizontal="left" vertical="top" indent="1"/>
    </xf>
    <xf numFmtId="4" fontId="70" fillId="66" borderId="167"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178" fontId="73" fillId="63" borderId="173" applyNumberFormat="0" applyProtection="0">
      <alignment horizontal="left" vertical="top" indent="1"/>
    </xf>
    <xf numFmtId="4" fontId="75" fillId="79" borderId="167" applyNumberFormat="0" applyProtection="0">
      <alignment horizontal="left" vertical="center" indent="1"/>
    </xf>
    <xf numFmtId="37" fontId="40" fillId="0" borderId="178" applyNumberFormat="0"/>
    <xf numFmtId="178" fontId="30" fillId="0" borderId="170" applyNumberFormat="0" applyFill="0" applyAlignment="0" applyProtection="0"/>
    <xf numFmtId="178" fontId="30" fillId="0" borderId="170" applyNumberFormat="0" applyFill="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67"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75"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67" applyNumberFormat="0" applyProtection="0">
      <alignment horizontal="left" vertical="center" indent="1"/>
    </xf>
    <xf numFmtId="4" fontId="76" fillId="77" borderId="175" applyNumberFormat="0" applyProtection="0">
      <alignment horizontal="right" vertical="center"/>
    </xf>
    <xf numFmtId="178" fontId="17" fillId="75" borderId="173" applyNumberFormat="0" applyProtection="0">
      <alignment horizontal="left" vertical="top" indent="1"/>
    </xf>
    <xf numFmtId="37" fontId="40" fillId="0" borderId="178" applyNumberFormat="0"/>
    <xf numFmtId="178" fontId="70" fillId="75" borderId="173" applyNumberFormat="0" applyProtection="0">
      <alignment horizontal="left" vertical="top" indent="1"/>
    </xf>
    <xf numFmtId="178" fontId="30" fillId="0" borderId="170" applyNumberFormat="0" applyFill="0" applyAlignment="0" applyProtection="0"/>
    <xf numFmtId="178" fontId="30" fillId="0" borderId="170" applyNumberFormat="0" applyFill="0" applyAlignment="0" applyProtection="0"/>
    <xf numFmtId="178" fontId="70" fillId="63" borderId="17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57" borderId="175" applyNumberFormat="0" applyFont="0" applyAlignment="0" applyProtection="0"/>
    <xf numFmtId="178" fontId="68" fillId="108" borderId="176" applyNumberFormat="0" applyAlignment="0" applyProtection="0"/>
    <xf numFmtId="178" fontId="68" fillId="108" borderId="176" applyNumberFormat="0" applyAlignment="0" applyProtection="0"/>
    <xf numFmtId="4" fontId="70" fillId="62" borderId="175" applyNumberFormat="0" applyProtection="0">
      <alignment vertical="center"/>
    </xf>
    <xf numFmtId="4" fontId="80" fillId="111" borderId="175" applyNumberFormat="0" applyProtection="0">
      <alignment vertical="center"/>
    </xf>
    <xf numFmtId="4" fontId="70" fillId="111" borderId="175" applyNumberFormat="0" applyProtection="0">
      <alignment horizontal="left" vertical="center" indent="1"/>
    </xf>
    <xf numFmtId="178" fontId="74" fillId="62" borderId="173" applyNumberFormat="0" applyProtection="0">
      <alignment horizontal="left" vertical="top" indent="1"/>
    </xf>
    <xf numFmtId="4" fontId="70" fillId="96" borderId="175" applyNumberFormat="0" applyProtection="0">
      <alignment horizontal="left" vertical="center" indent="1"/>
    </xf>
    <xf numFmtId="4" fontId="70" fillId="64" borderId="175" applyNumberFormat="0" applyProtection="0">
      <alignment horizontal="right" vertical="center"/>
    </xf>
    <xf numFmtId="4" fontId="70" fillId="112" borderId="175" applyNumberFormat="0" applyProtection="0">
      <alignment horizontal="right" vertical="center"/>
    </xf>
    <xf numFmtId="4" fontId="70" fillId="66" borderId="167" applyNumberFormat="0" applyProtection="0">
      <alignment horizontal="right" vertical="center"/>
    </xf>
    <xf numFmtId="4" fontId="70" fillId="67" borderId="175" applyNumberFormat="0" applyProtection="0">
      <alignment horizontal="right" vertical="center"/>
    </xf>
    <xf numFmtId="4" fontId="70" fillId="68" borderId="175" applyNumberFormat="0" applyProtection="0">
      <alignment horizontal="right" vertical="center"/>
    </xf>
    <xf numFmtId="4" fontId="70" fillId="69" borderId="175" applyNumberFormat="0" applyProtection="0">
      <alignment horizontal="right" vertical="center"/>
    </xf>
    <xf numFmtId="4" fontId="70" fillId="70" borderId="175" applyNumberFormat="0" applyProtection="0">
      <alignment horizontal="right" vertical="center"/>
    </xf>
    <xf numFmtId="4" fontId="70" fillId="71" borderId="175" applyNumberFormat="0" applyProtection="0">
      <alignment horizontal="right" vertical="center"/>
    </xf>
    <xf numFmtId="4" fontId="70" fillId="72" borderId="175" applyNumberFormat="0" applyProtection="0">
      <alignment horizontal="right" vertical="center"/>
    </xf>
    <xf numFmtId="4" fontId="70" fillId="73" borderId="167" applyNumberFormat="0" applyProtection="0">
      <alignment horizontal="left" vertical="center" indent="1"/>
    </xf>
    <xf numFmtId="4" fontId="17" fillId="75" borderId="167" applyNumberFormat="0" applyProtection="0">
      <alignment horizontal="left" vertical="center" indent="1"/>
    </xf>
    <xf numFmtId="4" fontId="17" fillId="75" borderId="167" applyNumberFormat="0" applyProtection="0">
      <alignment horizontal="left" vertical="center" indent="1"/>
    </xf>
    <xf numFmtId="4" fontId="70" fillId="63" borderId="175" applyNumberFormat="0" applyProtection="0">
      <alignment horizontal="right" vertical="center"/>
    </xf>
    <xf numFmtId="4" fontId="70" fillId="74" borderId="167" applyNumberFormat="0" applyProtection="0">
      <alignment horizontal="left" vertical="center" indent="1"/>
    </xf>
    <xf numFmtId="4" fontId="70" fillId="63" borderId="167" applyNumberFormat="0" applyProtection="0">
      <alignment horizontal="left" vertical="center" indent="1"/>
    </xf>
    <xf numFmtId="178" fontId="70" fillId="84" borderId="175" applyNumberFormat="0" applyProtection="0">
      <alignment horizontal="left" vertical="center" indent="1"/>
    </xf>
    <xf numFmtId="178" fontId="17" fillId="75" borderId="173" applyNumberFormat="0" applyProtection="0">
      <alignment horizontal="left" vertical="center" indent="1"/>
    </xf>
    <xf numFmtId="178" fontId="70" fillId="75" borderId="173" applyNumberFormat="0" applyProtection="0">
      <alignment horizontal="left" vertical="top" indent="1"/>
    </xf>
    <xf numFmtId="178" fontId="17"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75" borderId="173" applyNumberFormat="0" applyProtection="0">
      <alignment horizontal="left" vertical="top" indent="1"/>
    </xf>
    <xf numFmtId="178" fontId="70" fillId="113" borderId="175" applyNumberFormat="0" applyProtection="0">
      <alignment horizontal="left" vertical="center" indent="1"/>
    </xf>
    <xf numFmtId="178" fontId="17" fillId="63" borderId="173" applyNumberFormat="0" applyProtection="0">
      <alignment horizontal="left" vertical="center" indent="1"/>
    </xf>
    <xf numFmtId="178" fontId="70" fillId="63" borderId="173" applyNumberFormat="0" applyProtection="0">
      <alignment horizontal="left" vertical="top" indent="1"/>
    </xf>
    <xf numFmtId="178" fontId="17"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63" borderId="173" applyNumberFormat="0" applyProtection="0">
      <alignment horizontal="left" vertical="top" indent="1"/>
    </xf>
    <xf numFmtId="178" fontId="70" fillId="76" borderId="175" applyNumberFormat="0" applyProtection="0">
      <alignment horizontal="left" vertical="center" indent="1"/>
    </xf>
    <xf numFmtId="178" fontId="17" fillId="76" borderId="173" applyNumberFormat="0" applyProtection="0">
      <alignment horizontal="left" vertical="center" indent="1"/>
    </xf>
    <xf numFmtId="178" fontId="70" fillId="76" borderId="173" applyNumberFormat="0" applyProtection="0">
      <alignment horizontal="left" vertical="top" indent="1"/>
    </xf>
    <xf numFmtId="178" fontId="17"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6" borderId="173" applyNumberFormat="0" applyProtection="0">
      <alignment horizontal="left" vertical="top" indent="1"/>
    </xf>
    <xf numFmtId="178" fontId="70" fillId="74" borderId="175" applyNumberFormat="0" applyProtection="0">
      <alignment horizontal="left" vertical="center" indent="1"/>
    </xf>
    <xf numFmtId="178" fontId="17" fillId="74" borderId="173" applyNumberFormat="0" applyProtection="0">
      <alignment horizontal="left" vertical="center" indent="1"/>
    </xf>
    <xf numFmtId="178" fontId="70" fillId="74" borderId="173" applyNumberFormat="0" applyProtection="0">
      <alignment horizontal="left" vertical="top" indent="1"/>
    </xf>
    <xf numFmtId="178" fontId="17"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0" fillId="74" borderId="173" applyNumberFormat="0" applyProtection="0">
      <alignment horizontal="left" vertical="top" indent="1"/>
    </xf>
    <xf numFmtId="178" fontId="72" fillId="75" borderId="177" applyBorder="0"/>
    <xf numFmtId="4" fontId="73" fillId="78" borderId="173" applyNumberFormat="0" applyProtection="0">
      <alignment vertical="center"/>
    </xf>
    <xf numFmtId="4" fontId="73" fillId="84" borderId="173" applyNumberFormat="0" applyProtection="0">
      <alignment horizontal="left" vertical="center" indent="1"/>
    </xf>
    <xf numFmtId="178" fontId="73" fillId="78" borderId="173" applyNumberFormat="0" applyProtection="0">
      <alignment horizontal="left" vertical="top" indent="1"/>
    </xf>
    <xf numFmtId="4" fontId="70" fillId="0" borderId="175" applyNumberFormat="0" applyProtection="0">
      <alignment horizontal="right" vertical="center"/>
    </xf>
    <xf numFmtId="4" fontId="80" fillId="81" borderId="175" applyNumberFormat="0" applyProtection="0">
      <alignment horizontal="right" vertical="center"/>
    </xf>
    <xf numFmtId="4" fontId="70" fillId="96" borderId="175" applyNumberFormat="0" applyProtection="0">
      <alignment horizontal="left" vertical="center" indent="1"/>
    </xf>
    <xf numFmtId="178" fontId="73" fillId="63" borderId="173" applyNumberFormat="0" applyProtection="0">
      <alignment horizontal="left" vertical="top" indent="1"/>
    </xf>
    <xf numFmtId="4" fontId="75" fillId="79" borderId="167" applyNumberFormat="0" applyProtection="0">
      <alignment horizontal="left" vertical="center" indent="1"/>
    </xf>
    <xf numFmtId="4" fontId="76" fillId="77" borderId="175" applyNumberFormat="0" applyProtection="0">
      <alignment horizontal="right" vertical="center"/>
    </xf>
    <xf numFmtId="37" fontId="40" fillId="0" borderId="178" applyNumberFormat="0"/>
    <xf numFmtId="178" fontId="30" fillId="0" borderId="170" applyNumberFormat="0" applyFill="0" applyAlignment="0" applyProtection="0"/>
    <xf numFmtId="178" fontId="30" fillId="0" borderId="170" applyNumberFormat="0" applyFill="0" applyAlignment="0" applyProtection="0"/>
    <xf numFmtId="0" fontId="2" fillId="0" borderId="0"/>
    <xf numFmtId="9" fontId="2"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cellStyleXfs>
  <cellXfs count="510">
    <xf numFmtId="0" fontId="0" fillId="0" borderId="0" xfId="0"/>
    <xf numFmtId="0" fontId="10" fillId="33" borderId="0" xfId="1" applyFont="1" applyFill="1"/>
    <xf numFmtId="0" fontId="0" fillId="33" borderId="0" xfId="2" applyFont="1" applyFill="1"/>
    <xf numFmtId="0" fontId="10" fillId="33" borderId="0" xfId="2" applyFont="1" applyFill="1"/>
    <xf numFmtId="0" fontId="10" fillId="33" borderId="0" xfId="2" applyFont="1" applyFill="1" applyAlignment="1">
      <alignment horizontal="left"/>
    </xf>
    <xf numFmtId="0" fontId="11" fillId="33" borderId="0" xfId="2" applyFont="1" applyFill="1"/>
    <xf numFmtId="0" fontId="10" fillId="34" borderId="10" xfId="2" applyFont="1" applyFill="1" applyBorder="1"/>
    <xf numFmtId="0" fontId="0" fillId="33" borderId="10" xfId="2" applyFont="1" applyFill="1" applyBorder="1"/>
    <xf numFmtId="0" fontId="9" fillId="0" borderId="0" xfId="1"/>
    <xf numFmtId="0" fontId="6" fillId="0" borderId="11" xfId="3" applyFont="1" applyBorder="1"/>
    <xf numFmtId="0" fontId="6" fillId="0" borderId="12" xfId="3" applyFont="1" applyBorder="1"/>
    <xf numFmtId="0" fontId="6" fillId="0" borderId="13" xfId="3" applyFont="1" applyBorder="1"/>
    <xf numFmtId="0" fontId="6" fillId="0" borderId="14" xfId="3" applyFont="1" applyBorder="1"/>
    <xf numFmtId="0" fontId="6" fillId="0" borderId="0" xfId="3" applyFont="1"/>
    <xf numFmtId="0" fontId="6" fillId="0" borderId="15" xfId="3" applyFont="1" applyBorder="1"/>
    <xf numFmtId="0" fontId="6" fillId="0" borderId="0" xfId="3" applyFont="1" applyAlignment="1">
      <alignment horizontal="center"/>
    </xf>
    <xf numFmtId="0" fontId="13" fillId="0" borderId="0" xfId="4" applyFont="1"/>
    <xf numFmtId="0" fontId="8" fillId="0" borderId="0" xfId="3" applyFont="1" applyAlignment="1">
      <alignment horizontal="right"/>
    </xf>
    <xf numFmtId="0" fontId="6" fillId="0" borderId="16" xfId="3" applyFont="1" applyBorder="1"/>
    <xf numFmtId="0" fontId="6" fillId="0" borderId="17" xfId="3" applyFont="1" applyBorder="1"/>
    <xf numFmtId="0" fontId="6" fillId="0" borderId="18" xfId="3" applyFont="1" applyBorder="1"/>
    <xf numFmtId="0" fontId="6" fillId="0" borderId="0" xfId="7"/>
    <xf numFmtId="0" fontId="13" fillId="34" borderId="0" xfId="13" applyFont="1" applyFill="1"/>
    <xf numFmtId="0" fontId="10" fillId="33" borderId="10" xfId="2" applyFont="1" applyFill="1" applyBorder="1" applyAlignment="1">
      <alignment horizontal="left"/>
    </xf>
    <xf numFmtId="0" fontId="13" fillId="34" borderId="10" xfId="13" applyFont="1" applyFill="1" applyBorder="1"/>
    <xf numFmtId="0" fontId="0" fillId="41" borderId="0" xfId="0" applyFill="1"/>
    <xf numFmtId="0" fontId="10" fillId="33" borderId="0" xfId="1" applyFont="1" applyFill="1" applyAlignment="1">
      <alignment horizontal="left"/>
    </xf>
    <xf numFmtId="0" fontId="10" fillId="33" borderId="10" xfId="2" applyFont="1" applyFill="1" applyBorder="1"/>
    <xf numFmtId="0" fontId="21" fillId="46" borderId="0" xfId="4" applyFont="1" applyFill="1"/>
    <xf numFmtId="0" fontId="24" fillId="46" borderId="0" xfId="4" applyFont="1" applyFill="1"/>
    <xf numFmtId="0" fontId="13" fillId="0" borderId="0" xfId="13" applyFont="1"/>
    <xf numFmtId="0" fontId="0" fillId="41" borderId="0" xfId="0" applyFill="1" applyAlignment="1">
      <alignment vertical="center"/>
    </xf>
    <xf numFmtId="0" fontId="16" fillId="41" borderId="0" xfId="15" applyFont="1" applyFill="1"/>
    <xf numFmtId="0" fontId="27" fillId="42" borderId="0" xfId="0" applyFont="1" applyFill="1"/>
    <xf numFmtId="0" fontId="102" fillId="0" borderId="0" xfId="0" applyFont="1"/>
    <xf numFmtId="0" fontId="0" fillId="0" borderId="0" xfId="16" applyFont="1" applyAlignment="1">
      <alignment horizontal="center" vertical="center"/>
    </xf>
    <xf numFmtId="0" fontId="110" fillId="46" borderId="0" xfId="4" applyFont="1" applyFill="1"/>
    <xf numFmtId="15" fontId="112" fillId="41" borderId="0" xfId="0" applyNumberFormat="1" applyFont="1" applyFill="1" applyAlignment="1" applyProtection="1">
      <alignment horizontal="center"/>
      <protection locked="0"/>
    </xf>
    <xf numFmtId="0" fontId="6" fillId="0" borderId="26" xfId="18" applyBorder="1" applyAlignment="1">
      <alignment horizontal="center" vertical="center"/>
    </xf>
    <xf numFmtId="0" fontId="8" fillId="0" borderId="0" xfId="16" applyFont="1" applyAlignment="1">
      <alignment horizontal="center" vertical="center"/>
    </xf>
    <xf numFmtId="0" fontId="8" fillId="0" borderId="0" xfId="16" applyFont="1" applyAlignment="1">
      <alignment horizontal="left"/>
    </xf>
    <xf numFmtId="0" fontId="8" fillId="41" borderId="0" xfId="0" applyFont="1" applyFill="1"/>
    <xf numFmtId="0" fontId="16" fillId="41" borderId="0" xfId="15" applyFont="1" applyFill="1" applyAlignment="1">
      <alignment wrapText="1"/>
    </xf>
    <xf numFmtId="0" fontId="0" fillId="0" borderId="0" xfId="16" applyFont="1"/>
    <xf numFmtId="0" fontId="0" fillId="0" borderId="28" xfId="0" applyBorder="1"/>
    <xf numFmtId="0" fontId="13" fillId="47" borderId="0" xfId="4" applyFont="1" applyFill="1"/>
    <xf numFmtId="0" fontId="16" fillId="41" borderId="0" xfId="0" applyFont="1" applyFill="1" applyAlignment="1">
      <alignment wrapText="1"/>
    </xf>
    <xf numFmtId="0" fontId="6" fillId="0" borderId="0" xfId="0" applyFont="1"/>
    <xf numFmtId="0" fontId="103" fillId="41" borderId="0" xfId="14" applyFont="1" applyFill="1" applyBorder="1" applyAlignment="1" applyProtection="1"/>
    <xf numFmtId="0" fontId="16" fillId="0" borderId="0" xfId="4" applyFont="1"/>
    <xf numFmtId="0" fontId="27" fillId="0" borderId="0" xfId="4" applyFont="1"/>
    <xf numFmtId="0" fontId="8" fillId="0" borderId="0" xfId="16" applyFont="1" applyAlignment="1">
      <alignment vertical="center"/>
    </xf>
    <xf numFmtId="0" fontId="16" fillId="47" borderId="0" xfId="4" applyFont="1" applyFill="1"/>
    <xf numFmtId="0" fontId="27" fillId="44" borderId="0" xfId="0" applyFont="1" applyFill="1"/>
    <xf numFmtId="0" fontId="27" fillId="41" borderId="0" xfId="15" applyFont="1" applyFill="1" applyAlignment="1">
      <alignment horizontal="center"/>
    </xf>
    <xf numFmtId="0" fontId="0" fillId="0" borderId="0" xfId="16" applyFont="1" applyAlignment="1">
      <alignment vertical="center"/>
    </xf>
    <xf numFmtId="0" fontId="15" fillId="34" borderId="0" xfId="6" applyFill="1"/>
    <xf numFmtId="0" fontId="13" fillId="46" borderId="0" xfId="4" applyFont="1" applyFill="1"/>
    <xf numFmtId="0" fontId="16" fillId="46" borderId="0" xfId="4" applyFont="1" applyFill="1"/>
    <xf numFmtId="0" fontId="27" fillId="45" borderId="0" xfId="0" applyFont="1" applyFill="1"/>
    <xf numFmtId="0" fontId="13" fillId="0" borderId="0" xfId="1" applyFont="1"/>
    <xf numFmtId="0" fontId="27" fillId="0" borderId="0" xfId="4" applyFont="1" applyAlignment="1">
      <alignment horizontal="left"/>
    </xf>
    <xf numFmtId="0" fontId="13" fillId="34" borderId="0" xfId="1" applyFont="1" applyFill="1"/>
    <xf numFmtId="168" fontId="27" fillId="0" borderId="0" xfId="17" applyNumberFormat="1" applyFont="1" applyAlignment="1">
      <alignment horizontal="left"/>
    </xf>
    <xf numFmtId="0" fontId="27" fillId="41" borderId="0" xfId="0" applyFont="1" applyFill="1" applyAlignment="1">
      <alignment wrapText="1"/>
    </xf>
    <xf numFmtId="0" fontId="16" fillId="41" borderId="0" xfId="0" applyFont="1" applyFill="1"/>
    <xf numFmtId="0" fontId="27" fillId="43" borderId="0" xfId="0" applyFont="1" applyFill="1"/>
    <xf numFmtId="0" fontId="8" fillId="0" borderId="0" xfId="0" applyFont="1"/>
    <xf numFmtId="0" fontId="0" fillId="41" borderId="0" xfId="0" applyFill="1" applyAlignment="1">
      <alignment wrapText="1"/>
    </xf>
    <xf numFmtId="0" fontId="27" fillId="41" borderId="0" xfId="0" applyFont="1" applyFill="1"/>
    <xf numFmtId="0" fontId="16" fillId="0" borderId="0" xfId="13" applyFont="1"/>
    <xf numFmtId="0" fontId="109" fillId="0" borderId="0" xfId="0" applyFont="1"/>
    <xf numFmtId="0" fontId="25" fillId="0" borderId="0" xfId="0" applyFont="1"/>
    <xf numFmtId="0" fontId="115" fillId="0" borderId="0" xfId="0" applyFont="1"/>
    <xf numFmtId="0" fontId="16" fillId="0" borderId="0" xfId="0" applyFont="1" applyAlignment="1">
      <alignment vertical="center"/>
    </xf>
    <xf numFmtId="169" fontId="6" fillId="0" borderId="0" xfId="0" applyNumberFormat="1" applyFont="1" applyAlignment="1">
      <alignment horizontal="center"/>
    </xf>
    <xf numFmtId="169" fontId="0" fillId="0" borderId="0" xfId="0" applyNumberFormat="1" applyAlignment="1">
      <alignment horizontal="center"/>
    </xf>
    <xf numFmtId="0" fontId="116" fillId="0" borderId="0" xfId="0" applyFont="1"/>
    <xf numFmtId="0" fontId="27" fillId="46" borderId="0" xfId="4" applyFont="1" applyFill="1"/>
    <xf numFmtId="0" fontId="114" fillId="0" borderId="0" xfId="0" applyFont="1"/>
    <xf numFmtId="0" fontId="117" fillId="0" borderId="0" xfId="0" applyFont="1"/>
    <xf numFmtId="0" fontId="8" fillId="142" borderId="0" xfId="0" applyFont="1" applyFill="1"/>
    <xf numFmtId="0" fontId="0" fillId="41" borderId="0" xfId="5" applyFont="1" applyFill="1" applyBorder="1"/>
    <xf numFmtId="0" fontId="27" fillId="143" borderId="0" xfId="0" applyFont="1" applyFill="1"/>
    <xf numFmtId="0" fontId="27" fillId="144" borderId="0" xfId="0" applyFont="1" applyFill="1"/>
    <xf numFmtId="0" fontId="22" fillId="41" borderId="0" xfId="14" applyFill="1" applyAlignment="1" applyProtection="1"/>
    <xf numFmtId="0" fontId="22" fillId="41" borderId="0" xfId="14" quotePrefix="1" applyFill="1" applyAlignment="1" applyProtection="1"/>
    <xf numFmtId="0" fontId="118" fillId="0" borderId="0" xfId="0" applyFont="1"/>
    <xf numFmtId="169" fontId="8" fillId="0" borderId="0" xfId="0" applyNumberFormat="1" applyFont="1" applyAlignment="1">
      <alignment horizontal="right"/>
    </xf>
    <xf numFmtId="0" fontId="8" fillId="0" borderId="0" xfId="0" applyFont="1" applyAlignment="1">
      <alignment horizontal="right"/>
    </xf>
    <xf numFmtId="0" fontId="0" fillId="0" borderId="0" xfId="0" applyAlignment="1">
      <alignment horizontal="right"/>
    </xf>
    <xf numFmtId="169" fontId="0" fillId="0" borderId="0" xfId="0" applyNumberFormat="1"/>
    <xf numFmtId="0" fontId="0" fillId="0" borderId="136" xfId="0" applyBorder="1"/>
    <xf numFmtId="0" fontId="16" fillId="0" borderId="0" xfId="21" applyFont="1"/>
    <xf numFmtId="0" fontId="27" fillId="0" borderId="0" xfId="21" applyFont="1"/>
    <xf numFmtId="0" fontId="27" fillId="0" borderId="0" xfId="21" applyFont="1" applyAlignment="1">
      <alignment horizontal="left"/>
    </xf>
    <xf numFmtId="169" fontId="16" fillId="0" borderId="0" xfId="21" applyNumberFormat="1" applyFont="1"/>
    <xf numFmtId="0" fontId="126" fillId="0" borderId="0" xfId="21" applyFont="1"/>
    <xf numFmtId="169" fontId="126" fillId="0" borderId="0" xfId="21" applyNumberFormat="1" applyFont="1"/>
    <xf numFmtId="49" fontId="126" fillId="0" borderId="0" xfId="21" applyNumberFormat="1" applyFont="1"/>
    <xf numFmtId="0" fontId="125" fillId="0" borderId="0" xfId="21" applyFont="1"/>
    <xf numFmtId="0" fontId="126" fillId="0" borderId="0" xfId="21" applyFont="1" applyAlignment="1">
      <alignment horizontal="center"/>
    </xf>
    <xf numFmtId="0" fontId="16" fillId="0" borderId="0" xfId="21" applyFont="1" applyAlignment="1">
      <alignment vertical="center"/>
    </xf>
    <xf numFmtId="169" fontId="16" fillId="0" borderId="0" xfId="21" applyNumberFormat="1" applyFont="1" applyAlignment="1">
      <alignment vertical="center"/>
    </xf>
    <xf numFmtId="169" fontId="126" fillId="0" borderId="0" xfId="21" applyNumberFormat="1" applyFont="1" applyAlignment="1">
      <alignment vertical="center"/>
    </xf>
    <xf numFmtId="0" fontId="8" fillId="154" borderId="23" xfId="16" applyFont="1" applyFill="1" applyBorder="1" applyAlignment="1">
      <alignment horizontal="centerContinuous" vertical="center"/>
    </xf>
    <xf numFmtId="0" fontId="8" fillId="154" borderId="24" xfId="16" applyFont="1" applyFill="1" applyBorder="1" applyAlignment="1">
      <alignment horizontal="centerContinuous" vertical="center"/>
    </xf>
    <xf numFmtId="0" fontId="8" fillId="154" borderId="25" xfId="16" applyFont="1" applyFill="1" applyBorder="1" applyAlignment="1">
      <alignment horizontal="centerContinuous" vertical="center"/>
    </xf>
    <xf numFmtId="0" fontId="13" fillId="154" borderId="0" xfId="4" applyFont="1" applyFill="1"/>
    <xf numFmtId="0" fontId="110" fillId="154" borderId="0" xfId="4" applyFont="1" applyFill="1"/>
    <xf numFmtId="0" fontId="20" fillId="154" borderId="0" xfId="4" applyFont="1" applyFill="1"/>
    <xf numFmtId="0" fontId="16" fillId="154" borderId="0" xfId="4" applyFont="1" applyFill="1"/>
    <xf numFmtId="0" fontId="126" fillId="154" borderId="0" xfId="21" applyFont="1" applyFill="1"/>
    <xf numFmtId="0" fontId="16" fillId="154" borderId="0" xfId="21" applyFont="1" applyFill="1"/>
    <xf numFmtId="0" fontId="13" fillId="154" borderId="0" xfId="21" applyFont="1" applyFill="1"/>
    <xf numFmtId="0" fontId="117" fillId="154" borderId="0" xfId="0" applyFont="1" applyFill="1" applyAlignment="1">
      <alignment horizontal="left"/>
    </xf>
    <xf numFmtId="0" fontId="16" fillId="0" borderId="0" xfId="0" applyFont="1"/>
    <xf numFmtId="0" fontId="16" fillId="0" borderId="0" xfId="148" applyFont="1"/>
    <xf numFmtId="0" fontId="0" fillId="0" borderId="0" xfId="0" applyAlignment="1">
      <alignment horizontal="center" vertical="center"/>
    </xf>
    <xf numFmtId="0" fontId="8" fillId="0" borderId="0" xfId="16" applyFont="1"/>
    <xf numFmtId="0" fontId="12" fillId="0" borderId="14" xfId="3" applyFont="1" applyBorder="1" applyAlignment="1">
      <alignment vertical="center" wrapText="1"/>
    </xf>
    <xf numFmtId="0" fontId="12" fillId="0" borderId="0" xfId="3" applyFont="1" applyAlignment="1">
      <alignment vertical="center" wrapText="1"/>
    </xf>
    <xf numFmtId="0" fontId="12" fillId="0" borderId="15" xfId="3" applyFont="1" applyBorder="1" applyAlignment="1">
      <alignment vertical="center" wrapText="1"/>
    </xf>
    <xf numFmtId="0" fontId="27" fillId="0" borderId="0" xfId="148" applyFont="1"/>
    <xf numFmtId="169" fontId="8" fillId="0" borderId="0" xfId="16" applyNumberFormat="1" applyFont="1" applyAlignment="1">
      <alignment vertical="center"/>
    </xf>
    <xf numFmtId="0" fontId="53" fillId="0" borderId="0" xfId="0" applyFont="1"/>
    <xf numFmtId="0" fontId="130" fillId="154" borderId="0" xfId="0" applyFont="1" applyFill="1"/>
    <xf numFmtId="0" fontId="0" fillId="0" borderId="0" xfId="0" applyAlignment="1">
      <alignment horizontal="center"/>
    </xf>
    <xf numFmtId="0" fontId="5" fillId="0" borderId="0" xfId="6075"/>
    <xf numFmtId="0" fontId="6" fillId="0" borderId="0" xfId="6075" applyFont="1"/>
    <xf numFmtId="0" fontId="6" fillId="0" borderId="0" xfId="6075" applyFont="1" applyAlignment="1">
      <alignment horizontal="left"/>
    </xf>
    <xf numFmtId="0" fontId="25" fillId="0" borderId="0" xfId="6075" applyFont="1" applyAlignment="1">
      <alignment horizontal="center"/>
    </xf>
    <xf numFmtId="0" fontId="6" fillId="0" borderId="0" xfId="6075" applyFont="1" applyAlignment="1">
      <alignment vertical="center" wrapText="1"/>
    </xf>
    <xf numFmtId="0" fontId="8" fillId="0" borderId="0" xfId="6075" applyFont="1"/>
    <xf numFmtId="0" fontId="6" fillId="0" borderId="0" xfId="8" applyFont="1" applyFill="1" applyBorder="1"/>
    <xf numFmtId="0" fontId="6" fillId="0" borderId="0" xfId="6075" applyFont="1" applyAlignment="1">
      <alignment horizontal="center" vertical="center" wrapText="1"/>
    </xf>
    <xf numFmtId="0" fontId="5" fillId="0" borderId="0" xfId="6075" applyAlignment="1">
      <alignment vertical="center"/>
    </xf>
    <xf numFmtId="0" fontId="6" fillId="0" borderId="0" xfId="6075" applyFont="1" applyAlignment="1">
      <alignment vertical="center"/>
    </xf>
    <xf numFmtId="0" fontId="5" fillId="0" borderId="0" xfId="6075" applyAlignment="1">
      <alignment horizontal="left" vertical="center"/>
    </xf>
    <xf numFmtId="0" fontId="6" fillId="0" borderId="0" xfId="6075" applyFont="1" applyAlignment="1">
      <alignment horizontal="left" vertical="center" wrapText="1"/>
    </xf>
    <xf numFmtId="0" fontId="6" fillId="0" borderId="0" xfId="18" applyAlignment="1">
      <alignment horizontal="center" vertical="center"/>
    </xf>
    <xf numFmtId="0" fontId="8" fillId="0" borderId="0" xfId="6075" applyFont="1" applyAlignment="1">
      <alignment vertical="center"/>
    </xf>
    <xf numFmtId="0" fontId="6" fillId="0" borderId="0" xfId="6075" applyFont="1" applyAlignment="1">
      <alignment horizontal="left" vertical="center"/>
    </xf>
    <xf numFmtId="0" fontId="6" fillId="0" borderId="0" xfId="6075" applyFont="1" applyAlignment="1">
      <alignment wrapText="1"/>
    </xf>
    <xf numFmtId="0" fontId="5" fillId="0" borderId="0" xfId="6075" applyAlignment="1">
      <alignment horizontal="center" vertical="center"/>
    </xf>
    <xf numFmtId="0" fontId="131" fillId="0" borderId="0" xfId="6075" applyFont="1" applyAlignment="1">
      <alignment horizontal="center" wrapText="1"/>
    </xf>
    <xf numFmtId="0" fontId="5" fillId="0" borderId="0" xfId="6075" applyAlignment="1">
      <alignment horizontal="center"/>
    </xf>
    <xf numFmtId="0" fontId="6" fillId="0" borderId="0" xfId="5880" applyProtection="1">
      <protection locked="0"/>
    </xf>
    <xf numFmtId="0" fontId="16" fillId="0" borderId="0" xfId="5880" applyFont="1" applyProtection="1">
      <protection locked="0"/>
    </xf>
    <xf numFmtId="0" fontId="16" fillId="0" borderId="0" xfId="661" applyFont="1" applyProtection="1">
      <protection locked="0"/>
    </xf>
    <xf numFmtId="0" fontId="135" fillId="0" borderId="0" xfId="5880" applyFont="1" applyProtection="1">
      <protection locked="0"/>
    </xf>
    <xf numFmtId="0" fontId="136" fillId="0" borderId="0" xfId="661" applyFont="1" applyProtection="1">
      <protection locked="0"/>
    </xf>
    <xf numFmtId="0" fontId="137" fillId="0" borderId="0" xfId="661" applyFont="1" applyProtection="1">
      <protection locked="0"/>
    </xf>
    <xf numFmtId="2" fontId="16" fillId="0" borderId="0" xfId="5880" applyNumberFormat="1" applyFont="1" applyProtection="1">
      <protection locked="0"/>
    </xf>
    <xf numFmtId="0" fontId="138" fillId="0" borderId="0" xfId="5880" applyFont="1" applyProtection="1">
      <protection locked="0"/>
    </xf>
    <xf numFmtId="165" fontId="16" fillId="0" borderId="0" xfId="5880" applyNumberFormat="1" applyFont="1"/>
    <xf numFmtId="165" fontId="16" fillId="0" borderId="0" xfId="5880" applyNumberFormat="1" applyFont="1" applyProtection="1">
      <protection locked="0"/>
    </xf>
    <xf numFmtId="0" fontId="135" fillId="0" borderId="0" xfId="661" applyFont="1" applyProtection="1">
      <protection locked="0"/>
    </xf>
    <xf numFmtId="0" fontId="27" fillId="0" borderId="0" xfId="5880" applyFont="1" applyProtection="1">
      <protection locked="0"/>
    </xf>
    <xf numFmtId="0" fontId="23" fillId="0" borderId="0" xfId="661" applyFont="1" applyProtection="1">
      <protection locked="0"/>
    </xf>
    <xf numFmtId="196" fontId="16" fillId="0" borderId="0" xfId="5880" applyNumberFormat="1" applyFont="1" applyProtection="1">
      <protection locked="0"/>
    </xf>
    <xf numFmtId="0" fontId="17" fillId="0" borderId="0" xfId="661" applyProtection="1">
      <protection locked="0"/>
    </xf>
    <xf numFmtId="0" fontId="27" fillId="0" borderId="0" xfId="661" applyFont="1" applyProtection="1">
      <protection locked="0"/>
    </xf>
    <xf numFmtId="0" fontId="139" fillId="0" borderId="0" xfId="661" applyFont="1" applyProtection="1">
      <protection locked="0"/>
    </xf>
    <xf numFmtId="0" fontId="25" fillId="0" borderId="0" xfId="5880" applyFont="1" applyAlignment="1" applyProtection="1">
      <alignment horizontal="center"/>
      <protection locked="0"/>
    </xf>
    <xf numFmtId="0" fontId="140" fillId="0" borderId="0" xfId="661" applyFont="1" applyProtection="1">
      <protection locked="0"/>
    </xf>
    <xf numFmtId="0" fontId="141" fillId="0" borderId="0" xfId="661" applyFont="1" applyProtection="1">
      <protection locked="0"/>
    </xf>
    <xf numFmtId="0" fontId="142" fillId="0" borderId="0" xfId="5880" applyFont="1" applyProtection="1">
      <protection locked="0"/>
    </xf>
    <xf numFmtId="0" fontId="114" fillId="0" borderId="0" xfId="5880" applyFont="1" applyProtection="1">
      <protection locked="0"/>
    </xf>
    <xf numFmtId="0" fontId="16" fillId="0" borderId="0" xfId="5880" applyFont="1" applyAlignment="1" applyProtection="1">
      <alignment vertical="center" wrapText="1"/>
      <protection locked="0"/>
    </xf>
    <xf numFmtId="0" fontId="16" fillId="81" borderId="0" xfId="5880" applyFont="1" applyFill="1" applyAlignment="1" applyProtection="1">
      <alignment vertical="center" wrapText="1"/>
      <protection locked="0"/>
    </xf>
    <xf numFmtId="0" fontId="13" fillId="81" borderId="0" xfId="5880" applyFont="1" applyFill="1" applyAlignment="1" applyProtection="1">
      <alignment vertical="center" wrapText="1"/>
      <protection locked="0"/>
    </xf>
    <xf numFmtId="0" fontId="6" fillId="0" borderId="0" xfId="5880"/>
    <xf numFmtId="0" fontId="143" fillId="81" borderId="0" xfId="5880" applyFont="1" applyFill="1" applyAlignment="1" applyProtection="1">
      <alignment vertical="center" wrapText="1"/>
      <protection locked="0"/>
    </xf>
    <xf numFmtId="0" fontId="20" fillId="81" borderId="0" xfId="5880" applyFont="1" applyFill="1" applyAlignment="1" applyProtection="1">
      <alignment vertical="center" wrapText="1"/>
      <protection locked="0"/>
    </xf>
    <xf numFmtId="0" fontId="13" fillId="81" borderId="0" xfId="5880" applyFont="1" applyFill="1" applyAlignment="1" applyProtection="1">
      <alignment horizontal="center" vertical="center" wrapText="1"/>
      <protection locked="0"/>
    </xf>
    <xf numFmtId="0" fontId="144" fillId="81" borderId="0" xfId="5880" applyFont="1" applyFill="1" applyAlignment="1" applyProtection="1">
      <alignment vertical="center"/>
      <protection locked="0"/>
    </xf>
    <xf numFmtId="0" fontId="39" fillId="0" borderId="0" xfId="5880" applyFont="1" applyAlignment="1" applyProtection="1">
      <alignment vertical="center"/>
      <protection locked="0"/>
    </xf>
    <xf numFmtId="0" fontId="16" fillId="81" borderId="0" xfId="5880" applyFont="1" applyFill="1" applyAlignment="1" applyProtection="1">
      <alignment horizontal="center" vertical="center" wrapText="1"/>
      <protection locked="0"/>
    </xf>
    <xf numFmtId="0" fontId="145" fillId="81" borderId="0" xfId="5880" applyFont="1" applyFill="1" applyAlignment="1" applyProtection="1">
      <alignment horizontal="left" vertical="center"/>
      <protection locked="0"/>
    </xf>
    <xf numFmtId="0" fontId="146" fillId="81" borderId="0" xfId="5880" applyFont="1" applyFill="1" applyAlignment="1" applyProtection="1">
      <alignment vertical="center"/>
      <protection locked="0"/>
    </xf>
    <xf numFmtId="0" fontId="16" fillId="0" borderId="0" xfId="5880" applyFont="1" applyAlignment="1" applyProtection="1">
      <alignment horizontal="center" vertical="center" wrapText="1"/>
      <protection locked="0"/>
    </xf>
    <xf numFmtId="0" fontId="27" fillId="81" borderId="0" xfId="5880" applyFont="1" applyFill="1" applyAlignment="1" applyProtection="1">
      <alignment vertical="center" wrapText="1"/>
      <protection locked="0"/>
    </xf>
    <xf numFmtId="0" fontId="6" fillId="0" borderId="0" xfId="5880" applyAlignment="1" applyProtection="1">
      <alignment horizontal="center"/>
      <protection locked="0"/>
    </xf>
    <xf numFmtId="0" fontId="6" fillId="0" borderId="0" xfId="5880" applyAlignment="1" applyProtection="1">
      <alignment wrapText="1"/>
      <protection locked="0"/>
    </xf>
    <xf numFmtId="0" fontId="114" fillId="0" borderId="0" xfId="5880" applyFont="1" applyAlignment="1" applyProtection="1">
      <alignment horizontal="left"/>
      <protection locked="0"/>
    </xf>
    <xf numFmtId="0" fontId="8" fillId="0" borderId="0" xfId="5880" applyFont="1" applyAlignment="1" applyProtection="1">
      <alignment vertical="top"/>
      <protection locked="0"/>
    </xf>
    <xf numFmtId="0" fontId="147" fillId="0" borderId="0" xfId="5880" applyFont="1" applyProtection="1">
      <protection locked="0"/>
    </xf>
    <xf numFmtId="10" fontId="16" fillId="0" borderId="0" xfId="5874" applyNumberFormat="1" applyFont="1" applyFill="1" applyBorder="1" applyAlignment="1" applyProtection="1">
      <alignment horizontal="center" vertical="center"/>
      <protection locked="0"/>
    </xf>
    <xf numFmtId="180" fontId="6" fillId="0" borderId="0" xfId="5880" applyNumberFormat="1" applyProtection="1">
      <protection locked="0"/>
    </xf>
    <xf numFmtId="193" fontId="0" fillId="0" borderId="0" xfId="5874" applyNumberFormat="1" applyFont="1" applyProtection="1">
      <protection locked="0"/>
    </xf>
    <xf numFmtId="171" fontId="16" fillId="0" borderId="0" xfId="5874" applyNumberFormat="1" applyFont="1" applyProtection="1">
      <protection locked="0"/>
    </xf>
    <xf numFmtId="0" fontId="8" fillId="0" borderId="0" xfId="5880" applyFont="1" applyProtection="1">
      <protection locked="0"/>
    </xf>
    <xf numFmtId="0" fontId="143" fillId="81" borderId="0" xfId="5880" applyFont="1" applyFill="1" applyAlignment="1" applyProtection="1">
      <alignment vertical="center"/>
      <protection locked="0"/>
    </xf>
    <xf numFmtId="0" fontId="147" fillId="0" borderId="0" xfId="5880" applyFont="1" applyAlignment="1" applyProtection="1">
      <alignment vertical="center" wrapText="1"/>
      <protection locked="0"/>
    </xf>
    <xf numFmtId="0" fontId="16" fillId="81" borderId="0" xfId="5880" applyFont="1" applyFill="1" applyAlignment="1" applyProtection="1">
      <alignment horizontal="left" vertical="center" wrapText="1"/>
      <protection locked="0"/>
    </xf>
    <xf numFmtId="0" fontId="20" fillId="81" borderId="0" xfId="5880" applyFont="1" applyFill="1" applyAlignment="1" applyProtection="1">
      <alignment horizontal="center" vertical="center" wrapText="1"/>
      <protection locked="0"/>
    </xf>
    <xf numFmtId="0" fontId="25" fillId="142" borderId="0" xfId="5880" applyFont="1" applyFill="1" applyAlignment="1" applyProtection="1">
      <alignment horizontal="center"/>
      <protection locked="0"/>
    </xf>
    <xf numFmtId="0" fontId="27" fillId="81" borderId="0" xfId="5880" applyFont="1" applyFill="1" applyAlignment="1" applyProtection="1">
      <alignment horizontal="center" vertical="center" wrapText="1"/>
      <protection locked="0"/>
    </xf>
    <xf numFmtId="197" fontId="16" fillId="139" borderId="26" xfId="5880" applyNumberFormat="1" applyFont="1" applyFill="1" applyBorder="1" applyAlignment="1" applyProtection="1">
      <alignment horizontal="center"/>
      <protection locked="0"/>
    </xf>
    <xf numFmtId="0" fontId="10" fillId="0" borderId="0" xfId="2" applyFont="1"/>
    <xf numFmtId="0" fontId="0" fillId="0" borderId="0" xfId="2" applyFont="1"/>
    <xf numFmtId="0" fontId="16" fillId="0" borderId="0" xfId="661" applyFont="1" applyAlignment="1" applyProtection="1">
      <alignment horizontal="left" vertical="center"/>
      <protection locked="0"/>
    </xf>
    <xf numFmtId="0" fontId="6" fillId="0" borderId="26" xfId="6075" applyFont="1" applyBorder="1" applyAlignment="1">
      <alignment horizontal="center" vertical="center"/>
    </xf>
    <xf numFmtId="0" fontId="27" fillId="154" borderId="147" xfId="4" applyFont="1" applyFill="1" applyBorder="1" applyAlignment="1">
      <alignment horizontal="center" vertical="center"/>
    </xf>
    <xf numFmtId="0" fontId="0" fillId="0" borderId="151" xfId="0" applyBorder="1"/>
    <xf numFmtId="0" fontId="0" fillId="0" borderId="152" xfId="0" applyBorder="1"/>
    <xf numFmtId="165" fontId="0" fillId="0" borderId="0" xfId="0" applyNumberFormat="1"/>
    <xf numFmtId="1" fontId="0" fillId="0" borderId="0" xfId="0" applyNumberFormat="1" applyAlignment="1">
      <alignment horizontal="center" vertical="center"/>
    </xf>
    <xf numFmtId="168" fontId="13" fillId="0" borderId="0" xfId="1" applyNumberFormat="1" applyFont="1"/>
    <xf numFmtId="0" fontId="102" fillId="0" borderId="143" xfId="0" applyFont="1" applyBorder="1" applyAlignment="1">
      <alignment vertical="center" wrapText="1"/>
    </xf>
    <xf numFmtId="0" fontId="102" fillId="0" borderId="0" xfId="0" applyFont="1" applyAlignment="1">
      <alignment vertical="center" wrapText="1"/>
    </xf>
    <xf numFmtId="0" fontId="20" fillId="0" borderId="0" xfId="4" applyFont="1"/>
    <xf numFmtId="168" fontId="0" fillId="0" borderId="0" xfId="0" applyNumberFormat="1"/>
    <xf numFmtId="191" fontId="6" fillId="0" borderId="0" xfId="8" applyNumberFormat="1" applyFont="1" applyFill="1" applyBorder="1"/>
    <xf numFmtId="0" fontId="102" fillId="0" borderId="0" xfId="0" applyFont="1" applyAlignment="1">
      <alignment horizontal="center" vertical="center" wrapText="1"/>
    </xf>
    <xf numFmtId="0" fontId="102" fillId="0" borderId="143" xfId="0" applyFont="1" applyBorder="1" applyAlignment="1">
      <alignment vertical="center"/>
    </xf>
    <xf numFmtId="0" fontId="148" fillId="0" borderId="0" xfId="6080" applyFont="1"/>
    <xf numFmtId="0" fontId="149" fillId="0" borderId="0" xfId="6080" applyFont="1"/>
    <xf numFmtId="0" fontId="150" fillId="0" borderId="0" xfId="6080" applyFont="1"/>
    <xf numFmtId="0" fontId="143" fillId="0" borderId="0" xfId="6080" applyFont="1"/>
    <xf numFmtId="0" fontId="151" fillId="0" borderId="0" xfId="6080" applyFont="1"/>
    <xf numFmtId="0" fontId="149" fillId="0" borderId="0" xfId="6080" applyFont="1" applyProtection="1">
      <protection locked="0"/>
    </xf>
    <xf numFmtId="0" fontId="16" fillId="0" borderId="0" xfId="6080" applyFont="1" applyAlignment="1" applyProtection="1">
      <alignment horizontal="center"/>
      <protection locked="0"/>
    </xf>
    <xf numFmtId="0" fontId="27" fillId="0" borderId="0" xfId="6080" applyFont="1" applyAlignment="1" applyProtection="1">
      <alignment horizontal="center"/>
      <protection locked="0"/>
    </xf>
    <xf numFmtId="0" fontId="149" fillId="0" borderId="0" xfId="6080" applyFont="1" applyAlignment="1" applyProtection="1">
      <alignment horizontal="center"/>
      <protection locked="0"/>
    </xf>
    <xf numFmtId="0" fontId="13" fillId="0" borderId="0" xfId="6080" applyFont="1" applyProtection="1">
      <protection locked="0"/>
    </xf>
    <xf numFmtId="198" fontId="149" fillId="0" borderId="0" xfId="6080" applyNumberFormat="1" applyFont="1"/>
    <xf numFmtId="0" fontId="16" fillId="0" borderId="0" xfId="6082" applyFont="1" applyAlignment="1" applyProtection="1">
      <alignment vertical="top"/>
      <protection locked="0"/>
    </xf>
    <xf numFmtId="0" fontId="152" fillId="0" borderId="0" xfId="6080" applyFont="1" applyProtection="1">
      <protection locked="0"/>
    </xf>
    <xf numFmtId="198" fontId="149" fillId="0" borderId="0" xfId="6080" applyNumberFormat="1" applyFont="1" applyProtection="1">
      <protection locked="0"/>
    </xf>
    <xf numFmtId="0" fontId="16" fillId="81" borderId="0" xfId="6082" applyFont="1" applyFill="1" applyAlignment="1" applyProtection="1">
      <alignment vertical="top"/>
      <protection locked="0"/>
    </xf>
    <xf numFmtId="0" fontId="20" fillId="0" borderId="0" xfId="6083" applyFont="1"/>
    <xf numFmtId="0" fontId="16" fillId="81" borderId="0" xfId="6082" applyFont="1" applyFill="1" applyAlignment="1">
      <alignment vertical="top"/>
    </xf>
    <xf numFmtId="0" fontId="27" fillId="0" borderId="153" xfId="6084" applyFont="1" applyBorder="1" applyAlignment="1">
      <alignment horizontal="center"/>
    </xf>
    <xf numFmtId="0" fontId="27" fillId="0" borderId="28" xfId="6084" applyFont="1" applyBorder="1" applyAlignment="1">
      <alignment horizontal="center"/>
    </xf>
    <xf numFmtId="0" fontId="27" fillId="0" borderId="154" xfId="6084" applyFont="1" applyBorder="1" applyAlignment="1">
      <alignment horizontal="center"/>
    </xf>
    <xf numFmtId="198" fontId="16" fillId="41" borderId="0" xfId="6081" applyNumberFormat="1" applyFont="1" applyFill="1" applyAlignment="1">
      <alignment horizontal="left"/>
    </xf>
    <xf numFmtId="4" fontId="6" fillId="39" borderId="0" xfId="6086"/>
    <xf numFmtId="0" fontId="16" fillId="0" borderId="19" xfId="12"/>
    <xf numFmtId="0" fontId="153" fillId="0" borderId="0" xfId="0" applyFont="1"/>
    <xf numFmtId="0" fontId="126" fillId="0" borderId="0" xfId="0" applyFont="1"/>
    <xf numFmtId="169" fontId="0" fillId="0" borderId="0" xfId="5" applyNumberFormat="1" applyFont="1" applyFill="1" applyBorder="1"/>
    <xf numFmtId="0" fontId="8" fillId="0" borderId="0" xfId="16" applyFont="1" applyAlignment="1">
      <alignment horizontal="centerContinuous" vertical="center"/>
    </xf>
    <xf numFmtId="0" fontId="13" fillId="154" borderId="152" xfId="4" applyFont="1" applyFill="1" applyBorder="1"/>
    <xf numFmtId="0" fontId="16" fillId="0" borderId="0" xfId="90" applyNumberFormat="1" applyFont="1" applyFill="1" applyBorder="1" applyAlignment="1" applyProtection="1">
      <alignment horizontal="left" vertical="center"/>
      <protection locked="0"/>
    </xf>
    <xf numFmtId="0" fontId="27" fillId="167" borderId="0" xfId="0" applyFont="1" applyFill="1"/>
    <xf numFmtId="0" fontId="27" fillId="168" borderId="0" xfId="0" applyFont="1" applyFill="1"/>
    <xf numFmtId="0" fontId="27" fillId="169" borderId="0" xfId="0" applyFont="1" applyFill="1"/>
    <xf numFmtId="169" fontId="166" fillId="0" borderId="0" xfId="0" applyNumberFormat="1" applyFont="1"/>
    <xf numFmtId="0" fontId="167" fillId="0" borderId="0" xfId="0" applyFont="1"/>
    <xf numFmtId="0" fontId="8" fillId="34" borderId="0" xfId="6" applyFont="1" applyFill="1"/>
    <xf numFmtId="0" fontId="168" fillId="34" borderId="0" xfId="6" applyFont="1" applyFill="1"/>
    <xf numFmtId="0" fontId="169" fillId="0" borderId="0" xfId="6080" applyFont="1"/>
    <xf numFmtId="0" fontId="170" fillId="0" borderId="0" xfId="6080" applyFont="1"/>
    <xf numFmtId="0" fontId="1" fillId="0" borderId="0" xfId="17629"/>
    <xf numFmtId="0" fontId="8" fillId="0" borderId="0" xfId="17629" applyFont="1"/>
    <xf numFmtId="0" fontId="8" fillId="0" borderId="0" xfId="17629" applyFont="1" applyAlignment="1">
      <alignment vertical="center"/>
    </xf>
    <xf numFmtId="0" fontId="25" fillId="0" borderId="0" xfId="17629" applyFont="1" applyAlignment="1">
      <alignment horizontal="center"/>
    </xf>
    <xf numFmtId="0" fontId="1" fillId="0" borderId="0" xfId="17629" applyAlignment="1">
      <alignment vertical="center"/>
    </xf>
    <xf numFmtId="0" fontId="6" fillId="0" borderId="0" xfId="17629" applyFont="1" applyAlignment="1">
      <alignment vertical="center" wrapText="1"/>
    </xf>
    <xf numFmtId="0" fontId="6" fillId="0" borderId="0" xfId="17629" applyFont="1" applyAlignment="1">
      <alignment vertical="center"/>
    </xf>
    <xf numFmtId="4" fontId="6" fillId="0" borderId="0" xfId="10" applyFill="1"/>
    <xf numFmtId="0" fontId="6" fillId="0" borderId="0" xfId="17629" applyFont="1" applyAlignment="1">
      <alignment horizontal="left"/>
    </xf>
    <xf numFmtId="0" fontId="1" fillId="0" borderId="0" xfId="6075" applyFont="1"/>
    <xf numFmtId="0" fontId="17" fillId="0" borderId="0" xfId="0" applyFont="1"/>
    <xf numFmtId="0" fontId="125" fillId="0" borderId="0" xfId="0" applyFont="1"/>
    <xf numFmtId="0" fontId="27" fillId="0" borderId="0" xfId="0" applyFont="1"/>
    <xf numFmtId="0" fontId="141" fillId="0" borderId="0" xfId="0" applyFont="1"/>
    <xf numFmtId="0" fontId="135" fillId="0" borderId="0" xfId="0" applyFont="1"/>
    <xf numFmtId="0" fontId="16" fillId="0" borderId="0" xfId="0" applyFont="1" applyAlignment="1">
      <alignment horizontal="left" vertical="center"/>
    </xf>
    <xf numFmtId="10" fontId="126" fillId="0" borderId="0" xfId="0" applyNumberFormat="1" applyFont="1" applyAlignment="1">
      <alignment horizontal="left"/>
    </xf>
    <xf numFmtId="0" fontId="171" fillId="0" borderId="0" xfId="0" applyFont="1" applyAlignment="1">
      <alignment horizontal="center"/>
    </xf>
    <xf numFmtId="0" fontId="16" fillId="162" borderId="26" xfId="0" applyFont="1" applyFill="1" applyBorder="1"/>
    <xf numFmtId="43" fontId="6" fillId="0" borderId="0" xfId="5880" applyNumberFormat="1" applyProtection="1">
      <protection locked="0"/>
    </xf>
    <xf numFmtId="165" fontId="27" fillId="0" borderId="0" xfId="5880" applyNumberFormat="1" applyFont="1" applyProtection="1">
      <protection locked="0"/>
    </xf>
    <xf numFmtId="169" fontId="8" fillId="38" borderId="162" xfId="16" applyNumberFormat="1" applyFont="1" applyFill="1" applyBorder="1" applyAlignment="1">
      <alignment vertical="center"/>
    </xf>
    <xf numFmtId="169" fontId="8" fillId="141" borderId="162" xfId="16" applyNumberFormat="1" applyFont="1" applyFill="1" applyBorder="1" applyAlignment="1">
      <alignment vertical="center"/>
    </xf>
    <xf numFmtId="171" fontId="27" fillId="139" borderId="162" xfId="4" applyNumberFormat="1" applyFont="1" applyFill="1" applyBorder="1"/>
    <xf numFmtId="169" fontId="0" fillId="138" borderId="162" xfId="16" applyNumberFormat="1" applyFont="1" applyFill="1" applyBorder="1" applyAlignment="1">
      <alignment vertical="center"/>
    </xf>
    <xf numFmtId="169" fontId="16" fillId="38" borderId="162" xfId="16" applyNumberFormat="1" applyFont="1" applyFill="1" applyBorder="1"/>
    <xf numFmtId="169" fontId="0" fillId="141" borderId="162" xfId="9" applyNumberFormat="1" applyFont="1" applyFill="1" applyBorder="1"/>
    <xf numFmtId="192" fontId="0" fillId="0" borderId="162" xfId="0" applyNumberFormat="1" applyBorder="1" applyAlignment="1">
      <alignment horizontal="center" wrapText="1"/>
    </xf>
    <xf numFmtId="0" fontId="0" fillId="0" borderId="162" xfId="0" applyBorder="1" applyAlignment="1">
      <alignment vertical="center"/>
    </xf>
    <xf numFmtId="169" fontId="6" fillId="138" borderId="162" xfId="16" applyNumberFormat="1" applyFill="1" applyBorder="1" applyAlignment="1">
      <alignment vertical="center"/>
    </xf>
    <xf numFmtId="169" fontId="16" fillId="138" borderId="162" xfId="4" applyNumberFormat="1" applyFont="1" applyFill="1" applyBorder="1" applyAlignment="1">
      <alignment vertical="center"/>
    </xf>
    <xf numFmtId="0" fontId="0" fillId="0" borderId="162" xfId="0" applyBorder="1" applyAlignment="1">
      <alignment horizontal="center"/>
    </xf>
    <xf numFmtId="169" fontId="0" fillId="47" borderId="162" xfId="5" applyNumberFormat="1" applyFont="1" applyFill="1" applyBorder="1"/>
    <xf numFmtId="169" fontId="8" fillId="0" borderId="0" xfId="0" applyNumberFormat="1" applyFont="1"/>
    <xf numFmtId="168" fontId="126" fillId="162" borderId="162" xfId="0" applyNumberFormat="1" applyFont="1" applyFill="1" applyBorder="1"/>
    <xf numFmtId="169" fontId="8" fillId="141" borderId="162" xfId="0" applyNumberFormat="1" applyFont="1" applyFill="1" applyBorder="1"/>
    <xf numFmtId="169" fontId="8" fillId="139" borderId="162" xfId="0" applyNumberFormat="1" applyFont="1" applyFill="1" applyBorder="1"/>
    <xf numFmtId="165" fontId="27" fillId="141" borderId="162" xfId="5880" applyNumberFormat="1" applyFont="1" applyFill="1" applyBorder="1" applyProtection="1">
      <protection locked="0"/>
    </xf>
    <xf numFmtId="4" fontId="16" fillId="162" borderId="162" xfId="0" applyNumberFormat="1" applyFont="1" applyFill="1" applyBorder="1"/>
    <xf numFmtId="165" fontId="16" fillId="141" borderId="162" xfId="5880" applyNumberFormat="1" applyFont="1" applyFill="1" applyBorder="1" applyProtection="1">
      <protection locked="0"/>
    </xf>
    <xf numFmtId="165" fontId="16" fillId="140" borderId="162" xfId="5880" applyNumberFormat="1" applyFont="1" applyFill="1" applyBorder="1" applyProtection="1">
      <protection locked="0"/>
    </xf>
    <xf numFmtId="0" fontId="6" fillId="37" borderId="162" xfId="8" applyFont="1" applyBorder="1"/>
    <xf numFmtId="0" fontId="6" fillId="35" borderId="162" xfId="5" applyBorder="1"/>
    <xf numFmtId="4" fontId="6" fillId="38" borderId="162" xfId="9" applyBorder="1"/>
    <xf numFmtId="4" fontId="6" fillId="39" borderId="162" xfId="10" applyBorder="1"/>
    <xf numFmtId="4" fontId="6" fillId="40" borderId="162" xfId="11" applyBorder="1"/>
    <xf numFmtId="4" fontId="6" fillId="138" borderId="162" xfId="11" applyFill="1" applyBorder="1"/>
    <xf numFmtId="0" fontId="165" fillId="0" borderId="162" xfId="7" applyFont="1" applyBorder="1"/>
    <xf numFmtId="0" fontId="0" fillId="35" borderId="162" xfId="5" applyFont="1" applyBorder="1"/>
    <xf numFmtId="15" fontId="23" fillId="154" borderId="162" xfId="3" applyNumberFormat="1" applyFont="1" applyFill="1" applyBorder="1" applyAlignment="1">
      <alignment horizontal="left" vertical="top"/>
    </xf>
    <xf numFmtId="0" fontId="23" fillId="154" borderId="162" xfId="3" applyFont="1" applyFill="1" applyBorder="1" applyAlignment="1">
      <alignment horizontal="left" vertical="top"/>
    </xf>
    <xf numFmtId="0" fontId="19" fillId="0" borderId="162" xfId="0" applyFont="1" applyBorder="1" applyAlignment="1">
      <alignment horizontal="center"/>
    </xf>
    <xf numFmtId="168" fontId="19" fillId="0" borderId="162" xfId="0" applyNumberFormat="1" applyFont="1" applyBorder="1" applyAlignment="1">
      <alignment horizontal="center"/>
    </xf>
    <xf numFmtId="0" fontId="19" fillId="0" borderId="162" xfId="0" applyFont="1" applyBorder="1" applyAlignment="1">
      <alignment horizontal="left" wrapText="1"/>
    </xf>
    <xf numFmtId="0" fontId="19" fillId="0" borderId="162" xfId="0" applyFont="1" applyBorder="1" applyAlignment="1">
      <alignment horizontal="left" vertical="center"/>
    </xf>
    <xf numFmtId="0" fontId="19" fillId="0" borderId="162" xfId="0" applyFont="1" applyBorder="1" applyAlignment="1">
      <alignment horizontal="left"/>
    </xf>
    <xf numFmtId="0" fontId="19" fillId="0" borderId="162" xfId="0" applyFont="1" applyBorder="1" applyAlignment="1">
      <alignment horizontal="center" wrapText="1"/>
    </xf>
    <xf numFmtId="0" fontId="19" fillId="0" borderId="162" xfId="0" quotePrefix="1" applyFont="1" applyBorder="1" applyAlignment="1">
      <alignment horizontal="left" wrapText="1"/>
    </xf>
    <xf numFmtId="0" fontId="19" fillId="0" borderId="162" xfId="0" applyFont="1" applyBorder="1" applyAlignment="1">
      <alignment horizontal="center" vertical="center"/>
    </xf>
    <xf numFmtId="0" fontId="19" fillId="0" borderId="162" xfId="0" applyFont="1" applyBorder="1" applyAlignment="1">
      <alignment horizontal="left" vertical="center" wrapText="1"/>
    </xf>
    <xf numFmtId="0" fontId="16" fillId="0" borderId="162" xfId="13" applyFont="1" applyBorder="1"/>
    <xf numFmtId="175" fontId="16" fillId="38" borderId="162" xfId="13" applyNumberFormat="1" applyFont="1" applyFill="1" applyBorder="1" applyAlignment="1" applyProtection="1">
      <alignment horizontal="center"/>
      <protection locked="0"/>
    </xf>
    <xf numFmtId="0" fontId="16" fillId="38" borderId="162" xfId="13" applyFont="1" applyFill="1" applyBorder="1" applyAlignment="1">
      <alignment horizontal="center"/>
    </xf>
    <xf numFmtId="0" fontId="16" fillId="38" borderId="162" xfId="13" applyFont="1" applyFill="1" applyBorder="1" applyAlignment="1" applyProtection="1">
      <alignment horizontal="center"/>
      <protection locked="0"/>
    </xf>
    <xf numFmtId="178" fontId="16" fillId="38" borderId="162" xfId="13" applyNumberFormat="1" applyFont="1" applyFill="1" applyBorder="1" applyAlignment="1" applyProtection="1">
      <alignment horizontal="center"/>
      <protection locked="0"/>
    </xf>
    <xf numFmtId="0" fontId="16" fillId="141" borderId="162" xfId="13" applyFont="1" applyFill="1" applyBorder="1" applyAlignment="1">
      <alignment horizontal="center"/>
    </xf>
    <xf numFmtId="0" fontId="16" fillId="0" borderId="162" xfId="13" applyFont="1" applyBorder="1" applyAlignment="1">
      <alignment horizontal="left"/>
    </xf>
    <xf numFmtId="2" fontId="16" fillId="41" borderId="162" xfId="13" applyNumberFormat="1" applyFont="1" applyFill="1" applyBorder="1"/>
    <xf numFmtId="0" fontId="27" fillId="0" borderId="162" xfId="13" applyFont="1" applyBorder="1" applyAlignment="1">
      <alignment wrapText="1"/>
    </xf>
    <xf numFmtId="0" fontId="8" fillId="0" borderId="162" xfId="0" applyFont="1" applyBorder="1" applyAlignment="1">
      <alignment wrapText="1"/>
    </xf>
    <xf numFmtId="0" fontId="27" fillId="0" borderId="162" xfId="13" applyFont="1" applyBorder="1" applyAlignment="1">
      <alignment horizontal="center" wrapText="1"/>
    </xf>
    <xf numFmtId="49" fontId="16" fillId="0" borderId="162" xfId="13" applyNumberFormat="1" applyFont="1" applyBorder="1"/>
    <xf numFmtId="169" fontId="16" fillId="138" borderId="162" xfId="13" applyNumberFormat="1" applyFont="1" applyFill="1" applyBorder="1"/>
    <xf numFmtId="191" fontId="6" fillId="37" borderId="162" xfId="8" applyNumberFormat="1" applyFont="1" applyBorder="1"/>
    <xf numFmtId="191" fontId="0" fillId="141" borderId="162" xfId="0" applyNumberFormat="1" applyFill="1" applyBorder="1"/>
    <xf numFmtId="169" fontId="6" fillId="37" borderId="162" xfId="8" applyNumberFormat="1" applyFont="1" applyBorder="1"/>
    <xf numFmtId="169" fontId="0" fillId="141" borderId="162" xfId="0" applyNumberFormat="1" applyFill="1" applyBorder="1"/>
    <xf numFmtId="0" fontId="25" fillId="0" borderId="162" xfId="5880" applyFont="1" applyBorder="1" applyAlignment="1" applyProtection="1">
      <alignment horizontal="center"/>
      <protection locked="0"/>
    </xf>
    <xf numFmtId="199" fontId="16" fillId="160" borderId="162" xfId="6077" applyNumberFormat="1" applyFont="1" applyFill="1" applyBorder="1" applyAlignment="1">
      <alignment horizontal="center" vertical="center"/>
    </xf>
    <xf numFmtId="201" fontId="16" fillId="160" borderId="162" xfId="6077" applyNumberFormat="1" applyFont="1" applyFill="1" applyBorder="1" applyAlignment="1">
      <alignment horizontal="center" vertical="center"/>
    </xf>
    <xf numFmtId="199" fontId="16" fillId="146" borderId="162" xfId="6077" applyNumberFormat="1" applyFont="1" applyFill="1" applyBorder="1" applyAlignment="1" applyProtection="1">
      <alignment horizontal="center" vertical="center"/>
      <protection locked="0"/>
    </xf>
    <xf numFmtId="200" fontId="16" fillId="146" borderId="162" xfId="6077" applyNumberFormat="1" applyFont="1" applyFill="1" applyBorder="1" applyAlignment="1" applyProtection="1">
      <alignment horizontal="center" vertical="center"/>
      <protection locked="0"/>
    </xf>
    <xf numFmtId="10" fontId="16" fillId="146" borderId="162" xfId="5874" applyNumberFormat="1" applyFont="1" applyFill="1" applyBorder="1" applyAlignment="1" applyProtection="1">
      <alignment horizontal="center" vertical="center"/>
      <protection locked="0"/>
    </xf>
    <xf numFmtId="171" fontId="16" fillId="80" borderId="162" xfId="5874" applyNumberFormat="1" applyFont="1" applyFill="1" applyBorder="1" applyAlignment="1">
      <alignment horizontal="center" vertical="center"/>
    </xf>
    <xf numFmtId="193" fontId="16" fillId="146" borderId="162" xfId="5874" applyNumberFormat="1" applyFont="1" applyFill="1" applyBorder="1" applyAlignment="1" applyProtection="1">
      <alignment horizontal="center" vertical="center"/>
      <protection locked="0"/>
    </xf>
    <xf numFmtId="198" fontId="16" fillId="160" borderId="162" xfId="5874" applyNumberFormat="1" applyFont="1" applyFill="1" applyBorder="1" applyAlignment="1" applyProtection="1">
      <alignment horizontal="center" vertical="center"/>
    </xf>
    <xf numFmtId="0" fontId="0" fillId="0" borderId="162" xfId="0" applyBorder="1" applyAlignment="1">
      <alignment horizontal="center" vertical="center" wrapText="1"/>
    </xf>
    <xf numFmtId="169" fontId="0" fillId="140" borderId="162" xfId="0" applyNumberFormat="1" applyFill="1" applyBorder="1"/>
    <xf numFmtId="0" fontId="0" fillId="140" borderId="162" xfId="0" applyFill="1" applyBorder="1"/>
    <xf numFmtId="169" fontId="0" fillId="139" borderId="162" xfId="0" applyNumberFormat="1" applyFill="1" applyBorder="1"/>
    <xf numFmtId="0" fontId="6" fillId="0" borderId="162" xfId="18" applyBorder="1" applyAlignment="1">
      <alignment horizontal="center" vertical="center"/>
    </xf>
    <xf numFmtId="169" fontId="0" fillId="139" borderId="162" xfId="5" applyNumberFormat="1" applyFont="1" applyFill="1" applyBorder="1" applyAlignment="1">
      <alignment horizontal="right"/>
    </xf>
    <xf numFmtId="169" fontId="0" fillId="38" borderId="162" xfId="5" applyNumberFormat="1" applyFont="1" applyFill="1" applyBorder="1"/>
    <xf numFmtId="169" fontId="0" fillId="138" borderId="162" xfId="0" applyNumberFormat="1" applyFill="1" applyBorder="1"/>
    <xf numFmtId="169" fontId="0" fillId="35" borderId="162" xfId="5" applyNumberFormat="1" applyFont="1" applyBorder="1"/>
    <xf numFmtId="10" fontId="0" fillId="38" borderId="162" xfId="5" applyNumberFormat="1" applyFont="1" applyFill="1" applyBorder="1"/>
    <xf numFmtId="169" fontId="0" fillId="140" borderId="162" xfId="5" applyNumberFormat="1" applyFont="1" applyFill="1" applyBorder="1"/>
    <xf numFmtId="169" fontId="0" fillId="141" borderId="162" xfId="5" applyNumberFormat="1" applyFont="1" applyFill="1" applyBorder="1"/>
    <xf numFmtId="169" fontId="0" fillId="139" borderId="162" xfId="5" applyNumberFormat="1" applyFont="1" applyFill="1" applyBorder="1"/>
    <xf numFmtId="171" fontId="0" fillId="140" borderId="162" xfId="0" applyNumberFormat="1" applyFill="1" applyBorder="1"/>
    <xf numFmtId="169" fontId="0" fillId="38" borderId="162" xfId="0" applyNumberFormat="1" applyFill="1" applyBorder="1" applyAlignment="1">
      <alignment horizontal="right"/>
    </xf>
    <xf numFmtId="169" fontId="0" fillId="38" borderId="162" xfId="0" applyNumberFormat="1" applyFill="1" applyBorder="1"/>
    <xf numFmtId="10" fontId="0" fillId="139" borderId="162" xfId="0" applyNumberFormat="1" applyFill="1" applyBorder="1"/>
    <xf numFmtId="169" fontId="0" fillId="0" borderId="162" xfId="0" applyNumberFormat="1" applyBorder="1"/>
    <xf numFmtId="165" fontId="0" fillId="140" borderId="162" xfId="0" applyNumberFormat="1" applyFill="1" applyBorder="1"/>
    <xf numFmtId="2" fontId="6" fillId="35" borderId="162" xfId="5" applyNumberFormat="1" applyBorder="1"/>
    <xf numFmtId="193" fontId="6" fillId="35" borderId="162" xfId="6087" applyNumberFormat="1" applyFill="1" applyBorder="1"/>
    <xf numFmtId="193" fontId="0" fillId="141" borderId="162" xfId="6076" applyNumberFormat="1" applyFont="1" applyFill="1" applyBorder="1"/>
    <xf numFmtId="2" fontId="0" fillId="141" borderId="162" xfId="6076" applyNumberFormat="1" applyFont="1" applyFill="1" applyBorder="1"/>
    <xf numFmtId="0" fontId="5" fillId="47" borderId="169" xfId="6075" applyFill="1" applyBorder="1"/>
    <xf numFmtId="2" fontId="5" fillId="141" borderId="162" xfId="6075" applyNumberFormat="1" applyFill="1" applyBorder="1"/>
    <xf numFmtId="2" fontId="5" fillId="159" borderId="162" xfId="6075" applyNumberFormat="1" applyFill="1" applyBorder="1"/>
    <xf numFmtId="0" fontId="5" fillId="47" borderId="169" xfId="6075" applyFill="1" applyBorder="1" applyAlignment="1">
      <alignment horizontal="left" vertical="center"/>
    </xf>
    <xf numFmtId="0" fontId="5" fillId="47" borderId="169" xfId="6075" applyFill="1" applyBorder="1" applyAlignment="1">
      <alignment horizontal="center" vertical="center"/>
    </xf>
    <xf numFmtId="165" fontId="27" fillId="139" borderId="162" xfId="5880" applyNumberFormat="1" applyFont="1" applyFill="1" applyBorder="1" applyProtection="1">
      <protection locked="0"/>
    </xf>
    <xf numFmtId="165" fontId="16" fillId="38" borderId="162" xfId="5880" applyNumberFormat="1" applyFont="1" applyFill="1" applyBorder="1" applyProtection="1">
      <protection locked="0"/>
    </xf>
    <xf numFmtId="4" fontId="16" fillId="140" borderId="162" xfId="5880" applyNumberFormat="1" applyFont="1" applyFill="1" applyBorder="1" applyProtection="1">
      <protection locked="0"/>
    </xf>
    <xf numFmtId="4" fontId="16" fillId="38" borderId="162" xfId="5880" applyNumberFormat="1" applyFont="1" applyFill="1" applyBorder="1" applyProtection="1">
      <protection locked="0"/>
    </xf>
    <xf numFmtId="165" fontId="27" fillId="0" borderId="169" xfId="5880" applyNumberFormat="1" applyFont="1" applyBorder="1" applyProtection="1">
      <protection locked="0"/>
    </xf>
    <xf numFmtId="2" fontId="16" fillId="141" borderId="162" xfId="5880" applyNumberFormat="1" applyFont="1" applyFill="1" applyBorder="1"/>
    <xf numFmtId="165" fontId="16" fillId="138" borderId="162" xfId="5880" applyNumberFormat="1" applyFont="1" applyFill="1" applyBorder="1" applyProtection="1">
      <protection locked="0"/>
    </xf>
    <xf numFmtId="165" fontId="16" fillId="38" borderId="162" xfId="5880" applyNumberFormat="1" applyFont="1" applyFill="1" applyBorder="1"/>
    <xf numFmtId="191" fontId="16" fillId="38" borderId="162" xfId="5880" applyNumberFormat="1" applyFont="1" applyFill="1" applyBorder="1" applyProtection="1">
      <protection locked="0"/>
    </xf>
    <xf numFmtId="165" fontId="16" fillId="141" borderId="162" xfId="5880" applyNumberFormat="1" applyFont="1" applyFill="1" applyBorder="1"/>
    <xf numFmtId="194" fontId="16" fillId="38" borderId="162" xfId="5880" applyNumberFormat="1" applyFont="1" applyFill="1" applyBorder="1" applyProtection="1">
      <protection locked="0"/>
    </xf>
    <xf numFmtId="195" fontId="16" fillId="140" borderId="162" xfId="5880" applyNumberFormat="1" applyFont="1" applyFill="1" applyBorder="1" applyProtection="1">
      <protection locked="0"/>
    </xf>
    <xf numFmtId="0" fontId="171" fillId="0" borderId="162" xfId="0" applyFont="1" applyBorder="1" applyAlignment="1">
      <alignment horizontal="center"/>
    </xf>
    <xf numFmtId="0" fontId="16" fillId="162" borderId="162" xfId="0" applyFont="1" applyFill="1" applyBorder="1"/>
    <xf numFmtId="10" fontId="16" fillId="38" borderId="162" xfId="6087" applyNumberFormat="1" applyFont="1" applyFill="1" applyBorder="1" applyProtection="1">
      <protection locked="0"/>
    </xf>
    <xf numFmtId="10" fontId="16" fillId="141" borderId="162" xfId="6087" applyNumberFormat="1" applyFont="1" applyFill="1" applyBorder="1" applyProtection="1">
      <protection locked="0"/>
    </xf>
    <xf numFmtId="2" fontId="6" fillId="35" borderId="162" xfId="6085" applyNumberFormat="1" applyBorder="1"/>
    <xf numFmtId="169" fontId="16" fillId="38" borderId="162" xfId="4" applyNumberFormat="1" applyFont="1" applyFill="1" applyBorder="1"/>
    <xf numFmtId="169" fontId="16" fillId="139" borderId="162" xfId="4" applyNumberFormat="1" applyFont="1" applyFill="1" applyBorder="1"/>
    <xf numFmtId="169" fontId="16" fillId="140" borderId="162" xfId="4" applyNumberFormat="1" applyFont="1" applyFill="1" applyBorder="1"/>
    <xf numFmtId="0" fontId="8" fillId="0" borderId="162" xfId="0" applyFont="1" applyBorder="1" applyAlignment="1">
      <alignment horizontal="center" vertical="center"/>
    </xf>
    <xf numFmtId="49" fontId="126" fillId="0" borderId="162" xfId="0" applyNumberFormat="1" applyFont="1" applyBorder="1" applyAlignment="1">
      <alignment horizontal="center" wrapText="1"/>
    </xf>
    <xf numFmtId="191" fontId="6" fillId="37" borderId="162" xfId="8" applyNumberFormat="1" applyFont="1" applyBorder="1" applyAlignment="1">
      <alignment wrapText="1"/>
    </xf>
    <xf numFmtId="169" fontId="6" fillId="161" borderId="162" xfId="8" applyNumberFormat="1" applyFont="1" applyFill="1" applyBorder="1"/>
    <xf numFmtId="49" fontId="6" fillId="37" borderId="162" xfId="8" applyNumberFormat="1" applyFont="1" applyBorder="1"/>
    <xf numFmtId="169" fontId="27" fillId="139" borderId="162" xfId="4" applyNumberFormat="1" applyFont="1" applyFill="1" applyBorder="1"/>
    <xf numFmtId="169" fontId="0" fillId="38" borderId="162" xfId="16" applyNumberFormat="1" applyFont="1" applyFill="1" applyBorder="1"/>
    <xf numFmtId="169" fontId="8" fillId="141" borderId="162" xfId="21" applyNumberFormat="1" applyFont="1" applyFill="1" applyBorder="1"/>
    <xf numFmtId="169" fontId="6" fillId="138" borderId="162" xfId="21" applyNumberFormat="1" applyFont="1" applyFill="1" applyBorder="1"/>
    <xf numFmtId="169" fontId="125" fillId="149" borderId="162" xfId="21" applyNumberFormat="1" applyFont="1" applyFill="1" applyBorder="1"/>
    <xf numFmtId="169" fontId="125" fillId="0" borderId="162" xfId="21" applyNumberFormat="1" applyFont="1" applyBorder="1" applyAlignment="1">
      <alignment horizontal="center" vertical="center" wrapText="1"/>
    </xf>
    <xf numFmtId="169" fontId="125" fillId="0" borderId="162" xfId="21" applyNumberFormat="1" applyFont="1" applyBorder="1" applyAlignment="1">
      <alignment vertical="center"/>
    </xf>
    <xf numFmtId="49" fontId="0" fillId="152" borderId="162" xfId="21" applyNumberFormat="1" applyFont="1" applyFill="1" applyBorder="1" applyAlignment="1" applyProtection="1">
      <alignment horizontal="left"/>
      <protection locked="0"/>
    </xf>
    <xf numFmtId="169" fontId="16" fillId="150" borderId="162" xfId="13" applyNumberFormat="1" applyFont="1" applyFill="1" applyBorder="1" applyAlignment="1">
      <alignment horizontal="center"/>
    </xf>
    <xf numFmtId="169" fontId="126" fillId="152" borderId="162" xfId="21" applyNumberFormat="1" applyFont="1" applyFill="1" applyBorder="1" applyAlignment="1" applyProtection="1">
      <alignment horizontal="center"/>
      <protection locked="0"/>
    </xf>
    <xf numFmtId="169" fontId="125" fillId="151" borderId="162" xfId="21" applyNumberFormat="1" applyFont="1" applyFill="1" applyBorder="1"/>
    <xf numFmtId="164" fontId="16" fillId="153" borderId="162" xfId="21" applyNumberFormat="1" applyFont="1" applyFill="1" applyBorder="1"/>
    <xf numFmtId="169" fontId="16" fillId="149" borderId="162" xfId="13" applyNumberFormat="1" applyFont="1" applyFill="1" applyBorder="1" applyAlignment="1">
      <alignment horizontal="center"/>
    </xf>
    <xf numFmtId="0" fontId="126" fillId="153" borderId="162" xfId="21" applyFont="1" applyFill="1" applyBorder="1" applyAlignment="1">
      <alignment horizontal="center"/>
    </xf>
    <xf numFmtId="49" fontId="126" fillId="150" borderId="162" xfId="6027" applyNumberFormat="1" applyFont="1" applyFill="1" applyBorder="1"/>
    <xf numFmtId="190" fontId="27" fillId="151" borderId="162" xfId="21" applyNumberFormat="1" applyFont="1" applyFill="1" applyBorder="1"/>
    <xf numFmtId="49" fontId="126" fillId="152" borderId="162" xfId="21" applyNumberFormat="1" applyFont="1" applyFill="1" applyBorder="1" applyAlignment="1" applyProtection="1">
      <alignment horizontal="left"/>
      <protection locked="0"/>
    </xf>
    <xf numFmtId="0" fontId="16" fillId="151" borderId="162" xfId="21" applyFont="1" applyFill="1" applyBorder="1" applyAlignment="1">
      <alignment horizontal="left"/>
    </xf>
    <xf numFmtId="189" fontId="16" fillId="149" borderId="162" xfId="13" applyNumberFormat="1" applyFont="1" applyFill="1" applyBorder="1" applyAlignment="1">
      <alignment horizontal="center"/>
    </xf>
    <xf numFmtId="180" fontId="126" fillId="150" borderId="162" xfId="6027" applyNumberFormat="1" applyFont="1" applyFill="1" applyBorder="1"/>
    <xf numFmtId="169" fontId="6" fillId="141" borderId="162" xfId="0" applyNumberFormat="1" applyFont="1" applyFill="1" applyBorder="1" applyAlignment="1">
      <alignment horizontal="center"/>
    </xf>
    <xf numFmtId="169" fontId="14" fillId="139" borderId="162" xfId="10" applyNumberFormat="1" applyFont="1" applyFill="1" applyBorder="1"/>
    <xf numFmtId="169" fontId="6" fillId="140" borderId="162" xfId="0" applyNumberFormat="1" applyFont="1" applyFill="1" applyBorder="1" applyAlignment="1">
      <alignment horizontal="center"/>
    </xf>
    <xf numFmtId="169" fontId="14" fillId="39" borderId="162" xfId="10" applyNumberFormat="1" applyFont="1" applyBorder="1"/>
    <xf numFmtId="169" fontId="0" fillId="38" borderId="162" xfId="0" applyNumberFormat="1" applyFill="1" applyBorder="1" applyAlignment="1">
      <alignment horizontal="center"/>
    </xf>
    <xf numFmtId="169" fontId="0" fillId="140" borderId="162" xfId="0" applyNumberFormat="1" applyFill="1" applyBorder="1" applyAlignment="1">
      <alignment horizontal="center"/>
    </xf>
    <xf numFmtId="169" fontId="8" fillId="141" borderId="162" xfId="0" applyNumberFormat="1" applyFont="1" applyFill="1" applyBorder="1" applyAlignment="1">
      <alignment horizontal="center"/>
    </xf>
    <xf numFmtId="169" fontId="8" fillId="139" borderId="162" xfId="0" applyNumberFormat="1" applyFont="1" applyFill="1" applyBorder="1" applyAlignment="1">
      <alignment horizontal="center"/>
    </xf>
    <xf numFmtId="169" fontId="0" fillId="158" borderId="162" xfId="8" applyNumberFormat="1" applyFont="1" applyFill="1" applyBorder="1"/>
    <xf numFmtId="169" fontId="0" fillId="156" borderId="162" xfId="8" applyNumberFormat="1" applyFont="1" applyFill="1" applyBorder="1"/>
    <xf numFmtId="169" fontId="0" fillId="157" borderId="162" xfId="8" applyNumberFormat="1" applyFont="1" applyFill="1" applyBorder="1"/>
    <xf numFmtId="169" fontId="0" fillId="155" borderId="162" xfId="8" applyNumberFormat="1" applyFont="1" applyFill="1" applyBorder="1"/>
    <xf numFmtId="169" fontId="0" fillId="47" borderId="162" xfId="0" applyNumberFormat="1" applyFill="1" applyBorder="1" applyAlignment="1">
      <alignment horizontal="center"/>
    </xf>
    <xf numFmtId="178" fontId="28" fillId="140" borderId="162" xfId="5518" applyFill="1" applyBorder="1"/>
    <xf numFmtId="169" fontId="6" fillId="38" borderId="162" xfId="0" applyNumberFormat="1" applyFont="1" applyFill="1" applyBorder="1" applyAlignment="1">
      <alignment horizontal="center"/>
    </xf>
    <xf numFmtId="169" fontId="17" fillId="140" borderId="162" xfId="89" applyNumberFormat="1" applyFill="1" applyBorder="1" applyAlignment="1">
      <alignment horizontal="center"/>
    </xf>
    <xf numFmtId="0" fontId="0" fillId="0" borderId="162" xfId="0" applyBorder="1"/>
    <xf numFmtId="0" fontId="0" fillId="37" borderId="162" xfId="8" applyFont="1" applyBorder="1"/>
    <xf numFmtId="169" fontId="8" fillId="140" borderId="162" xfId="0" applyNumberFormat="1" applyFont="1" applyFill="1" applyBorder="1" applyAlignment="1">
      <alignment horizontal="center"/>
    </xf>
    <xf numFmtId="169" fontId="0" fillId="141" borderId="162" xfId="0" applyNumberFormat="1" applyFill="1" applyBorder="1" applyAlignment="1">
      <alignment horizontal="center"/>
    </xf>
    <xf numFmtId="169" fontId="0" fillId="35" borderId="184" xfId="5" applyNumberFormat="1" applyFont="1" applyBorder="1"/>
    <xf numFmtId="0" fontId="6" fillId="37" borderId="184" xfId="8" applyFont="1" applyBorder="1"/>
    <xf numFmtId="4" fontId="6" fillId="39" borderId="183" xfId="10" applyBorder="1"/>
    <xf numFmtId="0" fontId="6" fillId="37" borderId="185" xfId="8" applyFont="1" applyBorder="1"/>
    <xf numFmtId="169" fontId="126" fillId="152" borderId="185" xfId="21" applyNumberFormat="1" applyFont="1" applyFill="1" applyBorder="1" applyAlignment="1" applyProtection="1">
      <alignment horizontal="center"/>
      <protection locked="0"/>
    </xf>
    <xf numFmtId="169" fontId="126" fillId="151" borderId="185" xfId="21" applyNumberFormat="1" applyFont="1" applyFill="1" applyBorder="1" applyAlignment="1" applyProtection="1">
      <alignment horizontal="center"/>
      <protection locked="0"/>
    </xf>
    <xf numFmtId="190" fontId="27" fillId="151" borderId="185" xfId="21" applyNumberFormat="1" applyFont="1" applyFill="1" applyBorder="1"/>
    <xf numFmtId="0" fontId="8" fillId="0" borderId="185" xfId="0" applyFont="1" applyBorder="1" applyAlignment="1">
      <alignment horizontal="center"/>
    </xf>
    <xf numFmtId="0" fontId="0" fillId="0" borderId="0" xfId="0" applyAlignment="1">
      <alignment horizontal="center"/>
    </xf>
    <xf numFmtId="0" fontId="6" fillId="0" borderId="0" xfId="5" applyFill="1" applyAlignment="1">
      <alignment horizontal="center"/>
    </xf>
    <xf numFmtId="0" fontId="6" fillId="35" borderId="0" xfId="5" applyAlignment="1">
      <alignment horizontal="center"/>
    </xf>
    <xf numFmtId="168" fontId="6" fillId="35" borderId="0" xfId="5" applyNumberFormat="1" applyAlignment="1">
      <alignment horizontal="center"/>
    </xf>
    <xf numFmtId="178" fontId="6" fillId="35" borderId="0" xfId="5" applyNumberFormat="1" applyAlignment="1">
      <alignment horizontal="center"/>
    </xf>
    <xf numFmtId="0" fontId="6" fillId="0" borderId="0" xfId="3" applyFont="1" applyAlignment="1">
      <alignment horizontal="center"/>
    </xf>
    <xf numFmtId="0" fontId="12" fillId="0" borderId="14"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horizontal="center" vertical="center" wrapText="1"/>
    </xf>
    <xf numFmtId="0" fontId="27" fillId="41" borderId="20" xfId="0" applyFont="1" applyFill="1" applyBorder="1" applyAlignment="1">
      <alignment horizontal="center" wrapText="1"/>
    </xf>
    <xf numFmtId="0" fontId="27" fillId="41" borderId="21" xfId="0" applyFont="1" applyFill="1" applyBorder="1" applyAlignment="1">
      <alignment horizontal="center" wrapText="1"/>
    </xf>
    <xf numFmtId="0" fontId="27" fillId="41" borderId="22" xfId="0" applyFont="1" applyFill="1" applyBorder="1" applyAlignment="1">
      <alignment horizontal="center" wrapText="1"/>
    </xf>
    <xf numFmtId="0" fontId="27" fillId="0" borderId="162" xfId="13" applyFont="1" applyBorder="1" applyAlignment="1">
      <alignment horizontal="left"/>
    </xf>
    <xf numFmtId="0" fontId="16" fillId="81" borderId="0" xfId="5880" applyFont="1" applyFill="1" applyAlignment="1" applyProtection="1">
      <alignment vertical="center" wrapText="1"/>
      <protection locked="0"/>
    </xf>
    <xf numFmtId="0" fontId="8" fillId="154" borderId="183" xfId="0" applyFont="1" applyFill="1" applyBorder="1" applyAlignment="1">
      <alignment horizontal="center"/>
    </xf>
    <xf numFmtId="0" fontId="8" fillId="154" borderId="163" xfId="0" applyFont="1" applyFill="1" applyBorder="1" applyAlignment="1">
      <alignment horizontal="center"/>
    </xf>
    <xf numFmtId="0" fontId="0" fillId="138" borderId="183" xfId="0" applyFill="1" applyBorder="1" applyAlignment="1">
      <alignment horizontal="center"/>
    </xf>
    <xf numFmtId="0" fontId="0" fillId="138" borderId="163" xfId="0" applyFill="1" applyBorder="1" applyAlignment="1">
      <alignment horizontal="center"/>
    </xf>
    <xf numFmtId="0" fontId="0" fillId="138" borderId="185" xfId="0" applyFill="1" applyBorder="1" applyAlignment="1">
      <alignment horizontal="center"/>
    </xf>
    <xf numFmtId="0" fontId="8" fillId="154" borderId="23" xfId="16" applyFont="1" applyFill="1" applyBorder="1" applyAlignment="1">
      <alignment horizontal="center" vertical="center"/>
    </xf>
    <xf numFmtId="0" fontId="8" fillId="154" borderId="24" xfId="16" applyFont="1" applyFill="1" applyBorder="1" applyAlignment="1">
      <alignment horizontal="center" vertical="center"/>
    </xf>
    <xf numFmtId="0" fontId="8" fillId="154" borderId="25" xfId="16" applyFont="1" applyFill="1" applyBorder="1" applyAlignment="1">
      <alignment horizontal="center" vertical="center"/>
    </xf>
    <xf numFmtId="0" fontId="8" fillId="154" borderId="146" xfId="16" applyFont="1" applyFill="1" applyBorder="1" applyAlignment="1">
      <alignment horizontal="center" vertical="center"/>
    </xf>
    <xf numFmtId="0" fontId="8" fillId="154" borderId="145" xfId="16" applyFont="1" applyFill="1" applyBorder="1" applyAlignment="1">
      <alignment horizontal="center" vertical="center"/>
    </xf>
    <xf numFmtId="0" fontId="8" fillId="154" borderId="144" xfId="16" applyFont="1" applyFill="1" applyBorder="1" applyAlignment="1">
      <alignment horizontal="center" vertical="center"/>
    </xf>
    <xf numFmtId="0" fontId="8" fillId="154" borderId="148" xfId="16" applyFont="1" applyFill="1" applyBorder="1" applyAlignment="1">
      <alignment horizontal="center" vertical="center"/>
    </xf>
    <xf numFmtId="0" fontId="8" fillId="154" borderId="149" xfId="16" applyFont="1" applyFill="1" applyBorder="1" applyAlignment="1">
      <alignment horizontal="center" vertical="center"/>
    </xf>
    <xf numFmtId="0" fontId="8" fillId="154" borderId="150" xfId="16" applyFont="1" applyFill="1" applyBorder="1" applyAlignment="1">
      <alignment horizontal="center" vertical="center"/>
    </xf>
    <xf numFmtId="0" fontId="8" fillId="0" borderId="146" xfId="16" applyFont="1" applyBorder="1" applyAlignment="1">
      <alignment horizontal="center" vertical="center"/>
    </xf>
    <xf numFmtId="0" fontId="8" fillId="0" borderId="145" xfId="16" applyFont="1" applyBorder="1" applyAlignment="1">
      <alignment horizontal="center" vertical="center"/>
    </xf>
    <xf numFmtId="0" fontId="8" fillId="0" borderId="144" xfId="16" applyFont="1" applyBorder="1" applyAlignment="1">
      <alignment horizontal="center" vertical="center"/>
    </xf>
    <xf numFmtId="0" fontId="25" fillId="0" borderId="28" xfId="5880" applyFont="1" applyBorder="1" applyAlignment="1" applyProtection="1">
      <alignment horizontal="center"/>
      <protection locked="0"/>
    </xf>
    <xf numFmtId="0" fontId="25" fillId="0" borderId="183" xfId="5880" applyFont="1" applyBorder="1" applyAlignment="1" applyProtection="1">
      <alignment horizontal="center"/>
      <protection locked="0"/>
    </xf>
    <xf numFmtId="0" fontId="25" fillId="0" borderId="185" xfId="5880" applyFont="1" applyBorder="1" applyAlignment="1" applyProtection="1">
      <alignment horizontal="center"/>
      <protection locked="0"/>
    </xf>
    <xf numFmtId="0" fontId="171" fillId="0" borderId="183" xfId="0" applyFont="1" applyBorder="1" applyAlignment="1">
      <alignment horizontal="center"/>
    </xf>
    <xf numFmtId="0" fontId="171" fillId="0" borderId="163" xfId="0" applyFont="1" applyBorder="1" applyAlignment="1">
      <alignment horizontal="center"/>
    </xf>
    <xf numFmtId="0" fontId="171" fillId="0" borderId="185" xfId="0" applyFont="1" applyBorder="1" applyAlignment="1">
      <alignment horizontal="center"/>
    </xf>
    <xf numFmtId="49" fontId="6" fillId="35" borderId="162" xfId="6085" applyNumberFormat="1" applyBorder="1" applyAlignment="1">
      <alignment horizontal="center"/>
    </xf>
    <xf numFmtId="0" fontId="27" fillId="38" borderId="186" xfId="6084" applyFont="1" applyFill="1" applyBorder="1" applyAlignment="1">
      <alignment horizontal="center"/>
    </xf>
    <xf numFmtId="0" fontId="27" fillId="38" borderId="169" xfId="6084" applyFont="1" applyFill="1" applyBorder="1" applyAlignment="1">
      <alignment horizontal="center"/>
    </xf>
    <xf numFmtId="0" fontId="27" fillId="38" borderId="187" xfId="6084" applyFont="1" applyFill="1" applyBorder="1" applyAlignment="1">
      <alignment horizontal="center"/>
    </xf>
    <xf numFmtId="49" fontId="6" fillId="35" borderId="183" xfId="6085" applyNumberFormat="1" applyBorder="1" applyAlignment="1">
      <alignment horizontal="center"/>
    </xf>
    <xf numFmtId="49" fontId="6" fillId="35" borderId="163" xfId="6085" applyNumberFormat="1" applyBorder="1" applyAlignment="1">
      <alignment horizontal="center"/>
    </xf>
    <xf numFmtId="49" fontId="6" fillId="35" borderId="185" xfId="6085" applyNumberFormat="1" applyBorder="1" applyAlignment="1">
      <alignment horizontal="center"/>
    </xf>
    <xf numFmtId="0" fontId="8" fillId="154" borderId="184" xfId="0" applyFont="1" applyFill="1" applyBorder="1" applyAlignment="1">
      <alignment horizontal="center"/>
    </xf>
    <xf numFmtId="0" fontId="8" fillId="154" borderId="162" xfId="0" applyFont="1" applyFill="1" applyBorder="1" applyAlignment="1">
      <alignment horizontal="center"/>
    </xf>
    <xf numFmtId="0" fontId="8" fillId="0" borderId="162" xfId="0" applyFont="1" applyBorder="1" applyAlignment="1">
      <alignment horizontal="center" vertical="center" wrapText="1"/>
    </xf>
    <xf numFmtId="0" fontId="8" fillId="0" borderId="162" xfId="0" applyFont="1" applyBorder="1" applyAlignment="1">
      <alignment horizontal="center" vertical="center"/>
    </xf>
    <xf numFmtId="0" fontId="8" fillId="0" borderId="183" xfId="0" applyFont="1" applyBorder="1" applyAlignment="1">
      <alignment horizontal="center" vertical="center"/>
    </xf>
    <xf numFmtId="0" fontId="8" fillId="0" borderId="163" xfId="0" applyFont="1" applyBorder="1" applyAlignment="1">
      <alignment horizontal="center" vertical="center"/>
    </xf>
    <xf numFmtId="0" fontId="8" fillId="0" borderId="185" xfId="0" applyFont="1" applyBorder="1" applyAlignment="1">
      <alignment horizontal="center" vertical="center"/>
    </xf>
    <xf numFmtId="169" fontId="125" fillId="0" borderId="184" xfId="21" applyNumberFormat="1" applyFont="1" applyBorder="1" applyAlignment="1">
      <alignment horizontal="center" vertical="center" wrapText="1"/>
    </xf>
    <xf numFmtId="169" fontId="125" fillId="0" borderId="26" xfId="21" applyNumberFormat="1" applyFont="1" applyBorder="1" applyAlignment="1">
      <alignment horizontal="center" vertical="center" wrapText="1"/>
    </xf>
    <xf numFmtId="169" fontId="125" fillId="0" borderId="162" xfId="21" applyNumberFormat="1" applyFont="1" applyBorder="1" applyAlignment="1">
      <alignment horizontal="center" vertical="center"/>
    </xf>
    <xf numFmtId="169" fontId="125" fillId="0" borderId="162" xfId="21" applyNumberFormat="1" applyFont="1" applyBorder="1" applyAlignment="1">
      <alignment horizontal="center" vertical="center" wrapText="1"/>
    </xf>
    <xf numFmtId="169" fontId="125" fillId="154" borderId="183" xfId="21" applyNumberFormat="1" applyFont="1" applyFill="1" applyBorder="1" applyAlignment="1">
      <alignment horizontal="center" vertical="center"/>
    </xf>
    <xf numFmtId="169" fontId="125" fillId="154" borderId="163" xfId="21" applyNumberFormat="1" applyFont="1" applyFill="1" applyBorder="1" applyAlignment="1">
      <alignment horizontal="center" vertical="center"/>
    </xf>
    <xf numFmtId="169" fontId="125" fillId="154" borderId="185" xfId="21" applyNumberFormat="1" applyFont="1" applyFill="1" applyBorder="1" applyAlignment="1">
      <alignment horizontal="center" vertical="center"/>
    </xf>
    <xf numFmtId="0" fontId="27" fillId="38" borderId="186" xfId="0" applyFont="1" applyFill="1" applyBorder="1" applyAlignment="1">
      <alignment horizontal="center"/>
    </xf>
    <xf numFmtId="0" fontId="27" fillId="38" borderId="169" xfId="0" applyFont="1" applyFill="1" applyBorder="1" applyAlignment="1">
      <alignment horizontal="center"/>
    </xf>
    <xf numFmtId="0" fontId="27" fillId="38" borderId="187" xfId="0" applyFont="1" applyFill="1" applyBorder="1" applyAlignment="1">
      <alignment horizontal="center"/>
    </xf>
    <xf numFmtId="0" fontId="0" fillId="0" borderId="0" xfId="0" applyAlignment="1">
      <alignment horizontal="center" vertical="center"/>
    </xf>
    <xf numFmtId="0" fontId="8" fillId="0" borderId="0" xfId="0" applyFont="1" applyAlignment="1">
      <alignment horizontal="center" vertical="center"/>
    </xf>
    <xf numFmtId="0" fontId="27" fillId="38" borderId="162" xfId="0" applyFont="1" applyFill="1" applyBorder="1" applyAlignment="1">
      <alignment horizontal="center"/>
    </xf>
    <xf numFmtId="0" fontId="27" fillId="38" borderId="184" xfId="0" applyFont="1" applyFill="1" applyBorder="1" applyAlignment="1">
      <alignment horizontal="center"/>
    </xf>
    <xf numFmtId="0" fontId="0" fillId="138" borderId="162" xfId="0" applyFill="1" applyBorder="1" applyAlignment="1">
      <alignment horizontal="center"/>
    </xf>
    <xf numFmtId="0" fontId="8" fillId="38" borderId="162" xfId="0" applyFont="1" applyFill="1" applyBorder="1" applyAlignment="1">
      <alignment horizontal="center"/>
    </xf>
    <xf numFmtId="171" fontId="172" fillId="0" borderId="162" xfId="4" applyNumberFormat="1" applyFont="1" applyBorder="1" applyAlignment="1">
      <alignment horizontal="right"/>
    </xf>
  </cellXfs>
  <cellStyles count="17630">
    <cellStyle name=" 1" xfId="317" xr:uid="{558ADF04-4940-4473-87A7-0265165DF731}"/>
    <cellStyle name=" 1 2" xfId="11331" xr:uid="{B587BB19-83AA-4713-96E9-48CBC25707E6}"/>
    <cellStyle name=" 1 3" xfId="7072" xr:uid="{06CF223C-918C-4FA2-8D79-AAC5EF46F788}"/>
    <cellStyle name="$1000s (0)" xfId="7069" xr:uid="{309A4A32-205A-4ABA-A007-54AC902E44DF}"/>
    <cellStyle name="%" xfId="13" xr:uid="{1D0BA35A-33E9-4F9A-80BB-48B86E137577}"/>
    <cellStyle name="% 10" xfId="4538" xr:uid="{BB04E59F-3450-47F6-B728-6E9A849D1A7B}"/>
    <cellStyle name="% 10 2" xfId="7073" xr:uid="{DC5AAB53-E7B0-4E6F-B148-895B755FA8CB}"/>
    <cellStyle name="% 10 2 2" xfId="10552" xr:uid="{73029DEA-A202-4717-89C4-208E3EE068E8}"/>
    <cellStyle name="% 10 2 3" xfId="6038" xr:uid="{F6C89606-6B1E-4E4D-A86A-E7BA942E3323}"/>
    <cellStyle name="% 105" xfId="7070" xr:uid="{D9DD820B-939F-4A6E-B99E-72FC38338500}"/>
    <cellStyle name="% 114" xfId="4518" xr:uid="{9E2C9F91-9B30-44ED-9A18-AC174C1E326A}"/>
    <cellStyle name="% 2" xfId="24" xr:uid="{89DFB035-591E-4ADD-A771-2B10158DCB4D}"/>
    <cellStyle name="% 2 2" xfId="19" xr:uid="{BAD2448C-011D-4096-AF35-7994601FECB8}"/>
    <cellStyle name="% 2 2 2" xfId="4541" xr:uid="{74031B57-0391-416C-BDFC-866C73ED2F0B}"/>
    <cellStyle name="% 2 2 2 2" xfId="3937" xr:uid="{D3FF1D15-C1C1-4271-8334-B0530AD3DE12}"/>
    <cellStyle name="% 2 2 2 2 2" xfId="6050" xr:uid="{F575AF5A-6EB7-42E8-82E5-C9D5766CC913}"/>
    <cellStyle name="% 2 2 2 2 3" xfId="7109" xr:uid="{901C64C9-3CD3-4D57-948E-5549C67B78E3}"/>
    <cellStyle name="% 2 2 2 3" xfId="6061" xr:uid="{C6BC7083-081E-4DFF-B3B2-FE21B44356F4}"/>
    <cellStyle name="% 2 2 3" xfId="4540" xr:uid="{8E64A011-1CCF-4751-BD23-D4240D2C8423}"/>
    <cellStyle name="% 2 2 3 2" xfId="7071" xr:uid="{FC741206-E459-4EB0-B5D9-CE298AC512EA}"/>
    <cellStyle name="% 2 2 3 3" xfId="11332" xr:uid="{AC5C8104-E80F-4267-A8B1-521C3C6E6851}"/>
    <cellStyle name="% 2 2 3 4" xfId="6335" xr:uid="{A0C39E4A-3A5C-4A08-AAC0-C332C5CD42CE}"/>
    <cellStyle name="% 2 2_3.1.2 DB Pension Detail" xfId="10553" xr:uid="{EDFF3212-198F-48EE-87A7-400BAD2787C4}"/>
    <cellStyle name="% 2 3" xfId="92" xr:uid="{68580D53-91A4-4D4A-8AF3-6BB20AC228A0}"/>
    <cellStyle name="% 2 3 2" xfId="1147" xr:uid="{7053C4C2-6D57-4749-B37F-9E33FFE170F1}"/>
    <cellStyle name="% 2 3 3" xfId="7108" xr:uid="{7B512294-BBBC-481E-9735-BF1151F18681}"/>
    <cellStyle name="% 2 4" xfId="4539" xr:uid="{77E1A15D-9C91-4B4E-85F6-143E23102F02}"/>
    <cellStyle name="% 2 48" xfId="3753" xr:uid="{3555216E-0FF4-499D-8347-F9C2A30541D6}"/>
    <cellStyle name="% 3" xfId="392" xr:uid="{56E041D9-B134-4F94-972E-3F98F07B0DC3}"/>
    <cellStyle name="% 3 2" xfId="4542" xr:uid="{EF1B2B51-9BD0-499A-A79B-0D1D77A32F96}"/>
    <cellStyle name="% 3 79" xfId="6974" xr:uid="{4DAA849D-6879-43F3-9028-EE819D169BAD}"/>
    <cellStyle name="% 4" xfId="4543" xr:uid="{798B891C-5C81-435A-9230-DC256F2432BC}"/>
    <cellStyle name="% 4 2" xfId="4544" xr:uid="{5987D90F-E241-4A2E-9036-93CB6DF945F0}"/>
    <cellStyle name="% 4 3" xfId="4545" xr:uid="{5AF96F12-52EF-468A-AA26-5295A0F02EA4}"/>
    <cellStyle name="% 4 4" xfId="4546" xr:uid="{82255008-247B-4067-94A6-CF0EA36CC639}"/>
    <cellStyle name="% 4 5" xfId="4547" xr:uid="{E1E255FC-F12F-4253-8A60-805CA65BFCF1}"/>
    <cellStyle name="% 4 6" xfId="4548" xr:uid="{CC463C0C-5D5F-48CF-854C-DDDCE0E0323E}"/>
    <cellStyle name="% 4 7" xfId="4549" xr:uid="{9F1984AE-900F-4C75-B03E-1285FC215E45}"/>
    <cellStyle name="% 4 8" xfId="4550" xr:uid="{71369867-1472-4B2D-BD38-382DB9657381}"/>
    <cellStyle name="% 5" xfId="4537" xr:uid="{3B2AF205-038D-42EB-B41C-668D8FF8125E}"/>
    <cellStyle name="% 5 2" xfId="7469" xr:uid="{3E826DF7-B301-4522-B040-EEED55ED89DC}"/>
    <cellStyle name="% 53" xfId="6094" xr:uid="{A08D96F3-7A42-4DB4-AC4A-7E4FD1729171}"/>
    <cellStyle name="% 53 2" xfId="6139" xr:uid="{62AFF639-4926-4004-B04F-662088BD7CB3}"/>
    <cellStyle name="% 6" xfId="6029" xr:uid="{4BDE857A-B419-42D9-AC53-A45711DDA289}"/>
    <cellStyle name="% 6 2" xfId="7107" xr:uid="{93C73CFC-E779-46A3-A549-B3D535378AAF}"/>
    <cellStyle name="%_3.3 Tax" xfId="4551" xr:uid="{461E7B1F-05A6-4521-B9E9-8694C02D0383}"/>
    <cellStyle name="%_3.3 Tax 2" xfId="4552" xr:uid="{B42494F4-39A1-4B45-AB68-4AEA47934408}"/>
    <cellStyle name="%_3.3 Tax 2 2" xfId="11334" xr:uid="{89F51728-668E-4DFA-8D17-85A707C09479}"/>
    <cellStyle name="%_3.3 Tax 3" xfId="11333" xr:uid="{B138C81B-9DA8-4F61-8635-6A82BE53BE64}"/>
    <cellStyle name="%_4.2 Activity Indicators" xfId="10554" xr:uid="{C439B8F4-29B2-459F-A068-38EF1A0A923E}"/>
    <cellStyle name="%_BP10+ GTO Capex Split CN" xfId="4553" xr:uid="{3BE09B7C-43C1-4258-83C2-32B7C1169D4D}"/>
    <cellStyle name="%_GTO Non Operational Capex Roll-over submission (FINAL with property)" xfId="4554" xr:uid="{793ED436-18A3-4577-8792-5BDAA1C10EE6}"/>
    <cellStyle name="%_NGG Opex PCRRP Tables 31 Mar 2009" xfId="10555" xr:uid="{17484755-F897-446D-A142-3B38781D9390}"/>
    <cellStyle name="%_NGG Opex PCRRP Tables 31 Mar 2009 2 2" xfId="6049" xr:uid="{56E8FA0E-927B-48B3-997C-882C22E265BA}"/>
    <cellStyle name="%_NGG Opex PCRRP Tables 31 Mar 2009 3" xfId="4180" xr:uid="{961D5224-22EA-486D-8DA2-836D10F00AEF}"/>
    <cellStyle name="%_NGG TPCR4 MG Workings" xfId="4555" xr:uid="{5FFD857D-81FE-4804-9613-C13CAE233381}"/>
    <cellStyle name="%_Opex Input" xfId="4556" xr:uid="{36FD1F4F-27E8-4ADB-B2CF-1C8F1D5B1D04}"/>
    <cellStyle name="%_RRP Rec" xfId="25" xr:uid="{0E36B1B1-27DA-4196-8593-2F7765F255DE}"/>
    <cellStyle name="%_Sch 2.1 Eng schedule 2009-10 Final @ 270710" xfId="10556" xr:uid="{44FD47A8-F9CC-43EF-B690-0ABD6E29A265}"/>
    <cellStyle name="%_Section 5" xfId="26" xr:uid="{D9866BB4-5953-486F-B416-E65564E0F40D}"/>
    <cellStyle name="%_Section 5 2" xfId="93" xr:uid="{A8A073F6-E46C-4F25-9EBA-5C0DEA7C8999}"/>
    <cellStyle name="%_Section 5 2 2" xfId="1148" xr:uid="{EFCEDB22-1FFC-47FE-9C73-0B1FC46EF102}"/>
    <cellStyle name="%_Transmission PCRRP tables_SPTL_200809 V1" xfId="4557" xr:uid="{AB6E25D6-7574-4409-B2CE-B2601711D251}"/>
    <cellStyle name="%_Transmission PCRRP tables_SPTL_200809 V1 2" xfId="11335" xr:uid="{B649FF7E-A017-44ED-8CDC-47E585BB6B6D}"/>
    <cellStyle name="%_VR NGET Opex tables" xfId="4558" xr:uid="{634D129C-F88B-4B6D-8A5F-DBAC47C6296C}"/>
    <cellStyle name="%_VR Pensions Opex tables" xfId="4559" xr:uid="{9C61F1DB-C93C-47EF-A146-6FE2562D2107}"/>
    <cellStyle name="_070323 - 5yr opex BPQ (Final)" xfId="4560" xr:uid="{A42A94A7-0C5A-4BBB-A4E6-2660CE32596F}"/>
    <cellStyle name="_070323 - 5yr opex BPQ (Final) 2" xfId="11336" xr:uid="{82E10AF7-9783-4003-AE1D-46CC3A256E5D}"/>
    <cellStyle name="_0708 GSO Capex RRP (detail)" xfId="4561" xr:uid="{A1A84309-0E06-4A84-92B6-175861E1BE2D}"/>
    <cellStyle name="_0708 GSO Capex RRP (detail) 2" xfId="4562" xr:uid="{354688C4-AF54-48CB-BEBC-886D41BC78EE}"/>
    <cellStyle name="_0708 GSO Capex RRP (detail) 2 2" xfId="4563" xr:uid="{5E98159A-4567-4FA0-AFDB-21F4C7DD0C97}"/>
    <cellStyle name="_0708 GSO Capex RRP (detail) 2 3" xfId="4564" xr:uid="{A79B0493-77DF-49FC-A57B-AA7B975B88CD}"/>
    <cellStyle name="_0708 GSO Capex RRP (detail) 2 4" xfId="4565" xr:uid="{DDE8BC53-C679-4394-A611-1A1729243D4B}"/>
    <cellStyle name="_0708 GSO Capex RRP (detail) 2 5" xfId="4566" xr:uid="{097FB8F3-13CF-45B4-98F2-AD26444680B7}"/>
    <cellStyle name="_0708 GSO Capex RRP (detail) 2 6" xfId="4567" xr:uid="{5E4ABBEF-B2BA-4911-9E53-B6CBAB9DADBE}"/>
    <cellStyle name="_0708 GSO Capex RRP (detail) 2 7" xfId="4568" xr:uid="{ED086455-E10E-404A-BD62-472D45EB9CC5}"/>
    <cellStyle name="_0708 GSO Capex RRP (detail) 2 8" xfId="4569" xr:uid="{D02562A2-7C3F-4669-853C-BB6B55BA9A67}"/>
    <cellStyle name="_0708 GSO Capex RRP (detail)_Opex Input" xfId="4570" xr:uid="{3E953710-E27B-4FDE-8423-757B535B81BE}"/>
    <cellStyle name="_0708 TO Non-Op Capex (detail)" xfId="4571" xr:uid="{7319765F-69F3-4DD3-88AD-B2D8E5D70516}"/>
    <cellStyle name="_AS&amp;I Q3 Forecast workings v2" xfId="391" xr:uid="{9DE64508-7DE8-4989-AF6A-34E944017ED2}"/>
    <cellStyle name="_Aug to Nov heads" xfId="390" xr:uid="{4EAF24BF-1791-4752-94D9-2E350C7E9C75}"/>
    <cellStyle name="_Book4" xfId="4572" xr:uid="{01848FF7-8436-49E2-B0DA-ABCCB7871E8E}"/>
    <cellStyle name="_Book4 2" xfId="4573" xr:uid="{E7B1A347-76A7-499D-99C8-94D3334AAD03}"/>
    <cellStyle name="_Book4 2 2" xfId="4574" xr:uid="{7F203C2B-CF05-488E-8162-9B7739DBB256}"/>
    <cellStyle name="_Book4 2 3" xfId="4575" xr:uid="{B52E27E6-BC7D-40C5-A1CB-D263CC38F778}"/>
    <cellStyle name="_Book4 2 4" xfId="4576" xr:uid="{200266C3-E66E-4176-B47C-A8B713A77F53}"/>
    <cellStyle name="_Book4 2 5" xfId="4577" xr:uid="{D4043CE8-69B7-4067-A1AA-99692D4EAB33}"/>
    <cellStyle name="_Book4 2 6" xfId="4578" xr:uid="{33495B46-EBB5-4233-AFB5-59BAD38DE03B}"/>
    <cellStyle name="_Book4 2 7" xfId="4579" xr:uid="{DCE8B676-AD3E-4FF4-922D-A4745898F614}"/>
    <cellStyle name="_Book4 2 8" xfId="4580" xr:uid="{28E16590-91F4-4079-9ABB-8C69760311CB}"/>
    <cellStyle name="_BP10+ GTO Capex Split CN" xfId="4581" xr:uid="{56E6DD06-FCD7-4BB4-AD73-4D118963FE11}"/>
    <cellStyle name="_BP10+post TIC 1 Jun" xfId="4582" xr:uid="{4B9924B6-B597-4D27-BB7F-A24DBA02D0F7}"/>
    <cellStyle name="_BP10+post TIC 1 Jun 2" xfId="4583" xr:uid="{7600E9CC-3EB9-4049-AB10-F496970BA1A8}"/>
    <cellStyle name="_BP10+post TIC 1 Jun 2 2" xfId="4584" xr:uid="{430764C1-1974-47AF-8DCB-46391DAC49D8}"/>
    <cellStyle name="_BP10+post TIC 1 Jun 2 3" xfId="4585" xr:uid="{6434122C-0182-4912-B663-9D4C4DBDB735}"/>
    <cellStyle name="_BP10+post TIC 1 Jun 2 4" xfId="4586" xr:uid="{F9836784-1FFD-4A6C-A093-B994E5CDABC2}"/>
    <cellStyle name="_BP10+post TIC 1 Jun 2 5" xfId="4587" xr:uid="{313C1AF6-2250-4B31-BBE8-96ACC2D82563}"/>
    <cellStyle name="_BP10+post TIC 1 Jun 2 6" xfId="4588" xr:uid="{FBFF9A8E-BA03-42A7-B6E0-700F0676EC90}"/>
    <cellStyle name="_BP10+post TIC 1 Jun 2 7" xfId="4589" xr:uid="{D3596F83-FEA8-42B2-B96D-3BCE69B8B79E}"/>
    <cellStyle name="_BP10+post TIC 1 Jun 2 8" xfId="4590" xr:uid="{DE2935B1-A229-4472-AB4A-BB832553308C}"/>
    <cellStyle name="_Capital Plan - IS UK" xfId="4591" xr:uid="{AC4488E0-6AFF-4088-AD8D-7FD2809BB9EB}"/>
    <cellStyle name="_Capital Plan - IS UK_0910 GSO Capex RRP - Final (Detail) v2 220710" xfId="4592" xr:uid="{CAA28DA6-7449-49EF-948F-0C7C55C81349}"/>
    <cellStyle name="_Capital Plan - IS UK_0910 GSO Capex RRP - Final (Detail) v2 220710 2" xfId="4593" xr:uid="{8A2C1B7E-BB41-46DC-BB66-9FDE81AD91E9}"/>
    <cellStyle name="_Capital Plan - IS UK_0910 GSO Capex RRP - Final (Detail) v2 220710 2 2" xfId="4594" xr:uid="{EF1DB7FE-ECB8-4204-A3F4-6DEB930679AB}"/>
    <cellStyle name="_Capital Plan - IS UK_0910 GSO Capex RRP - Final (Detail) v2 220710 2 3" xfId="4595" xr:uid="{8DE7D9BA-D22C-4587-B7BD-6330F77E7987}"/>
    <cellStyle name="_Capital Plan - IS UK_0910 GSO Capex RRP - Final (Detail) v2 220710 2 4" xfId="4596" xr:uid="{90E3F911-7699-45D9-98E8-842AD01FEB4A}"/>
    <cellStyle name="_Capital Plan - IS UK_0910 GSO Capex RRP - Final (Detail) v2 220710 2 5" xfId="4597" xr:uid="{07ABECD6-87C9-423B-ADC1-CE83CECA946E}"/>
    <cellStyle name="_Capital Plan - IS UK_0910 GSO Capex RRP - Final (Detail) v2 220710 2 6" xfId="4598" xr:uid="{6E4945E8-137C-4BFD-9224-E8A83BC1C7BD}"/>
    <cellStyle name="_Capital Plan - IS UK_0910 GSO Capex RRP - Final (Detail) v2 220710 2 7" xfId="4599" xr:uid="{6FDA87EA-0A0A-4696-A0FC-2FC3309BD24E}"/>
    <cellStyle name="_Capital Plan - IS UK_0910 GSO Capex RRP - Final (Detail) v2 220710 2 8" xfId="4600" xr:uid="{75D898EB-884F-4EEF-A48A-5B9EA99CCEA2}"/>
    <cellStyle name="_Capital Plan - IS UK_0910 GSO Capex RRP - Final (Detail) v2 220710_Opex Input" xfId="4601" xr:uid="{E478332F-F8A8-4CCB-89C8-D3CE5E36FA23}"/>
    <cellStyle name="_CCs" xfId="389" xr:uid="{36D70E9C-8D7D-407B-B2E6-8FCB79035F66}"/>
    <cellStyle name="_FM Data &amp; Mappings" xfId="388" xr:uid="{4A59FDA0-42EA-42A9-BCC1-98E8982C5782}"/>
    <cellStyle name="_Gas TO major Projects Forecast Jun-10" xfId="4602" xr:uid="{0DF55FB2-3F7A-4EE4-BC18-16B22B91D05D}"/>
    <cellStyle name="_Gas TO major Projects Forecast Jun-10 2" xfId="4603" xr:uid="{0FC794BF-2ADA-4742-9795-E47CC789A88B}"/>
    <cellStyle name="_Gas TO major Projects Forecast Jun-10 2 2" xfId="4604" xr:uid="{B4729BA9-5BF7-4FE6-8267-670E1972A098}"/>
    <cellStyle name="_Gas TO major Projects Forecast Jun-10 2 3" xfId="4605" xr:uid="{DCF5A379-6F29-4C93-BFA4-864EA85E99D6}"/>
    <cellStyle name="_Gas TO major Projects Forecast Jun-10 2 4" xfId="4606" xr:uid="{A6743E1C-E5ED-416F-A262-BA1A8D192E88}"/>
    <cellStyle name="_Gas TO major Projects Forecast Jun-10 2 5" xfId="4607" xr:uid="{FB65CC56-E477-438F-A141-13EE7A32866D}"/>
    <cellStyle name="_Gas TO major Projects Forecast Jun-10 2 6" xfId="4608" xr:uid="{220834F0-B44D-4F78-B545-2381D3F2F5AA}"/>
    <cellStyle name="_Gas TO major Projects Forecast Jun-10 2 7" xfId="4609" xr:uid="{AB47061A-F32E-475E-9BE3-3A317852D2CD}"/>
    <cellStyle name="_Gas TO major Projects Forecast Jun-10 2 8" xfId="4610" xr:uid="{951A5AF9-85FF-4C3B-A674-50FF73E50F7A}"/>
    <cellStyle name="_Gas TO major Projects Forecast May-10 BP10+ v5" xfId="4611" xr:uid="{6958AF8D-102F-40AF-AA1F-DF56CDB6FD8E}"/>
    <cellStyle name="_Gas TO major Projects Forecast May-10 BP10+ v5 2" xfId="4612" xr:uid="{CE666CBD-B937-4FB5-84C8-0AE168F40A26}"/>
    <cellStyle name="_Gas TO major Projects Forecast May-10 BP10+ v5 2 2" xfId="4613" xr:uid="{DEFCE47B-173A-48E2-A9BA-445B4D3203B5}"/>
    <cellStyle name="_Gas TO major Projects Forecast May-10 BP10+ v5 2 3" xfId="4614" xr:uid="{CB3EB173-DC66-447A-A35B-5E79E1CB5B0B}"/>
    <cellStyle name="_Gas TO major Projects Forecast May-10 BP10+ v5 2 4" xfId="4615" xr:uid="{CB9861F4-4459-4176-B47A-E4DD89CB38C7}"/>
    <cellStyle name="_Gas TO major Projects Forecast May-10 BP10+ v5 2 5" xfId="4616" xr:uid="{0AE4FA89-044B-4A13-A31C-AE711B7C39D4}"/>
    <cellStyle name="_Gas TO major Projects Forecast May-10 BP10+ v5 2 6" xfId="4617" xr:uid="{2255980C-0C08-4EB3-8F89-4448B175FDF8}"/>
    <cellStyle name="_Gas TO major Projects Forecast May-10 BP10+ v5 2 7" xfId="4618" xr:uid="{38CA631D-7BA2-4120-A4C0-8ED704AE9319}"/>
    <cellStyle name="_Gas TO major Projects Forecast May-10 BP10+ v5 2 8" xfId="4619" xr:uid="{55B0C9F7-27DF-4FDD-B274-824A2E1E22CE}"/>
    <cellStyle name="_GTAM budget tracker Template" xfId="387" xr:uid="{B4C9F754-0905-4402-A4F4-A7A863296A80}"/>
    <cellStyle name="_GTO Non Operational Capex Roll-over submission (FINAL with property)" xfId="4620" xr:uid="{9E5B51D0-500C-4331-9CC7-FB8011496A8A}"/>
    <cellStyle name="_Manpower Model" xfId="386" xr:uid="{4FA0D9A7-D676-4D0F-BC11-2B0F6312253B}"/>
    <cellStyle name="_Metering" xfId="385" xr:uid="{03A97095-A21D-42BA-8946-080FDB0FAECC}"/>
    <cellStyle name="_Metering 2" xfId="384" xr:uid="{D6DD0134-BEE0-4FED-B80F-A83A283C5306}"/>
    <cellStyle name="_Metering 3" xfId="383" xr:uid="{332F0635-07FD-47E7-B194-85A0C041D55D}"/>
    <cellStyle name="_Sheet1" xfId="382" xr:uid="{514342C0-21D4-4D1F-8947-09F3FE5B78D8}"/>
    <cellStyle name="_Sheet2" xfId="381" xr:uid="{75192115-D53F-4ACE-B5F4-7D1657FE58D3}"/>
    <cellStyle name="_Test scoring_UKGDx_20070924_Pilot (DV)" xfId="4621" xr:uid="{E3A69EBE-47DA-4E19-BF94-8CC38F5959C5}"/>
    <cellStyle name="=C:\WINNT\SYSTEM32\COMMAND.COM" xfId="2" xr:uid="{DBC9C47B-D9CE-4108-AF04-F033524A1ECC}"/>
    <cellStyle name="=C:\WINNT\SYSTEM32\COMMAND.COM 10" xfId="4531" xr:uid="{C581BC4B-36B0-4A99-923C-CB67ED11ACE1}"/>
    <cellStyle name="=C:\WINNT\SYSTEM32\COMMAND.COM 11" xfId="4622" xr:uid="{8D6E99C2-57A2-407C-B7C6-C9B8F269A084}"/>
    <cellStyle name="=C:\WINNT\SYSTEM32\COMMAND.COM 12" xfId="4623" xr:uid="{4E294D1F-5C72-4215-913F-0E4B5B47E9A7}"/>
    <cellStyle name="=C:\WINNT\SYSTEM32\COMMAND.COM 13" xfId="4624" xr:uid="{ED0213E2-F6EB-4ACF-89FA-045E5184D458}"/>
    <cellStyle name="=C:\WINNT\SYSTEM32\COMMAND.COM 14" xfId="4625" xr:uid="{D2053157-262B-48D4-A587-F708002D13F7}"/>
    <cellStyle name="=C:\WINNT\SYSTEM32\COMMAND.COM 15" xfId="4626" xr:uid="{12ACFF7B-ED22-4C4D-AA23-28BBDE5D2970}"/>
    <cellStyle name="=C:\WINNT\SYSTEM32\COMMAND.COM 16" xfId="4627" xr:uid="{AD21DA24-2B2D-424E-B0F6-201F56F88694}"/>
    <cellStyle name="=C:\WINNT\SYSTEM32\COMMAND.COM 17" xfId="4628" xr:uid="{A47C36E5-D297-4F55-B2B6-E0ABB0BA5F70}"/>
    <cellStyle name="=C:\WINNT\SYSTEM32\COMMAND.COM 18" xfId="4629" xr:uid="{B49E7BC9-C37A-43E1-9838-9FADB1FA13D5}"/>
    <cellStyle name="=C:\WINNT\SYSTEM32\COMMAND.COM 19" xfId="4630" xr:uid="{C4224E95-0709-4292-944D-C68F9B5395D3}"/>
    <cellStyle name="=C:\WINNT\SYSTEM32\COMMAND.COM 2" xfId="379" xr:uid="{290C5DA5-D7B6-4E97-93CF-4A9C24DEAEAD}"/>
    <cellStyle name="=C:\WINNT\SYSTEM32\COMMAND.COM 2 10" xfId="8202" xr:uid="{421CA53D-E506-4BB7-982E-61DBA6771BBD}"/>
    <cellStyle name="=C:\WINNT\SYSTEM32\COMMAND.COM 2 10 2" xfId="11337" xr:uid="{410A70C2-AD87-435E-B7D1-DDBB0757E232}"/>
    <cellStyle name="=C:\WINNT\SYSTEM32\COMMAND.COM 2 2" xfId="1377" xr:uid="{38DF6820-0E36-4FE2-AEA7-E090BE320AFF}"/>
    <cellStyle name="=C:\WINNT\SYSTEM32\COMMAND.COM 2 2 10" xfId="11339" xr:uid="{455DCCD0-F1A2-44CB-AAEB-6A6DCFD4258F}"/>
    <cellStyle name="=C:\WINNT\SYSTEM32\COMMAND.COM 2 2 2" xfId="3" xr:uid="{618576DF-1BA6-458F-BF9A-8F74F0D653DC}"/>
    <cellStyle name="=C:\WINNT\SYSTEM32\COMMAND.COM 2 2 2 2" xfId="4633" xr:uid="{A9F16485-D167-4B08-B731-78B18E1925F7}"/>
    <cellStyle name="=C:\WINNT\SYSTEM32\COMMAND.COM 2 2 2 3" xfId="4634" xr:uid="{1E38A276-6DF3-4D5D-B2E4-2A101139770D}"/>
    <cellStyle name="=C:\WINNT\SYSTEM32\COMMAND.COM 2 2 2 4" xfId="4632" xr:uid="{4D1415D7-8CCE-4077-9C3E-DFCEFC099330}"/>
    <cellStyle name="=C:\WINNT\SYSTEM32\COMMAND.COM 2 2 2 4 2" xfId="11340" xr:uid="{05336132-8427-4B15-90A8-0C4715686EEC}"/>
    <cellStyle name="=C:\WINNT\SYSTEM32\COMMAND.COM 2 2 2_Opex Input" xfId="4635" xr:uid="{8C64D338-6C8A-4848-9718-4C1E6D018E03}"/>
    <cellStyle name="=C:\WINNT\SYSTEM32\COMMAND.COM 2 2 3" xfId="4636" xr:uid="{7A854BCD-60F3-4786-82EE-2909CB6B4513}"/>
    <cellStyle name="=C:\WINNT\SYSTEM32\COMMAND.COM 2 2 4" xfId="4631" xr:uid="{D9F62651-E559-4C46-A5B5-629DB17BF4EC}"/>
    <cellStyle name="=C:\WINNT\SYSTEM32\COMMAND.COM 2 2 4 2" xfId="11338" xr:uid="{6803C279-C81C-41BA-B3F1-958113418487}"/>
    <cellStyle name="=C:\WINNT\SYSTEM32\COMMAND.COM 2 2 4 3" xfId="7471" xr:uid="{184713CE-2A36-4A04-A757-F879DE0953BA}"/>
    <cellStyle name="=C:\WINNT\SYSTEM32\COMMAND.COM 2 2 5" xfId="5875" xr:uid="{B793D1AB-EB65-4225-851C-95B9D022F868}"/>
    <cellStyle name="=C:\WINNT\SYSTEM32\COMMAND.COM 2 2 6" xfId="5882" xr:uid="{2EB03459-BDF7-4D60-8117-E5B1E9979F03}"/>
    <cellStyle name="=C:\WINNT\SYSTEM32\COMMAND.COM 2 2 7" xfId="7110" xr:uid="{2C6AA5D1-49F1-4535-997D-3DF6D48A85E4}"/>
    <cellStyle name="=C:\WINNT\SYSTEM32\COMMAND.COM 2 2_Opex Input" xfId="4637" xr:uid="{3B7F82A9-6A04-4489-A5C1-507331583A52}"/>
    <cellStyle name="=C:\WINNT\SYSTEM32\COMMAND.COM 2 3" xfId="4638" xr:uid="{E57BFCB1-F3D7-4D9D-A1F3-29757B97F93E}"/>
    <cellStyle name="=C:\WINNT\SYSTEM32\COMMAND.COM 2 4" xfId="5778" xr:uid="{BC816593-E636-43FB-BED3-AEDAE7D7C852}"/>
    <cellStyle name="=C:\WINNT\SYSTEM32\COMMAND.COM 2 5" xfId="7672" xr:uid="{6458C50E-B6BE-4836-8C1E-ED3C836B7ED0}"/>
    <cellStyle name="=C:\WINNT\SYSTEM32\COMMAND.COM 2 6" xfId="7491" xr:uid="{7968B04A-9AA5-4A28-8E77-9879CCF6CEDB}"/>
    <cellStyle name="=C:\WINNT\SYSTEM32\COMMAND.COM 2 7" xfId="7856" xr:uid="{5C909086-FDAC-4859-98CA-AACD873A41F6}"/>
    <cellStyle name="=C:\WINNT\SYSTEM32\COMMAND.COM 2 8" xfId="8343" xr:uid="{81FB9F8B-1B15-4BE4-89C9-A434C257337C}"/>
    <cellStyle name="=C:\WINNT\SYSTEM32\COMMAND.COM 2 9" xfId="8354" xr:uid="{D4E6821D-6620-4CE5-BB3A-B5547531FBD8}"/>
    <cellStyle name="=C:\WINNT\SYSTEM32\COMMAND.COM 2_Opex Input" xfId="4639" xr:uid="{6EC3AED0-DE0A-4A64-8832-5EB0831382C9}"/>
    <cellStyle name="=C:\WINNT\SYSTEM32\COMMAND.COM 20" xfId="4640" xr:uid="{97679946-A228-4C52-BA0D-BA96919F28EC}"/>
    <cellStyle name="=C:\WINNT\SYSTEM32\COMMAND.COM 21" xfId="4641" xr:uid="{A77B1FD7-27D0-4DE3-991D-403463B546CF}"/>
    <cellStyle name="=C:\WINNT\SYSTEM32\COMMAND.COM 22" xfId="4642" xr:uid="{BDD1D93A-BECB-4FC8-8307-9A7B76A800C4}"/>
    <cellStyle name="=C:\WINNT\SYSTEM32\COMMAND.COM 23" xfId="4643" xr:uid="{9916918C-4A74-4527-8CA5-80B9B473DF7E}"/>
    <cellStyle name="=C:\WINNT\SYSTEM32\COMMAND.COM 23 2" xfId="4644" xr:uid="{A4DBFBD1-414B-4DEC-BA49-2F04E6351C6D}"/>
    <cellStyle name="=C:\WINNT\SYSTEM32\COMMAND.COM 24" xfId="4645" xr:uid="{63F2B74D-4630-4C52-A0EE-367365722055}"/>
    <cellStyle name="=C:\WINNT\SYSTEM32\COMMAND.COM 25" xfId="4646" xr:uid="{48997614-672A-40A4-9405-143DD731ABC0}"/>
    <cellStyle name="=C:\WINNT\SYSTEM32\COMMAND.COM 25 2" xfId="4647" xr:uid="{AFF9DC38-522C-448E-8BDE-74B85E942F43}"/>
    <cellStyle name="=C:\WINNT\SYSTEM32\COMMAND.COM 25 3" xfId="4648" xr:uid="{8DF77A0E-AA61-4470-B795-93BA823B56F7}"/>
    <cellStyle name="=C:\WINNT\SYSTEM32\COMMAND.COM 26" xfId="4649" xr:uid="{C8F70B9E-0F4D-45F8-9618-A736E286DF1E}"/>
    <cellStyle name="=C:\WINNT\SYSTEM32\COMMAND.COM 27" xfId="4650" xr:uid="{3E1F424F-5694-46C4-B49A-3F9AD40ABA8E}"/>
    <cellStyle name="=C:\WINNT\SYSTEM32\COMMAND.COM 28" xfId="4651" xr:uid="{34BA169E-2096-4D1F-A4CB-B3DE6C82F3C3}"/>
    <cellStyle name="=C:\WINNT\SYSTEM32\COMMAND.COM 29" xfId="4652" xr:uid="{1CBA0268-011D-4B53-AB40-7B97B81F78A2}"/>
    <cellStyle name="=C:\WINNT\SYSTEM32\COMMAND.COM 3" xfId="378" xr:uid="{60FB1047-D501-4DC7-89EF-2851E43D9DA5}"/>
    <cellStyle name="=C:\WINNT\SYSTEM32\COMMAND.COM 3 2" xfId="377" xr:uid="{93F8D4EF-0AC9-4DCB-83B2-AFC5F04EEDA2}"/>
    <cellStyle name="=C:\WINNT\SYSTEM32\COMMAND.COM 3 9" xfId="7060" xr:uid="{072266DD-05DC-4D74-B287-3F0B0723AD71}"/>
    <cellStyle name="=C:\WINNT\SYSTEM32\COMMAND.COM 30" xfId="4653" xr:uid="{CAD6FE56-C1BB-4CD6-BA87-1255AAFAFEBA}"/>
    <cellStyle name="=C:\WINNT\SYSTEM32\COMMAND.COM 31" xfId="4654" xr:uid="{D70CC43F-9D06-4DE6-965E-1A641547B29C}"/>
    <cellStyle name="=C:\WINNT\SYSTEM32\COMMAND.COM 32" xfId="4655" xr:uid="{20563CF7-1BEB-485F-B5C1-F9285F5EB6B8}"/>
    <cellStyle name="=C:\WINNT\SYSTEM32\COMMAND.COM 33" xfId="4656" xr:uid="{0C6F15A3-C80D-4841-B635-B1296EC4907A}"/>
    <cellStyle name="=C:\WINNT\SYSTEM32\COMMAND.COM 34" xfId="7103" xr:uid="{B35317E2-61D5-4A5C-A5FD-8C89E10E0652}"/>
    <cellStyle name="=C:\WINNT\SYSTEM32\COMMAND.COM 4" xfId="376" xr:uid="{FBF55D27-F60A-47EE-BD9B-D80C9359F22A}"/>
    <cellStyle name="=C:\WINNT\SYSTEM32\COMMAND.COM 4 2" xfId="4658" xr:uid="{B81ED6F8-A8F1-4D82-AC3C-55678C12AF34}"/>
    <cellStyle name="=C:\WINNT\SYSTEM32\COMMAND.COM 4 3" xfId="4659" xr:uid="{9371D764-0233-4FA7-AF24-4807BAF7091B}"/>
    <cellStyle name="=C:\WINNT\SYSTEM32\COMMAND.COM 4 4" xfId="4657" xr:uid="{4BF9584F-F281-4D64-A09C-29E2915EA790}"/>
    <cellStyle name="=C:\WINNT\SYSTEM32\COMMAND.COM 4 4 2" xfId="11341" xr:uid="{8FBCD574-C56A-40D6-9F4A-4C530E4725A0}"/>
    <cellStyle name="=C:\WINNT\SYSTEM32\COMMAND.COM 4_Opex Input" xfId="4660" xr:uid="{E2E8FEC6-C972-4543-BE2F-4E2C56BCEFC4}"/>
    <cellStyle name="=C:\WINNT\SYSTEM32\COMMAND.COM 5" xfId="380" xr:uid="{DA6951D9-70CF-4149-B50E-4FCA6FF193ED}"/>
    <cellStyle name="=C:\WINNT\SYSTEM32\COMMAND.COM 5 2" xfId="4661" xr:uid="{2D4869BF-B3CE-4C64-B824-B7F7CF8C40BC}"/>
    <cellStyle name="=C:\WINNT\SYSTEM32\COMMAND.COM 6" xfId="4662" xr:uid="{1643930C-D5C4-49CB-B828-DB82AE2FDA24}"/>
    <cellStyle name="=C:\WINNT\SYSTEM32\COMMAND.COM 7" xfId="4663" xr:uid="{6D5F0D0A-1AA3-4780-AB3C-12DAFE183D60}"/>
    <cellStyle name="=C:\WINNT\SYSTEM32\COMMAND.COM 8" xfId="4664" xr:uid="{8B070782-C7C4-459C-9BFC-A5809D3D7F17}"/>
    <cellStyle name="=C:\WINNT\SYSTEM32\COMMAND.COM 9" xfId="4665" xr:uid="{CF753912-B9DB-4BB4-BD6A-676CC3CCE00B}"/>
    <cellStyle name="=C:\WINNT\SYSTEM32\COMMAND.COM_Gas_Run_060918" xfId="11342" xr:uid="{95AA6242-9D13-4593-A601-1F5E3EF5AC75}"/>
    <cellStyle name="=C:\WINNT35\SYSTEM32\COMMAND.COM" xfId="4666" xr:uid="{6525D074-ECA8-4CDD-90C2-A8CC00588E24}"/>
    <cellStyle name="=C:\WINNT35\SYSTEM32\COMMAND.COM 2" xfId="11343" xr:uid="{71A8E1F2-9E47-4C56-837A-AE38C444A05D}"/>
    <cellStyle name="20% - Accent1 2" xfId="374" xr:uid="{760414CD-9CC8-40A5-8221-D39840186DCD}"/>
    <cellStyle name="20% - Accent1 2 2" xfId="373" xr:uid="{ED5EE7A6-F828-4EB1-8D27-DC40B870975E}"/>
    <cellStyle name="20% - Accent1 2 3" xfId="372" xr:uid="{EC0CE78C-2A5A-443C-91AF-16CB28E8ED43}"/>
    <cellStyle name="20% - Accent1 2 4" xfId="4667" xr:uid="{612075A1-3550-4449-AE11-90916E296A6A}"/>
    <cellStyle name="20% - Accent1 3" xfId="371" xr:uid="{645E77C2-AC44-40B8-9834-2408BC9A36B8}"/>
    <cellStyle name="20% - Accent1 3 2" xfId="4668" xr:uid="{C5981824-F207-4D24-B5DA-7253B53D540B}"/>
    <cellStyle name="20% - Accent1 4" xfId="911" xr:uid="{CD44026D-CBC8-4AB1-991A-317023786A2E}"/>
    <cellStyle name="20% - Accent1 5" xfId="997" xr:uid="{EB2A5D51-8C64-46D6-9374-A537184EF437}"/>
    <cellStyle name="20% - Accent1 6" xfId="375" xr:uid="{5E547E9D-DE2E-432B-82C6-215830138257}"/>
    <cellStyle name="20% - Accent1 7" xfId="177" xr:uid="{DB7D2295-0F5D-47CD-95E3-11927AA76006}"/>
    <cellStyle name="20% - Accent1 8" xfId="96" xr:uid="{E00551C0-BA2B-42A8-B423-9872C8972F99}"/>
    <cellStyle name="20% - Accent2 2" xfId="369" xr:uid="{B61AE9CB-D052-49E0-946A-856FC670B135}"/>
    <cellStyle name="20% - Accent2 2 2" xfId="368" xr:uid="{4A7777F8-D9A8-4096-B1B3-22409FF425BA}"/>
    <cellStyle name="20% - Accent2 2 3" xfId="367" xr:uid="{5609363A-890C-42AD-A8ED-218833E2801E}"/>
    <cellStyle name="20% - Accent2 2 4" xfId="4669" xr:uid="{97802E48-F0E0-41F9-AF38-BD35CFFA33BC}"/>
    <cellStyle name="20% - Accent2 3" xfId="366" xr:uid="{CA810BC3-5F9C-4FA2-B560-426877FCBE41}"/>
    <cellStyle name="20% - Accent2 3 2" xfId="4670" xr:uid="{34C3B6D8-18BC-422F-B84A-AE188829F6DC}"/>
    <cellStyle name="20% - Accent2 4" xfId="915" xr:uid="{179BA183-433E-4376-9165-6F598CDD07D4}"/>
    <cellStyle name="20% - Accent2 5" xfId="1000" xr:uid="{835006E6-EA92-4D3A-A34E-E1349487AD2B}"/>
    <cellStyle name="20% - Accent2 6" xfId="370" xr:uid="{A0E0B459-261E-408B-944F-2DFE51C301BA}"/>
    <cellStyle name="20% - Accent2 7" xfId="181" xr:uid="{3B00876D-EE11-4A07-B36D-59FCBD42A5FD}"/>
    <cellStyle name="20% - Accent2 8" xfId="97" xr:uid="{91BDEAA7-7BE6-4875-A231-7E6F39CF91A6}"/>
    <cellStyle name="20% - Accent3 2" xfId="364" xr:uid="{92AC9EC8-F010-4591-856D-0D103E592C2C}"/>
    <cellStyle name="20% - Accent3 2 2" xfId="316" xr:uid="{263C61E4-92AA-42C0-9530-18CA4F8E7228}"/>
    <cellStyle name="20% - Accent3 2 3" xfId="363" xr:uid="{0F5C1C9C-B7E8-42F5-8E9E-80CDB4F7766A}"/>
    <cellStyle name="20% - Accent3 2 4" xfId="4671" xr:uid="{400AE480-6EC0-468C-9075-C93E47802AC1}"/>
    <cellStyle name="20% - Accent3 3" xfId="362" xr:uid="{FBCF77E9-79EB-4D36-BA9A-22C48343C5BF}"/>
    <cellStyle name="20% - Accent3 3 2" xfId="4672" xr:uid="{4A673D9D-C4AF-4439-A956-BC7919DD02E9}"/>
    <cellStyle name="20% - Accent3 4" xfId="919" xr:uid="{93C047EB-3E03-46FF-90ED-0D76B8AFBC3D}"/>
    <cellStyle name="20% - Accent3 5" xfId="1003" xr:uid="{763238EF-15E4-43CE-BF57-C5C1F5EA38EB}"/>
    <cellStyle name="20% - Accent3 6" xfId="365" xr:uid="{6FA83EC9-6EE9-43B5-AC8E-9AB6C8D6CCC4}"/>
    <cellStyle name="20% - Accent3 7" xfId="185" xr:uid="{081AC01F-8843-4DEB-9B99-AACCD51E46A0}"/>
    <cellStyle name="20% - Accent3 8" xfId="98" xr:uid="{C6DA77D9-82A2-47A9-B480-1F7498C5349E}"/>
    <cellStyle name="20% - Accent4 2" xfId="360" xr:uid="{56CA2800-4313-472D-85D9-F9AA99E81058}"/>
    <cellStyle name="20% - Accent4 2 2" xfId="416" xr:uid="{78449464-1105-4C55-A4B9-928237EC329C}"/>
    <cellStyle name="20% - Accent4 2 3" xfId="417" xr:uid="{138253C9-569A-4CDC-8256-FB035EDF9D4C}"/>
    <cellStyle name="20% - Accent4 2 4" xfId="4673" xr:uid="{970CA53C-C615-4358-A647-3B330FD22D42}"/>
    <cellStyle name="20% - Accent4 3" xfId="423" xr:uid="{3A0771B6-A48B-45E4-8CD2-55C43A1834F6}"/>
    <cellStyle name="20% - Accent4 3 2" xfId="4674" xr:uid="{2A4F72F3-E7CF-4DE9-95BB-33A6B7762CC9}"/>
    <cellStyle name="20% - Accent4 4" xfId="923" xr:uid="{E82AA2B8-CC5B-46BD-A011-4F3733821983}"/>
    <cellStyle name="20% - Accent4 5" xfId="1006" xr:uid="{5A39F0DF-B04C-4EE8-BC7B-6C9F2D4BF201}"/>
    <cellStyle name="20% - Accent4 6" xfId="361" xr:uid="{A78258E3-F9F1-4D24-B2A1-A7AF6AAC9D61}"/>
    <cellStyle name="20% - Accent4 7" xfId="189" xr:uid="{41CBF694-972D-4148-A14E-D008B637870F}"/>
    <cellStyle name="20% - Accent4 8" xfId="99" xr:uid="{38958FFF-896C-49A9-92CE-03502CC88894}"/>
    <cellStyle name="20% - Accent5 2" xfId="406" xr:uid="{9FEEF290-43D1-48E3-9DAF-ACC986AE2AB2}"/>
    <cellStyle name="20% - Accent5 2 2" xfId="314" xr:uid="{75F9933E-21F4-4CE9-B260-82BDC12A2CB6}"/>
    <cellStyle name="20% - Accent5 2 3" xfId="359" xr:uid="{F058C641-AA5D-4944-A25B-DAC6C8DAF6C6}"/>
    <cellStyle name="20% - Accent5 2 4" xfId="4675" xr:uid="{D97EA918-BEEF-4D53-8F61-43A8D1F95943}"/>
    <cellStyle name="20% - Accent5 3" xfId="358" xr:uid="{64A85074-5806-4779-B48A-39F1A5DBC39C}"/>
    <cellStyle name="20% - Accent5 3 2" xfId="4676" xr:uid="{69B3C1BD-1472-4CAD-8D7D-FC79A454062A}"/>
    <cellStyle name="20% - Accent5 4" xfId="927" xr:uid="{9C30C4F0-8AB3-4C45-A1D3-10AD99FC02FB}"/>
    <cellStyle name="20% - Accent5 5" xfId="1009" xr:uid="{3000B2E1-FB32-4083-8EBC-CF9E48723E9C}"/>
    <cellStyle name="20% - Accent5 6" xfId="420" xr:uid="{4E08B317-2572-4449-8CD4-DD83395EE59B}"/>
    <cellStyle name="20% - Accent5 7" xfId="193" xr:uid="{01470C5F-12BB-42EE-953C-43615CB59AFB}"/>
    <cellStyle name="20% - Accent5 8" xfId="100" xr:uid="{C34F368E-0307-4F65-8C46-D68C32F6F313}"/>
    <cellStyle name="20% - Accent6 2" xfId="321" xr:uid="{C372668E-C34B-4352-973E-8BDCA6DAA376}"/>
    <cellStyle name="20% - Accent6 2 2" xfId="413" xr:uid="{58DE9F64-4C92-4CB4-8D8D-9474B0F351DB}"/>
    <cellStyle name="20% - Accent6 2 3" xfId="421" xr:uid="{DF708FC3-7561-4B14-8274-0606A9275C2D}"/>
    <cellStyle name="20% - Accent6 2 4" xfId="4677" xr:uid="{560CE345-F0D1-4DD9-A31F-2B6654947FD2}"/>
    <cellStyle name="20% - Accent6 3" xfId="407" xr:uid="{05567715-696D-4F4E-854E-D645210FB761}"/>
    <cellStyle name="20% - Accent6 3 2" xfId="4678" xr:uid="{16A91648-A3EF-4645-B0E1-5FCCEF7E4AC2}"/>
    <cellStyle name="20% - Accent6 4" xfId="931" xr:uid="{9C9C156F-9F82-4478-BCED-278708A40833}"/>
    <cellStyle name="20% - Accent6 5" xfId="1012" xr:uid="{EF3D50EE-2E99-4274-81DE-7FE1B87B1C30}"/>
    <cellStyle name="20% - Accent6 6" xfId="422" xr:uid="{896BE11B-84EF-4ED6-A32F-37104F23BF42}"/>
    <cellStyle name="20% - Accent6 7" xfId="197" xr:uid="{680DBA45-DD12-455A-ABA4-0286F6125B5D}"/>
    <cellStyle name="20% - Accent6 8" xfId="101" xr:uid="{B89A383D-036F-4B4C-B791-E7A3F1B457E5}"/>
    <cellStyle name="40% - Accent1 2" xfId="415" xr:uid="{C6C1CBC2-6A66-4FB8-BEC0-2A2BDA059DB4}"/>
    <cellStyle name="40% - Accent1 2 2" xfId="414" xr:uid="{5FB65600-9761-4980-A7AC-86A8D3E57B07}"/>
    <cellStyle name="40% - Accent1 2 3" xfId="418" xr:uid="{EF4F8F04-48AA-43A2-A82F-6F1E702C0B7F}"/>
    <cellStyle name="40% - Accent1 2 4" xfId="4679" xr:uid="{AF01217B-2E91-41F6-A57C-738EBDC4BDD4}"/>
    <cellStyle name="40% - Accent1 3" xfId="320" xr:uid="{DEC09C23-3E90-4FC0-A4F3-D8E5A510C45A}"/>
    <cellStyle name="40% - Accent1 3 2" xfId="4680" xr:uid="{75680092-C7F3-4D02-B0F7-24782F504A97}"/>
    <cellStyle name="40% - Accent1 4" xfId="912" xr:uid="{5E346069-65A3-4CC8-BA84-A6155A2B8B57}"/>
    <cellStyle name="40% - Accent1 5" xfId="998" xr:uid="{39738BED-B29E-454D-AAAF-51644F708198}"/>
    <cellStyle name="40% - Accent1 6" xfId="322" xr:uid="{BA6D47FA-D647-44AF-A5D0-94248CFB138D}"/>
    <cellStyle name="40% - Accent1 7" xfId="178" xr:uid="{4546B956-3286-4441-9FDE-796F592DFD93}"/>
    <cellStyle name="40% - Accent1 8" xfId="102" xr:uid="{71618716-85EE-4264-A183-8A1F39F1DE40}"/>
    <cellStyle name="40% - Accent2 2" xfId="357" xr:uid="{73281AA1-1223-465B-BF0C-4EAF716A7242}"/>
    <cellStyle name="40% - Accent2 2 2" xfId="356" xr:uid="{412C57C6-99F9-494E-9F0F-36726C8C40D5}"/>
    <cellStyle name="40% - Accent2 2 3" xfId="355" xr:uid="{4E69858C-195C-4C61-AA3A-6310681FA6E6}"/>
    <cellStyle name="40% - Accent2 2 4" xfId="4681" xr:uid="{B9AA8003-F9B8-4A4D-8FD4-0B5C8825F52F}"/>
    <cellStyle name="40% - Accent2 3" xfId="419" xr:uid="{EA9BE581-9A15-45DE-BE34-CB5443C591EA}"/>
    <cellStyle name="40% - Accent2 3 2" xfId="4682" xr:uid="{C437DDEB-1EC1-4BA8-8E92-33392C238210}"/>
    <cellStyle name="40% - Accent2 4" xfId="916" xr:uid="{F92C0D57-3D7A-4A1A-9B7A-468D6546AC61}"/>
    <cellStyle name="40% - Accent2 5" xfId="1001" xr:uid="{2DA7B725-FD27-464F-89A5-9E8F0C4BE74C}"/>
    <cellStyle name="40% - Accent2 6" xfId="315" xr:uid="{697D155D-E2A3-4109-96F4-35C5CC72E968}"/>
    <cellStyle name="40% - Accent2 7" xfId="182" xr:uid="{D54346A5-D493-423F-82B6-6A482EFF873C}"/>
    <cellStyle name="40% - Accent2 8" xfId="103" xr:uid="{876C6205-8CB7-4086-A1C5-5EE19CD2A4AB}"/>
    <cellStyle name="40% - Accent3 2" xfId="354" xr:uid="{D106D784-DBA4-4132-8562-FF14F9CEA444}"/>
    <cellStyle name="40% - Accent3 2 2" xfId="353" xr:uid="{C0B362B2-63E3-4A89-947F-4DF2DDA7163F}"/>
    <cellStyle name="40% - Accent3 2 3" xfId="4683" xr:uid="{C3BF3399-225A-4DB9-966E-A231C741052A}"/>
    <cellStyle name="40% - Accent3 3" xfId="920" xr:uid="{32618776-0DB1-4B5A-826D-C469623F9882}"/>
    <cellStyle name="40% - Accent3 3 2" xfId="4684" xr:uid="{D13337D5-D06E-4F9C-B80B-5E63D048D079}"/>
    <cellStyle name="40% - Accent3 4" xfId="1004" xr:uid="{C0E285A6-6382-4E25-B28B-5FB3DB221BC2}"/>
    <cellStyle name="40% - Accent3 5" xfId="405" xr:uid="{A34ED336-8AC8-4DF7-B2B0-37A30C973A13}"/>
    <cellStyle name="40% - Accent3 6" xfId="186" xr:uid="{CE7AE75D-B3EC-4375-A66B-A3BA9A6A48DB}"/>
    <cellStyle name="40% - Accent3 7" xfId="104" xr:uid="{7EDA9CA6-BA8D-4C0B-B944-213342D88106}"/>
    <cellStyle name="40% - Accent4 2" xfId="351" xr:uid="{61812DD6-018F-4257-AECE-3798B79709AB}"/>
    <cellStyle name="40% - Accent4 2 2" xfId="350" xr:uid="{62F6F110-8E29-4488-8151-6D7DFE2302F5}"/>
    <cellStyle name="40% - Accent4 2 3" xfId="349" xr:uid="{6BBCBEF5-0D26-437E-81CE-2FA1FCDF42F6}"/>
    <cellStyle name="40% - Accent4 2 4" xfId="4685" xr:uid="{88458AA2-5052-4C93-A769-0341B28A75EE}"/>
    <cellStyle name="40% - Accent4 3" xfId="348" xr:uid="{B158F8A6-5577-4627-BD4A-38100DD0FD3C}"/>
    <cellStyle name="40% - Accent4 3 2" xfId="4686" xr:uid="{9E8B0049-2517-4DF4-B9E1-D649401EE37C}"/>
    <cellStyle name="40% - Accent4 4" xfId="924" xr:uid="{BE683325-25B2-4C12-83BD-D16D1C76CE64}"/>
    <cellStyle name="40% - Accent4 5" xfId="1007" xr:uid="{D0EB0DA9-3A46-45E7-9C64-7EC21462C268}"/>
    <cellStyle name="40% - Accent4 6" xfId="352" xr:uid="{1B8ED273-0CCA-4F72-835D-933C8D6CA9E9}"/>
    <cellStyle name="40% - Accent4 7" xfId="190" xr:uid="{11A63C0F-4558-4A6C-BCF1-EDEC6A2D9ADB}"/>
    <cellStyle name="40% - Accent4 8" xfId="105" xr:uid="{B52D3A2C-01A8-46D6-9438-045C0B3F3CAD}"/>
    <cellStyle name="40% - Accent5 2" xfId="346" xr:uid="{83C3C2BA-BB01-46DB-BDDF-928CC3219864}"/>
    <cellStyle name="40% - Accent5 2 2" xfId="345" xr:uid="{8B4DA723-7E15-4686-B8D1-3B3D039DC667}"/>
    <cellStyle name="40% - Accent5 2 3" xfId="4687" xr:uid="{8C304C03-BE0C-4595-B817-3EFF855FA31C}"/>
    <cellStyle name="40% - Accent5 3" xfId="928" xr:uid="{4BD17E5B-EDB5-423A-B580-D11AD3DAF2C2}"/>
    <cellStyle name="40% - Accent5 3 2" xfId="4688" xr:uid="{C367C378-820F-4159-B45A-811C6BC5C94E}"/>
    <cellStyle name="40% - Accent5 4" xfId="1010" xr:uid="{0A4AB07B-8CC3-4155-8185-E69BF22321D2}"/>
    <cellStyle name="40% - Accent5 5" xfId="347" xr:uid="{281D48D1-9DCE-4A12-B68A-904FA6FCE82B}"/>
    <cellStyle name="40% - Accent5 6" xfId="194" xr:uid="{4963AABD-5A88-46DB-BE81-56E40C1ADDA1}"/>
    <cellStyle name="40% - Accent5 7" xfId="106" xr:uid="{533D62AF-96B9-412D-9E79-815ED86D4626}"/>
    <cellStyle name="40% - Accent6 2" xfId="412" xr:uid="{81FBFC12-0117-495B-B98A-16F4899ECDCC}"/>
    <cellStyle name="40% - Accent6 2 2" xfId="399" xr:uid="{6E7BC035-CCF1-46D1-9E87-F429D5D160EB}"/>
    <cellStyle name="40% - Accent6 2 3" xfId="4689" xr:uid="{DEFCED91-EB6B-41E2-875B-D757E3AFFFA1}"/>
    <cellStyle name="40% - Accent6 3" xfId="932" xr:uid="{DFE41ED5-C94C-4CC3-A3E9-5A4F275040E1}"/>
    <cellStyle name="40% - Accent6 3 2" xfId="4690" xr:uid="{11378711-4C0F-423E-A2E3-17842DFBF566}"/>
    <cellStyle name="40% - Accent6 4" xfId="1013" xr:uid="{7B697A02-0059-4E7F-B573-0660DE55A22B}"/>
    <cellStyle name="40% - Accent6 5" xfId="344" xr:uid="{6DEDE075-38B7-4A11-8328-2E45E270EE30}"/>
    <cellStyle name="40% - Accent6 6" xfId="198" xr:uid="{4FB9A809-1538-4770-9D94-BE3B80B37697}"/>
    <cellStyle name="40% - Accent6 7" xfId="107" xr:uid="{156F78DF-9008-4424-9CD3-2AD44870DE99}"/>
    <cellStyle name="60% - Accent1 2" xfId="340" xr:uid="{60EF929E-1ABB-4B8B-AF90-4DFCE5B6D4DF}"/>
    <cellStyle name="60% - Accent1 2 2" xfId="343" xr:uid="{FA4E1EC3-E275-471E-9047-DE7427C528A2}"/>
    <cellStyle name="60% - Accent1 2 3" xfId="342" xr:uid="{D22DB9B3-3B82-4CC6-B773-4406AAF3D020}"/>
    <cellStyle name="60% - Accent1 2 4" xfId="4691" xr:uid="{906CDA77-67B6-46F4-9F50-9C5E1890DE92}"/>
    <cellStyle name="60% - Accent1 3" xfId="341" xr:uid="{2DC8C9FB-BB3D-4DE3-B6A8-8D5A1482B653}"/>
    <cellStyle name="60% - Accent1 3 2" xfId="4692" xr:uid="{2D4D6AF5-828A-4160-98E5-4244BA75614A}"/>
    <cellStyle name="60% - Accent1 4" xfId="913" xr:uid="{D9345789-7F6F-4ECA-BDE0-6F5146170C2E}"/>
    <cellStyle name="60% - Accent1 5" xfId="398" xr:uid="{0F2531B2-CBD3-469B-8759-48FD192E31A4}"/>
    <cellStyle name="60% - Accent1 6" xfId="179" xr:uid="{CBD136A8-4F97-428D-938F-9FED6D64BB6B}"/>
    <cellStyle name="60% - Accent1 7" xfId="108" xr:uid="{671B7F06-8B20-4D27-B489-BB2C37C1C9F3}"/>
    <cellStyle name="60% - Accent2 2" xfId="400" xr:uid="{EDF48956-275D-4911-B928-7E171B12CE6D}"/>
    <cellStyle name="60% - Accent2 2 2" xfId="397" xr:uid="{205F63CC-461A-4520-A723-AB74290A3E5B}"/>
    <cellStyle name="60% - Accent2 2 3" xfId="336" xr:uid="{DBA6E716-A7D0-4F8A-8338-58845C7BCBD2}"/>
    <cellStyle name="60% - Accent2 2 4" xfId="4693" xr:uid="{60623C5B-21FE-429C-9296-B183DFD6EB1E}"/>
    <cellStyle name="60% - Accent2 3" xfId="339" xr:uid="{144C741D-1622-4722-9FBD-B059B15781D4}"/>
    <cellStyle name="60% - Accent2 3 2" xfId="4694" xr:uid="{5737BB47-40AF-4776-A9CD-A5B95764F012}"/>
    <cellStyle name="60% - Accent2 4" xfId="917" xr:uid="{88F2F537-BEE6-49CA-927D-305E317DFD20}"/>
    <cellStyle name="60% - Accent2 5" xfId="411" xr:uid="{989FABF5-0F26-407E-BA47-D6AD238B1530}"/>
    <cellStyle name="60% - Accent2 6" xfId="183" xr:uid="{D67BD378-E8AC-4C4A-A5C4-6985BD1FF8CD}"/>
    <cellStyle name="60% - Accent2 7" xfId="109" xr:uid="{7A5EDEAE-57A8-400B-A5AF-0723F64F521B}"/>
    <cellStyle name="60% - Accent3 2" xfId="337" xr:uid="{A88B5009-E181-4EE2-932E-D3528D052FB0}"/>
    <cellStyle name="60% - Accent3 2 2" xfId="410" xr:uid="{1B593714-FBB1-46F2-90FC-CD40F0BAE6F3}"/>
    <cellStyle name="60% - Accent3 2 3" xfId="4695" xr:uid="{33D14AA2-5E17-4272-B45B-3043E0D2698C}"/>
    <cellStyle name="60% - Accent3 3" xfId="921" xr:uid="{E3545F07-2FC1-4C10-9660-78FC15D582C6}"/>
    <cellStyle name="60% - Accent3 3 2" xfId="4696" xr:uid="{0CAC73A2-3265-4BBA-93B9-7010716C8B4F}"/>
    <cellStyle name="60% - Accent3 4" xfId="338" xr:uid="{44591143-DB30-4D9A-AD1B-661D491A505C}"/>
    <cellStyle name="60% - Accent3 5" xfId="187" xr:uid="{5F68A8AB-2693-4E21-A115-560EEC07826F}"/>
    <cellStyle name="60% - Accent3 6" xfId="110" xr:uid="{880C2547-7F53-479C-8D6C-EF8B9BB408D0}"/>
    <cellStyle name="60% - Accent4 2" xfId="396" xr:uid="{CC7225F8-36F1-4E37-BB17-F7EE496CE811}"/>
    <cellStyle name="60% - Accent4 2 2" xfId="332" xr:uid="{B84D949C-2D72-4E4D-96FE-F6C52AA4FD51}"/>
    <cellStyle name="60% - Accent4 2 3" xfId="335" xr:uid="{4FE327B4-62FB-4473-A9E5-6B25BB770A7D}"/>
    <cellStyle name="60% - Accent4 2 4" xfId="4697" xr:uid="{E23A1D6A-F9CB-400C-8ECD-7AD3A0227820}"/>
    <cellStyle name="60% - Accent4 3" xfId="334" xr:uid="{2BE3FE90-5E81-4288-8632-2CD77122CACA}"/>
    <cellStyle name="60% - Accent4 3 2" xfId="4698" xr:uid="{39FD18E9-F985-4B7A-8836-D9188B91D718}"/>
    <cellStyle name="60% - Accent4 4" xfId="925" xr:uid="{93BFA8B7-5C68-4D55-B737-A8BCBD13F7DD}"/>
    <cellStyle name="60% - Accent4 5" xfId="401" xr:uid="{FA3B5145-795A-4664-A98D-77DF55743F2D}"/>
    <cellStyle name="60% - Accent4 6" xfId="191" xr:uid="{3E9C7790-11BE-496C-991D-7FDE3AF111C1}"/>
    <cellStyle name="60% - Accent4 7" xfId="111" xr:uid="{515E9A5A-91A8-4188-BCF2-2A18EDC19564}"/>
    <cellStyle name="60% - Accent5 2" xfId="409" xr:uid="{BB81DD72-1F0F-429B-8A14-066CEFB1A4BD}"/>
    <cellStyle name="60% - Accent5 2 2" xfId="402" xr:uid="{CE8A0F00-1774-47CF-A271-F3F3D6BD7EDB}"/>
    <cellStyle name="60% - Accent5 2 3" xfId="395" xr:uid="{B0C1CEC0-9747-47B3-B52C-319E317860B1}"/>
    <cellStyle name="60% - Accent5 2 4" xfId="4699" xr:uid="{D66F2214-1F4F-4402-9EEF-D99220D9E052}"/>
    <cellStyle name="60% - Accent5 3" xfId="328" xr:uid="{BFE890DD-396E-42B0-B6ED-E70B1664251F}"/>
    <cellStyle name="60% - Accent5 3 2" xfId="4700" xr:uid="{9DE51870-3E99-4FFA-8AED-998046EC8F61}"/>
    <cellStyle name="60% - Accent5 4" xfId="929" xr:uid="{4BFE06BF-29A0-4EF8-BBB8-1E92B32556C4}"/>
    <cellStyle name="60% - Accent5 5" xfId="333" xr:uid="{BC4A8B9B-1BDC-4BA6-BB51-F0CE63A5347E}"/>
    <cellStyle name="60% - Accent5 6" xfId="195" xr:uid="{FE4C4768-1341-4AAA-96F7-6F6E789B3DF6}"/>
    <cellStyle name="60% - Accent5 7" xfId="112" xr:uid="{DC11B30A-DA88-4C1D-BF41-CB1753A5EB30}"/>
    <cellStyle name="60% - Accent6 2" xfId="330" xr:uid="{70FB0ADB-4951-452B-9C05-B071DF6C39F1}"/>
    <cellStyle name="60% - Accent6 2 2" xfId="329" xr:uid="{DC492AEE-4608-44E5-BDD5-51ED746C312B}"/>
    <cellStyle name="60% - Accent6 2 3" xfId="408" xr:uid="{58E53058-2435-4D0A-8562-8E8524B26CC4}"/>
    <cellStyle name="60% - Accent6 2 4" xfId="4701" xr:uid="{A6B8FACA-F451-44D6-8363-162608C6E740}"/>
    <cellStyle name="60% - Accent6 3" xfId="403" xr:uid="{82ED5484-67FC-4733-9682-F50FA69F8D03}"/>
    <cellStyle name="60% - Accent6 3 2" xfId="4702" xr:uid="{8023BDAC-7F6D-46C1-A7B4-9BA7D78B82CC}"/>
    <cellStyle name="60% - Accent6 4" xfId="933" xr:uid="{931F374A-C34C-4224-86B0-E75588E3EC2D}"/>
    <cellStyle name="60% - Accent6 5" xfId="331" xr:uid="{8D2F04B7-24F8-485B-9BB6-E60F860C340A}"/>
    <cellStyle name="60% - Accent6 6" xfId="199" xr:uid="{06530BE1-C46A-4C16-9321-4A0571466BE2}"/>
    <cellStyle name="60% - Accent6 7" xfId="113" xr:uid="{D2D0478B-1002-46AF-95D0-81CBC08DEF96}"/>
    <cellStyle name="Accent1 - 20%" xfId="27" xr:uid="{B50E2AFB-6020-4886-A877-3322BE0ED2DF}"/>
    <cellStyle name="Accent1 - 20% 2" xfId="327" xr:uid="{B6FBB791-872E-400C-BAA8-54F697218FFD}"/>
    <cellStyle name="Accent1 - 20% 3" xfId="211" xr:uid="{0631B3CC-3673-4A37-8316-7F90469BE037}"/>
    <cellStyle name="Accent1 - 20% 4" xfId="4703" xr:uid="{BBA5183F-80E9-4F35-96CA-BF93F6FE93D7}"/>
    <cellStyle name="Accent1 - 40%" xfId="28" xr:uid="{1484706C-512A-4575-8948-A1D7FDA6DC84}"/>
    <cellStyle name="Accent1 - 40% 2" xfId="326" xr:uid="{BE1FBDE8-4D62-4C55-9CC1-02295B2A63B8}"/>
    <cellStyle name="Accent1 - 40% 3" xfId="212" xr:uid="{6AE0143A-9399-4450-90CE-3FEFB9628E90}"/>
    <cellStyle name="Accent1 - 40% 4" xfId="4704" xr:uid="{4A9BC7C8-FD22-4D8E-8384-F3CB4428A504}"/>
    <cellStyle name="Accent1 - 60%" xfId="29" xr:uid="{6825AB4F-692D-4F53-8D5B-68F0ABDC9AF2}"/>
    <cellStyle name="Accent1 - 60% 2" xfId="404" xr:uid="{5876C4F0-F18E-4863-B8D7-7EEF15CCF690}"/>
    <cellStyle name="Accent1 - 60% 3" xfId="213" xr:uid="{00FF3627-CA02-43B2-9DDD-23D967A94DAE}"/>
    <cellStyle name="Accent1 - 60% 4" xfId="4705" xr:uid="{BE816F99-E07D-4506-82B5-8BB092F093F7}"/>
    <cellStyle name="Accent1 10" xfId="1078" xr:uid="{A543B5EE-5FBD-4875-851F-926817ED20EE}"/>
    <cellStyle name="Accent1 11" xfId="1088" xr:uid="{23732121-F33A-48E9-A412-234161F0C79D}"/>
    <cellStyle name="Accent1 12" xfId="1083" xr:uid="{20C5F4F2-900B-4770-A7CF-055F3821A946}"/>
    <cellStyle name="Accent1 13" xfId="1072" xr:uid="{2DD48201-D9E8-45AA-B60A-547093775DAD}"/>
    <cellStyle name="Accent1 14" xfId="1091" xr:uid="{1881FB46-2724-45C0-B609-5AF59506A367}"/>
    <cellStyle name="Accent1 15" xfId="114" xr:uid="{C1C76253-0BD2-40A4-92DE-BCABB63CD324}"/>
    <cellStyle name="Accent1 16" xfId="139" xr:uid="{F54096E9-536B-4CFF-B8D1-4EE192F11CF7}"/>
    <cellStyle name="Accent1 17" xfId="1113" xr:uid="{8A301C67-2E0A-4E47-9F04-91BDAAE14619}"/>
    <cellStyle name="Accent1 18" xfId="1106" xr:uid="{F50C20E5-1524-46CB-A8F8-BFC355D7ECA3}"/>
    <cellStyle name="Accent1 2" xfId="210" xr:uid="{F604AAE6-6E46-48AE-9B6E-5D45B1FAED6A}"/>
    <cellStyle name="Accent1 2 2" xfId="323" xr:uid="{AA01C7AB-0FA1-4F95-887D-C2FE502D4AEF}"/>
    <cellStyle name="Accent1 2 3" xfId="393" xr:uid="{0878408A-F460-47FC-A1E6-484EF3BE878B}"/>
    <cellStyle name="Accent1 2 4" xfId="4706" xr:uid="{04F2B278-C40B-4B27-B4CC-F56E992294CA}"/>
    <cellStyle name="Accent1 3" xfId="283" xr:uid="{03CC22FC-F672-427D-809E-31CF985CCDDF}"/>
    <cellStyle name="Accent1 3 2" xfId="910" xr:uid="{065D0057-607B-4E3E-88B4-F2BF2B5DBE69}"/>
    <cellStyle name="Accent1 3 3" xfId="4707" xr:uid="{1CADC90B-7B87-4B84-A66A-ED217B43B4D0}"/>
    <cellStyle name="Accent1 4" xfId="294" xr:uid="{B1E14CA9-A764-433A-9CD5-10B7540D4434}"/>
    <cellStyle name="Accent1 4 2" xfId="996" xr:uid="{4BA0D3D0-A52B-4F7C-BDF3-EA30F6701A25}"/>
    <cellStyle name="Accent1 5" xfId="297" xr:uid="{6D830B7A-2F6C-40C8-84ED-31786B8AA568}"/>
    <cellStyle name="Accent1 5 2" xfId="1014" xr:uid="{214438C3-B2A0-4826-A462-DB377BD56038}"/>
    <cellStyle name="Accent1 6" xfId="394" xr:uid="{5C796BAB-B97A-4EF5-A18D-0E14950C2AEB}"/>
    <cellStyle name="Accent1 7" xfId="176" xr:uid="{F5ED7391-8DDD-4AAC-947B-A36378B7571C}"/>
    <cellStyle name="Accent1 8" xfId="1062" xr:uid="{7B81A7BB-64A9-4375-89B2-6A1B89005B80}"/>
    <cellStyle name="Accent1 9" xfId="1097" xr:uid="{B9B2B0EA-1A37-46A0-B39D-9C674DD14052}"/>
    <cellStyle name="Accent2 - 20%" xfId="30" xr:uid="{3EBA98BD-97EC-40CF-982E-160AE65F74AF}"/>
    <cellStyle name="Accent2 - 20% 2" xfId="324" xr:uid="{2F9832C6-87BE-48D0-BFDA-0A44A995527D}"/>
    <cellStyle name="Accent2 - 20% 3" xfId="215" xr:uid="{66E3413E-D889-4468-8991-E81D1E47744D}"/>
    <cellStyle name="Accent2 - 20% 4" xfId="4708" xr:uid="{A9E4CFB4-D2C3-4AA1-8436-05D66CE36134}"/>
    <cellStyle name="Accent2 - 40%" xfId="31" xr:uid="{EF6CFC52-0000-4BB2-84D5-2B76154DD230}"/>
    <cellStyle name="Accent2 - 40% 2" xfId="424" xr:uid="{4224867A-2B56-4EDE-B887-AFCC4E944C8A}"/>
    <cellStyle name="Accent2 - 40% 3" xfId="216" xr:uid="{7827D64D-E191-4BF2-BD8E-43D96A4FBB92}"/>
    <cellStyle name="Accent2 - 40% 4" xfId="4709" xr:uid="{96087E1F-2F9E-49FA-B220-81713FBCC4BE}"/>
    <cellStyle name="Accent2 - 60%" xfId="32" xr:uid="{679A854D-BE29-4A1D-829C-4AA1808DF917}"/>
    <cellStyle name="Accent2 - 60% 2" xfId="425" xr:uid="{E1BBDA4B-8580-41F9-9625-509C2CE371F0}"/>
    <cellStyle name="Accent2 - 60% 3" xfId="217" xr:uid="{8329A5DF-2002-43B0-81B7-89BE84B6BD0A}"/>
    <cellStyle name="Accent2 - 60% 4" xfId="4710" xr:uid="{22C5DE3B-969F-44AF-9C97-59B6E6A21E0A}"/>
    <cellStyle name="Accent2 10" xfId="1102" xr:uid="{74703298-FBEF-4311-8B33-D13DE22D738D}"/>
    <cellStyle name="Accent2 11" xfId="1074" xr:uid="{CC5085E6-E19C-45EC-B8BB-5F9ED3EB9BEF}"/>
    <cellStyle name="Accent2 12" xfId="1100" xr:uid="{D05D2DE9-2BDA-4D50-A3DD-415D5FB214C1}"/>
    <cellStyle name="Accent2 13" xfId="1099" xr:uid="{D8D2107F-A0ED-4A1C-9E6B-264EB515C019}"/>
    <cellStyle name="Accent2 14" xfId="1077" xr:uid="{DF253926-A08D-4AE4-8AB3-CB4D71CB9884}"/>
    <cellStyle name="Accent2 15" xfId="115" xr:uid="{6DB92EE6-1088-4286-ACC1-60575D42745D}"/>
    <cellStyle name="Accent2 16" xfId="138" xr:uid="{CCFD89B0-EFCA-4126-92BF-79471B1B8628}"/>
    <cellStyle name="Accent2 17" xfId="1112" xr:uid="{DAA043CC-BE28-490B-BC76-450537A800B5}"/>
    <cellStyle name="Accent2 18" xfId="1104" xr:uid="{A3B105A1-7B53-43E5-AFAB-78311FFBC68B}"/>
    <cellStyle name="Accent2 2" xfId="214" xr:uid="{6400580A-B0E7-4908-A6CE-F96F93308DCC}"/>
    <cellStyle name="Accent2 2 2" xfId="427" xr:uid="{8AF6567D-A2F0-4D99-8358-454F3A19F7A0}"/>
    <cellStyle name="Accent2 2 3" xfId="426" xr:uid="{95300C6A-4ED4-4944-8591-6F5799AB080B}"/>
    <cellStyle name="Accent2 2 4" xfId="4711" xr:uid="{8928399C-19FC-4B16-A915-2D111BFB9AD7}"/>
    <cellStyle name="Accent2 3" xfId="284" xr:uid="{923A437C-3D2B-4A2D-AECC-D7D3704559EA}"/>
    <cellStyle name="Accent2 3 2" xfId="914" xr:uid="{F57775DA-59CC-45B7-B08B-90494FD1F4CE}"/>
    <cellStyle name="Accent2 3 3" xfId="4712" xr:uid="{F5E38A34-199B-4C93-8223-82B0DC285EDB}"/>
    <cellStyle name="Accent2 4" xfId="293" xr:uid="{F68B37DD-B6A4-4129-93E0-1D6E374AE93A}"/>
    <cellStyle name="Accent2 4 2" xfId="999" xr:uid="{71A910AC-133F-4B01-8C80-163B06D9CE7A}"/>
    <cellStyle name="Accent2 5" xfId="298" xr:uid="{6774ED2B-F27B-4727-9F0A-D9938FCBAAA3}"/>
    <cellStyle name="Accent2 5 2" xfId="1015" xr:uid="{90AD755F-C01D-4439-AF6B-456AE8841333}"/>
    <cellStyle name="Accent2 6" xfId="325" xr:uid="{1F06C76D-43C8-47EC-BE92-3A19C0D32535}"/>
    <cellStyle name="Accent2 7" xfId="180" xr:uid="{7052BDFA-D4F6-48F1-A6F0-58811215F132}"/>
    <cellStyle name="Accent2 8" xfId="1063" xr:uid="{81A408B7-F62B-42FB-BCB5-4FD7F2B69CA2}"/>
    <cellStyle name="Accent2 9" xfId="1096" xr:uid="{56305388-DEE3-4C82-A485-57A7D6698E80}"/>
    <cellStyle name="Accent3 - 20%" xfId="33" xr:uid="{7A70B57D-3084-4AEE-B515-79EDC37BE7B9}"/>
    <cellStyle name="Accent3 - 20% 2" xfId="429" xr:uid="{24769450-6627-4CEE-88AF-BB8E6E5AC5F8}"/>
    <cellStyle name="Accent3 - 20% 3" xfId="219" xr:uid="{6BA7B2F1-6E0F-4F46-9293-E3A255AA23C5}"/>
    <cellStyle name="Accent3 - 20% 4" xfId="4713" xr:uid="{3E54C91E-321D-49B6-AFBC-6F2235C6A014}"/>
    <cellStyle name="Accent3 - 40%" xfId="34" xr:uid="{C4357AAB-0012-49AE-98A2-9CA1BA7FB31A}"/>
    <cellStyle name="Accent3 - 40% 2" xfId="430" xr:uid="{B98A2084-BE90-450C-9427-39C8AA1BCE17}"/>
    <cellStyle name="Accent3 - 40% 3" xfId="220" xr:uid="{141748BA-0935-412A-931E-7E2ED54330FF}"/>
    <cellStyle name="Accent3 - 40% 4" xfId="4714" xr:uid="{519DBE53-ADFE-416A-9B20-5EA7ED93A1C6}"/>
    <cellStyle name="Accent3 - 60%" xfId="35" xr:uid="{03C8DD24-4F11-49BD-8857-F0B303ABF2E4}"/>
    <cellStyle name="Accent3 - 60% 2" xfId="431" xr:uid="{2453659E-AB43-41EC-9CE1-DA0FA3A70D04}"/>
    <cellStyle name="Accent3 - 60% 3" xfId="221" xr:uid="{6C84831B-6E18-4DE1-9E29-B426D236B2DE}"/>
    <cellStyle name="Accent3 - 60% 4" xfId="4715" xr:uid="{C95C8F1E-8D9C-49A4-8B00-B995EB9FA9FE}"/>
    <cellStyle name="Accent3 10" xfId="432" xr:uid="{27812880-5241-447A-8AB8-6B77C42B54DF}"/>
    <cellStyle name="Accent3 11" xfId="433" xr:uid="{82B8FD82-4ED8-4172-801E-E7B5B2797EB9}"/>
    <cellStyle name="Accent3 12" xfId="434" xr:uid="{1BBC1A61-3C65-4E32-B158-D530F69EE1F6}"/>
    <cellStyle name="Accent3 13" xfId="435" xr:uid="{F1FBC1C7-AEC2-448B-9841-062E5713D30D}"/>
    <cellStyle name="Accent3 14" xfId="436" xr:uid="{07A1C91F-A4AA-4D34-A52B-2680245596ED}"/>
    <cellStyle name="Accent3 15" xfId="437" xr:uid="{B07CF44E-0618-4724-8B4D-231889302345}"/>
    <cellStyle name="Accent3 16" xfId="438" xr:uid="{B8CF9E02-911C-49C6-AC26-BA57B5C25C3E}"/>
    <cellStyle name="Accent3 17" xfId="439" xr:uid="{E23AF89F-A536-4D67-89C6-15654B3C41B0}"/>
    <cellStyle name="Accent3 18" xfId="440" xr:uid="{132025C6-07CF-46F4-8FD8-95CBDC8C7660}"/>
    <cellStyle name="Accent3 19" xfId="441" xr:uid="{F358D358-1064-4766-8F3C-965F0F994CD3}"/>
    <cellStyle name="Accent3 2" xfId="218" xr:uid="{DAD915D9-2A23-46F9-930D-16A0117516C8}"/>
    <cellStyle name="Accent3 2 2" xfId="443" xr:uid="{822AEBF9-BE01-4C9D-985B-6FA2667F0162}"/>
    <cellStyle name="Accent3 2 3" xfId="444" xr:uid="{32935900-EB41-4252-AB6A-0338EEB3CF8C}"/>
    <cellStyle name="Accent3 2 4" xfId="442" xr:uid="{3BC78001-1A88-4D25-96E6-B2EE25830A67}"/>
    <cellStyle name="Accent3 2 5" xfId="4716" xr:uid="{D31077CD-FA6D-4FEF-ACB2-F3CF0ED697B0}"/>
    <cellStyle name="Accent3 20" xfId="445" xr:uid="{E3556FB6-314E-4596-8437-3A50E3DF60C0}"/>
    <cellStyle name="Accent3 21" xfId="446" xr:uid="{9B496616-65B6-4A17-8CD6-A131D8A22204}"/>
    <cellStyle name="Accent3 22" xfId="447" xr:uid="{0D67DCC1-6DE4-40C9-BF8A-7578109073FC}"/>
    <cellStyle name="Accent3 23" xfId="448" xr:uid="{29831AC1-1D7A-4B12-9C03-0010B95CC319}"/>
    <cellStyle name="Accent3 24" xfId="449" xr:uid="{53A837DB-3E80-407C-8E68-D2C82295F43C}"/>
    <cellStyle name="Accent3 25" xfId="450" xr:uid="{EAEF93E1-9443-4513-8510-512DD161D6E4}"/>
    <cellStyle name="Accent3 26" xfId="451" xr:uid="{1D167B0E-879B-4F31-833C-27062206C142}"/>
    <cellStyle name="Accent3 27" xfId="452" xr:uid="{1FEBC57B-3A8A-402F-AF5B-547663154484}"/>
    <cellStyle name="Accent3 28" xfId="918" xr:uid="{CF9F2838-286D-4C1B-A38F-49B58291F83B}"/>
    <cellStyle name="Accent3 29" xfId="1002" xr:uid="{47E65968-328E-4002-9AEC-AC8614889315}"/>
    <cellStyle name="Accent3 3" xfId="285" xr:uid="{5274F12E-F9AA-44F4-B8BE-2568AFE8EED7}"/>
    <cellStyle name="Accent3 3 2" xfId="453" xr:uid="{6B07A1ED-B3FA-4924-9C8D-76E1626D6A75}"/>
    <cellStyle name="Accent3 3 3" xfId="4717" xr:uid="{650230FC-CCE8-46A8-96C4-516C93A71C77}"/>
    <cellStyle name="Accent3 30" xfId="1016" xr:uid="{B876A9AD-7A2B-4AFB-832F-2DB5A169CB58}"/>
    <cellStyle name="Accent3 31" xfId="428" xr:uid="{20E6D793-5AC2-4FF1-83C3-CFAC4986733C}"/>
    <cellStyle name="Accent3 32" xfId="184" xr:uid="{14B5489B-BCD7-4999-B39A-C86A2EC67A9D}"/>
    <cellStyle name="Accent3 33" xfId="1064" xr:uid="{E868BC29-93F9-446D-BA49-972B69775209}"/>
    <cellStyle name="Accent3 34" xfId="1095" xr:uid="{69ED5C66-3BA1-4EBA-ACBF-5B89C48402FA}"/>
    <cellStyle name="Accent3 35" xfId="1069" xr:uid="{0A402C01-DA1F-4107-BC2C-53BF9591A045}"/>
    <cellStyle name="Accent3 36" xfId="1092" xr:uid="{5E2803AD-DBF2-4D66-B323-2B9CCC9185A7}"/>
    <cellStyle name="Accent3 37" xfId="1080" xr:uid="{6442F403-CA89-4A7B-BE84-004B69D76183}"/>
    <cellStyle name="Accent3 38" xfId="1086" xr:uid="{41E22016-775E-4E8E-A28A-4FFBF991918A}"/>
    <cellStyle name="Accent3 39" xfId="1081" xr:uid="{742E0A50-737F-48AD-B589-ABD3A081840C}"/>
    <cellStyle name="Accent3 4" xfId="292" xr:uid="{D1BE55DF-FE5F-4790-826A-488C31A45E13}"/>
    <cellStyle name="Accent3 4 2" xfId="454" xr:uid="{FDF669BB-C70E-4C32-824C-501A5C58697C}"/>
    <cellStyle name="Accent3 40" xfId="116" xr:uid="{F5B60480-CF2D-4046-AF92-C4578F6D735C}"/>
    <cellStyle name="Accent3 41" xfId="137" xr:uid="{E4368858-0CC3-4EB7-B1C5-31894939D58B}"/>
    <cellStyle name="Accent3 42" xfId="1111" xr:uid="{B0E7A54E-AB47-4987-BC33-2A349ACDD272}"/>
    <cellStyle name="Accent3 43" xfId="1107" xr:uid="{DBA208F8-D483-4796-82FB-7BADE7B0B6F2}"/>
    <cellStyle name="Accent3 5" xfId="299" xr:uid="{32969770-C7E6-49F8-825B-C9C167A9605A}"/>
    <cellStyle name="Accent3 5 2" xfId="455" xr:uid="{C89FF4B4-824E-45B5-A9D7-CE1FC4BF0F3D}"/>
    <cellStyle name="Accent3 6" xfId="456" xr:uid="{A055750A-B9BD-40F8-8B02-015A3709F00E}"/>
    <cellStyle name="Accent3 7" xfId="457" xr:uid="{DF8AAF70-E4B2-4978-BCC7-9024826B22FD}"/>
    <cellStyle name="Accent3 8" xfId="458" xr:uid="{0EADA8ED-9132-4B76-A7AD-81DDA173899E}"/>
    <cellStyle name="Accent3 9" xfId="459" xr:uid="{7751BBA5-CFA1-4494-B1FF-258300C8981F}"/>
    <cellStyle name="Accent4 - 20%" xfId="36" xr:uid="{AB0FD97A-B027-4C92-B4AE-21D00436E210}"/>
    <cellStyle name="Accent4 - 20% 2" xfId="461" xr:uid="{7232DCA0-0A9B-4851-B725-040D5C356957}"/>
    <cellStyle name="Accent4 - 20% 3" xfId="223" xr:uid="{F4AE442A-F2D7-4419-A98D-D11D0B044505}"/>
    <cellStyle name="Accent4 - 20% 4" xfId="4718" xr:uid="{AABFF349-3332-44AD-AE85-A85474E195D3}"/>
    <cellStyle name="Accent4 - 40%" xfId="37" xr:uid="{86395D6C-A8CE-492A-AF72-626C329A87A3}"/>
    <cellStyle name="Accent4 - 40% 2" xfId="462" xr:uid="{6DD40C27-A0CD-46AE-98F2-F3CF46C41481}"/>
    <cellStyle name="Accent4 - 40% 3" xfId="224" xr:uid="{F4069F6A-CA92-481C-9596-C30796507393}"/>
    <cellStyle name="Accent4 - 40% 4" xfId="4719" xr:uid="{37F50378-2DCE-4B6B-859D-B69723805F4A}"/>
    <cellStyle name="Accent4 - 60%" xfId="38" xr:uid="{0CA9010F-BD00-4041-8740-F3778C817108}"/>
    <cellStyle name="Accent4 - 60% 2" xfId="463" xr:uid="{C9ADEF6E-B73E-4DE3-9AB4-640D1025CBDD}"/>
    <cellStyle name="Accent4 - 60% 3" xfId="225" xr:uid="{44975CE9-5343-4DE3-8F2D-CB02AC059072}"/>
    <cellStyle name="Accent4 - 60% 4" xfId="4720" xr:uid="{3AE2A901-87D7-468D-95C2-2A2C32BCA67B}"/>
    <cellStyle name="Accent4 10" xfId="464" xr:uid="{24FA3700-1CAC-45D3-94ED-FA02FA1FF45E}"/>
    <cellStyle name="Accent4 11" xfId="465" xr:uid="{A94E1C85-3B99-4F96-ADD5-08CC9AE2F8F2}"/>
    <cellStyle name="Accent4 12" xfId="466" xr:uid="{E881CFA3-FE30-40C1-AE69-3494B847253A}"/>
    <cellStyle name="Accent4 13" xfId="467" xr:uid="{3D47142B-4337-4DCE-9995-0E5DDDA462A0}"/>
    <cellStyle name="Accent4 14" xfId="468" xr:uid="{46B0E72E-8D99-422D-82B3-D6229CDC04CC}"/>
    <cellStyle name="Accent4 15" xfId="469" xr:uid="{F672D476-656A-41C4-9947-5E993950201B}"/>
    <cellStyle name="Accent4 16" xfId="470" xr:uid="{9A8CBBD6-48BF-4EF0-8D92-21DBA358B530}"/>
    <cellStyle name="Accent4 17" xfId="471" xr:uid="{FA89B4F0-0BB6-4420-AF38-A0012F196F12}"/>
    <cellStyle name="Accent4 18" xfId="472" xr:uid="{85697A5A-FC21-4FF0-9DCE-A010C2F0DF6A}"/>
    <cellStyle name="Accent4 19" xfId="473" xr:uid="{CA2413F4-4EA0-4D07-AA3B-CA5B6476A40D}"/>
    <cellStyle name="Accent4 2" xfId="222" xr:uid="{D5AE7FF8-D466-4EBD-997D-51598BCECC9A}"/>
    <cellStyle name="Accent4 2 2" xfId="475" xr:uid="{9167B550-2F67-48F3-B0A1-59086B4260DF}"/>
    <cellStyle name="Accent4 2 3" xfId="476" xr:uid="{19387D2A-9D5B-42E8-8E70-2E4B35B71BD1}"/>
    <cellStyle name="Accent4 2 4" xfId="474" xr:uid="{C2A08EC1-E268-4E19-9622-ABF332806196}"/>
    <cellStyle name="Accent4 2 5" xfId="4721" xr:uid="{A0CC06A4-02A8-4AAF-90F9-78755826571D}"/>
    <cellStyle name="Accent4 20" xfId="477" xr:uid="{05BF5307-32B2-4300-81A2-C1A8398904ED}"/>
    <cellStyle name="Accent4 21" xfId="478" xr:uid="{DC32D62C-B5BF-4B33-BB3F-85832F3CAAC1}"/>
    <cellStyle name="Accent4 22" xfId="479" xr:uid="{8F6E5A95-9B85-4550-82A1-DFDB00F4D57A}"/>
    <cellStyle name="Accent4 23" xfId="480" xr:uid="{CA21BC24-FCDC-474A-8491-9E33D5631E08}"/>
    <cellStyle name="Accent4 24" xfId="481" xr:uid="{3CBCFC29-AB7A-4073-8CD6-942A2839119F}"/>
    <cellStyle name="Accent4 25" xfId="482" xr:uid="{E7A8A6AC-954E-4E45-8670-A7313A1E5AE2}"/>
    <cellStyle name="Accent4 26" xfId="483" xr:uid="{E2028B9C-1A10-4B2B-983B-45537434B67C}"/>
    <cellStyle name="Accent4 27" xfId="484" xr:uid="{B5FB7FE0-7817-4BD6-99D0-9DF59C83779A}"/>
    <cellStyle name="Accent4 28" xfId="922" xr:uid="{23CF464A-924F-46E6-AC92-4D840983667D}"/>
    <cellStyle name="Accent4 29" xfId="1005" xr:uid="{4C32B3EB-1BCA-4959-B9C0-20182D05EEA3}"/>
    <cellStyle name="Accent4 3" xfId="286" xr:uid="{C47C8715-A35F-41DD-86E8-6386428EE3AF}"/>
    <cellStyle name="Accent4 3 2" xfId="485" xr:uid="{F4F48BA6-1067-4C98-BD63-902DE6B4321D}"/>
    <cellStyle name="Accent4 3 3" xfId="4722" xr:uid="{133F5061-143B-4EDB-930E-BFE2AB000BE3}"/>
    <cellStyle name="Accent4 30" xfId="1017" xr:uid="{2E46264B-B95E-4F52-94D1-D167B26B002C}"/>
    <cellStyle name="Accent4 31" xfId="460" xr:uid="{99E4C4BE-B450-4035-87D6-8354012EA120}"/>
    <cellStyle name="Accent4 32" xfId="188" xr:uid="{FCDA4D61-A2EF-41B0-89A5-F3D23F8A6857}"/>
    <cellStyle name="Accent4 33" xfId="1065" xr:uid="{6973FB16-7789-400F-A7BE-994896262345}"/>
    <cellStyle name="Accent4 34" xfId="1094" xr:uid="{126D1832-289B-4E38-B673-810B511C2693}"/>
    <cellStyle name="Accent4 35" xfId="1070" xr:uid="{87E0EEA4-653C-44CB-9800-147573034D7C}"/>
    <cellStyle name="Accent4 36" xfId="1101" xr:uid="{6EA644E8-88C6-4C7B-9348-C1601E430D0C}"/>
    <cellStyle name="Accent4 37" xfId="1076" xr:uid="{4B181431-591B-460B-952E-28B492683A75}"/>
    <cellStyle name="Accent4 38" xfId="1089" xr:uid="{056E0523-0ADE-46CE-936C-A47DA4882248}"/>
    <cellStyle name="Accent4 39" xfId="1082" xr:uid="{0C656996-818C-449B-B82B-E7ED9A92A0F7}"/>
    <cellStyle name="Accent4 4" xfId="291" xr:uid="{A4F6075E-B86A-477E-8AEB-E5696936A761}"/>
    <cellStyle name="Accent4 4 2" xfId="486" xr:uid="{0F4C14A2-1B41-47E2-8D40-388A094E008C}"/>
    <cellStyle name="Accent4 40" xfId="117" xr:uid="{EB8CA807-86AB-4F93-A5A2-E77A2A9B60FD}"/>
    <cellStyle name="Accent4 41" xfId="136" xr:uid="{4CF5EDDC-5AD9-4649-9997-38CBA665E382}"/>
    <cellStyle name="Accent4 42" xfId="1110" xr:uid="{F4A67589-5D9C-4F0E-BA2F-F57B260AAC94}"/>
    <cellStyle name="Accent4 43" xfId="1115" xr:uid="{44258C47-9C02-48E2-BC89-6A4C783A0D1D}"/>
    <cellStyle name="Accent4 5" xfId="300" xr:uid="{164F5702-3332-42F9-8E19-B67E30056FAD}"/>
    <cellStyle name="Accent4 5 2" xfId="487" xr:uid="{F1F0D6E8-C4F9-48DD-A1EA-16680FD97FC6}"/>
    <cellStyle name="Accent4 6" xfId="488" xr:uid="{6D0CE40D-C3E0-4F80-81E8-7E88B620A0DC}"/>
    <cellStyle name="Accent4 7" xfId="489" xr:uid="{C23E0704-0899-411D-B62E-21DE146FEBBC}"/>
    <cellStyle name="Accent4 8" xfId="490" xr:uid="{1A51BB26-23E8-4B88-98F9-D302D1C5A1C0}"/>
    <cellStyle name="Accent4 9" xfId="491" xr:uid="{61486AC8-A0AD-417B-8044-8679AC8E33F2}"/>
    <cellStyle name="Accent5 - 20%" xfId="39" xr:uid="{8AF6B532-8734-4C0E-964F-2A48E7C04B26}"/>
    <cellStyle name="Accent5 - 20% 2" xfId="493" xr:uid="{42E4B390-1BD7-4227-81A9-BE6F49B824A2}"/>
    <cellStyle name="Accent5 - 20% 3" xfId="227" xr:uid="{93135178-8FBC-4660-8BE0-1A0F736466A1}"/>
    <cellStyle name="Accent5 - 20% 4" xfId="4723" xr:uid="{2C0953AD-0494-41D0-A7A2-8D68BA58F5EE}"/>
    <cellStyle name="Accent5 - 40%" xfId="40" xr:uid="{D7460B76-8CC0-40E5-9E02-DC05FECF03A5}"/>
    <cellStyle name="Accent5 - 40% 2" xfId="4724" xr:uid="{070F9CE3-75ED-4903-A61A-D8664FC2EAF1}"/>
    <cellStyle name="Accent5 - 40% 2 2" xfId="11344" xr:uid="{C5005BE0-DFC2-4F53-B49A-A7F94FE4FB12}"/>
    <cellStyle name="Accent5 - 60%" xfId="41" xr:uid="{57C0F47A-25DD-45D3-AAC1-C7A07A32B8D9}"/>
    <cellStyle name="Accent5 - 60% 2" xfId="494" xr:uid="{38C87265-C8F5-4065-ACF7-4DC17CBB3B55}"/>
    <cellStyle name="Accent5 - 60% 3" xfId="228" xr:uid="{A8C5A36A-1154-4E81-B70E-0314256813EA}"/>
    <cellStyle name="Accent5 - 60% 4" xfId="4725" xr:uid="{24909B15-6FE1-42A4-A86C-9857C8B2AA98}"/>
    <cellStyle name="Accent5 10" xfId="495" xr:uid="{D56FFA3E-E8F3-484F-A13F-A286AFA6FD21}"/>
    <cellStyle name="Accent5 11" xfId="496" xr:uid="{47C13C0F-062F-41F3-B520-5DF734477959}"/>
    <cellStyle name="Accent5 12" xfId="497" xr:uid="{DB24ECF6-759F-486D-BFFE-2FCDA7F840AC}"/>
    <cellStyle name="Accent5 13" xfId="498" xr:uid="{44187F40-F3ED-41F9-B379-983CD4F73CEE}"/>
    <cellStyle name="Accent5 14" xfId="499" xr:uid="{56A2F84F-B930-4405-BB4A-EAA3078A31D1}"/>
    <cellStyle name="Accent5 15" xfId="500" xr:uid="{6ABEBFEF-BCFA-4739-94DC-F5AFCD7A049B}"/>
    <cellStyle name="Accent5 16" xfId="501" xr:uid="{709A26D1-70A7-4D16-834D-98CC209DBA28}"/>
    <cellStyle name="Accent5 17" xfId="502" xr:uid="{88390771-38F7-4F66-A83E-881ED1AD5151}"/>
    <cellStyle name="Accent5 18" xfId="503" xr:uid="{82904FC0-C61A-4819-988A-3DBA865D811B}"/>
    <cellStyle name="Accent5 19" xfId="504" xr:uid="{C270166D-7A6C-4DEB-B1E7-3582CDF7A9E2}"/>
    <cellStyle name="Accent5 2" xfId="226" xr:uid="{54374FD0-7BDF-48F7-B853-3E4954BF24A7}"/>
    <cellStyle name="Accent5 2 2" xfId="506" xr:uid="{91526A14-1874-44DB-9B66-7C1D34FB2AD8}"/>
    <cellStyle name="Accent5 2 3" xfId="507" xr:uid="{364C8442-11C1-40EA-A35E-DE735CCFF905}"/>
    <cellStyle name="Accent5 2 4" xfId="505" xr:uid="{993F7AC6-098D-4F04-892D-F27DD53FE8FD}"/>
    <cellStyle name="Accent5 2 5" xfId="4726" xr:uid="{6FF5A364-6179-457C-B182-A44648B31CF1}"/>
    <cellStyle name="Accent5 20" xfId="508" xr:uid="{D1E6B2BD-6074-40F9-9A22-D369850B2EFF}"/>
    <cellStyle name="Accent5 21" xfId="509" xr:uid="{55E3601C-499C-4588-B08C-3D23606E888A}"/>
    <cellStyle name="Accent5 22" xfId="510" xr:uid="{A85FBC77-E258-4B96-BA23-0F8776E7D2B7}"/>
    <cellStyle name="Accent5 23" xfId="511" xr:uid="{C240B518-EAEB-4016-9ACA-88C72493BD5C}"/>
    <cellStyle name="Accent5 24" xfId="512" xr:uid="{7152C5A3-B115-4567-8ABE-314FB8FAA9AB}"/>
    <cellStyle name="Accent5 25" xfId="513" xr:uid="{40C296F3-6B7E-40A1-82DD-C4B3F4838531}"/>
    <cellStyle name="Accent5 26" xfId="514" xr:uid="{FE4F5BD6-FE9F-44F3-8228-9DA21EAC08C2}"/>
    <cellStyle name="Accent5 27" xfId="515" xr:uid="{EE0E0BE0-0DE8-4326-A9CA-E1D004AC6334}"/>
    <cellStyle name="Accent5 28" xfId="926" xr:uid="{6B98F62A-ACC5-440A-B5C9-8784E465AC2E}"/>
    <cellStyle name="Accent5 29" xfId="1008" xr:uid="{5CCEAFED-A96E-4762-95B0-EFEDFE400F0A}"/>
    <cellStyle name="Accent5 3" xfId="287" xr:uid="{1D8B3B0B-E89D-4BAA-8EEE-7A6D96A752C1}"/>
    <cellStyle name="Accent5 3 2" xfId="516" xr:uid="{84B87FF5-69A7-42C9-AB0F-0B6C180517F2}"/>
    <cellStyle name="Accent5 3 3" xfId="4727" xr:uid="{59F2856F-9AAC-41EE-9E75-97B8B046FA06}"/>
    <cellStyle name="Accent5 30" xfId="1018" xr:uid="{BCEA605E-6A2F-411F-8493-53C54EA8EFC7}"/>
    <cellStyle name="Accent5 31" xfId="492" xr:uid="{82B39C1D-CCC5-4858-98AB-C89879A9ED2E}"/>
    <cellStyle name="Accent5 32" xfId="192" xr:uid="{37ABD06F-FB75-4EDE-B3AE-87C52CB38DE0}"/>
    <cellStyle name="Accent5 33" xfId="1067" xr:uid="{4C0C08D5-E881-4C25-89C5-220C37161870}"/>
    <cellStyle name="Accent5 34" xfId="1103" xr:uid="{50627F6E-F4F2-4B8C-BDEB-8CD507346A88}"/>
    <cellStyle name="Accent5 35" xfId="1075" xr:uid="{F88D6EDB-DDCD-4A18-8CBC-23566E4E8FC2}"/>
    <cellStyle name="Accent5 36" xfId="1090" xr:uid="{51DDE16A-22FF-4C0D-81F7-7BA87B3F1658}"/>
    <cellStyle name="Accent5 37" xfId="1098" xr:uid="{4DCB1E23-08BA-4BEF-9262-C49A48DD26CE}"/>
    <cellStyle name="Accent5 38" xfId="1066" xr:uid="{7F78989B-C183-4E75-8EBF-47A6D1E3F4FC}"/>
    <cellStyle name="Accent5 39" xfId="1073" xr:uid="{CC044BD2-5DA9-4054-BD0E-E28A16B8485C}"/>
    <cellStyle name="Accent5 4" xfId="290" xr:uid="{247DBAE2-E9CB-4163-96CA-D3A110465643}"/>
    <cellStyle name="Accent5 4 2" xfId="517" xr:uid="{DF30F5B3-5678-40A9-BD30-57D84BF4C7AE}"/>
    <cellStyle name="Accent5 40" xfId="118" xr:uid="{973121FF-A827-4F7D-9242-A99DF049A3A0}"/>
    <cellStyle name="Accent5 41" xfId="135" xr:uid="{F088A9D7-71F2-4360-B0CA-A35C4F9D5F64}"/>
    <cellStyle name="Accent5 42" xfId="1114" xr:uid="{1CE62185-2D02-4666-B154-20637CCE33FB}"/>
    <cellStyle name="Accent5 43" xfId="1105" xr:uid="{7541EA12-08EF-42CE-BFF0-F189B04DE8E8}"/>
    <cellStyle name="Accent5 5" xfId="301" xr:uid="{80CD9F40-8B87-46B4-B6DE-FEED8A65F49D}"/>
    <cellStyle name="Accent5 5 2" xfId="518" xr:uid="{A4FF1B4F-AA9D-4812-A37B-EB8649E46FA1}"/>
    <cellStyle name="Accent5 6" xfId="519" xr:uid="{32C21776-2A86-42FD-A536-E7E254BDADD3}"/>
    <cellStyle name="Accent5 7" xfId="520" xr:uid="{DD5218C7-1A11-49BC-B90D-BDA6FC8E5318}"/>
    <cellStyle name="Accent5 8" xfId="521" xr:uid="{CFEA54EA-E2CE-4EC4-917C-C6FEAD3C73AE}"/>
    <cellStyle name="Accent5 9" xfId="522" xr:uid="{8FC617A4-68F4-41C9-96A0-25BA5E59BFCF}"/>
    <cellStyle name="Accent6 - 20%" xfId="42" xr:uid="{046895A9-29AE-46E9-A2F6-1007BE189935}"/>
    <cellStyle name="Accent6 - 20% 2" xfId="4728" xr:uid="{CAEFD5C4-440F-4B72-8A93-F84161420CBA}"/>
    <cellStyle name="Accent6 - 20% 2 2" xfId="11345" xr:uid="{9BAF474F-6E9F-4D9B-A2C9-B5024A135351}"/>
    <cellStyle name="Accent6 - 40%" xfId="43" xr:uid="{811015A1-8FCD-4867-A04A-B29DE7EAB4E6}"/>
    <cellStyle name="Accent6 - 40% 2" xfId="524" xr:uid="{DCC32775-6B8D-49E0-A3FC-1D1F7EF8AF2D}"/>
    <cellStyle name="Accent6 - 40% 3" xfId="230" xr:uid="{2A064E03-0884-4337-81F6-DC0D1C892A0B}"/>
    <cellStyle name="Accent6 - 40% 4" xfId="4729" xr:uid="{78D19DBD-0BA3-4F9D-B5BB-55FD56A6A5D2}"/>
    <cellStyle name="Accent6 - 60%" xfId="44" xr:uid="{C2D98809-476E-4BDF-9C5C-B9AF42EEDA58}"/>
    <cellStyle name="Accent6 - 60% 2" xfId="525" xr:uid="{9B40A5F7-1B2A-4ED6-9B8B-18F6AD97F9A8}"/>
    <cellStyle name="Accent6 - 60% 3" xfId="231" xr:uid="{56DA653C-BA67-490A-9678-32032CD25626}"/>
    <cellStyle name="Accent6 - 60% 4" xfId="4730" xr:uid="{9A4259D2-0021-44AD-816E-F21925423B9F}"/>
    <cellStyle name="Accent6 10" xfId="526" xr:uid="{F454A4CE-AEF4-4CC3-B8CB-DE99F59BA1BE}"/>
    <cellStyle name="Accent6 11" xfId="527" xr:uid="{E59095EE-20C3-49DE-B887-92870205C9A1}"/>
    <cellStyle name="Accent6 12" xfId="528" xr:uid="{F344FD61-210C-44A3-9313-B3A1B5498650}"/>
    <cellStyle name="Accent6 13" xfId="529" xr:uid="{01582FDF-EBBF-405B-98BC-732F474A788A}"/>
    <cellStyle name="Accent6 14" xfId="530" xr:uid="{66E0E58A-22B2-473C-9C95-91A61842D708}"/>
    <cellStyle name="Accent6 15" xfId="531" xr:uid="{3615807D-5C96-4B19-937D-D0BC4800B3CB}"/>
    <cellStyle name="Accent6 16" xfId="532" xr:uid="{03D7A2CF-FB1D-42AB-81D5-3A0AC3E88276}"/>
    <cellStyle name="Accent6 17" xfId="533" xr:uid="{84573B1D-5B91-49C0-ABE6-3E91DFCC646F}"/>
    <cellStyle name="Accent6 18" xfId="534" xr:uid="{ACD20629-C3A8-4B85-9902-0EBDA26B3354}"/>
    <cellStyle name="Accent6 19" xfId="535" xr:uid="{147A1F7C-FA51-4890-9FB3-EF84F54A1C8C}"/>
    <cellStyle name="Accent6 2" xfId="229" xr:uid="{94CE45BA-7F3E-42A4-B005-4DEC18EAF32D}"/>
    <cellStyle name="Accent6 2 2" xfId="537" xr:uid="{C0EC82EC-96BA-452A-90A3-CA2E265AAEF3}"/>
    <cellStyle name="Accent6 2 3" xfId="538" xr:uid="{C1D3DF25-1B23-4FBA-A7A9-C60BF789A914}"/>
    <cellStyle name="Accent6 2 4" xfId="536" xr:uid="{766B4136-4A26-4BF3-8D96-A7A76CC77E40}"/>
    <cellStyle name="Accent6 2 5" xfId="4731" xr:uid="{BE7CCC56-DA10-4B18-961F-952E396A80FA}"/>
    <cellStyle name="Accent6 20" xfId="539" xr:uid="{0F9BC3E9-DE3C-4A43-8A05-85CD6543B898}"/>
    <cellStyle name="Accent6 21" xfId="540" xr:uid="{BBF73B96-2E20-417E-9F54-262E9F5105C9}"/>
    <cellStyle name="Accent6 22" xfId="541" xr:uid="{A5DC4786-67D2-48BF-8B1D-72F45CFFBA4C}"/>
    <cellStyle name="Accent6 23" xfId="542" xr:uid="{C4142413-CA08-43BA-AA57-620E59D937E0}"/>
    <cellStyle name="Accent6 24" xfId="543" xr:uid="{49054EB3-FC29-473A-A00D-948125E8EEF4}"/>
    <cellStyle name="Accent6 25" xfId="544" xr:uid="{A6CFD9C8-97C9-4EFF-B741-C0104A700945}"/>
    <cellStyle name="Accent6 26" xfId="545" xr:uid="{3AA4139D-092E-4635-97F8-39C963DCD730}"/>
    <cellStyle name="Accent6 27" xfId="546" xr:uid="{3FC76DE5-2689-4253-A608-4767F8E3C1B4}"/>
    <cellStyle name="Accent6 28" xfId="930" xr:uid="{E674B513-8E01-4D0D-9B8D-869C5FFFC56C}"/>
    <cellStyle name="Accent6 29" xfId="1011" xr:uid="{EA13430C-D7E1-4D81-83E8-ED20AEE37321}"/>
    <cellStyle name="Accent6 3" xfId="288" xr:uid="{6507FC44-11C3-4771-A270-E56BD7728B88}"/>
    <cellStyle name="Accent6 3 2" xfId="547" xr:uid="{0325EBAF-6A48-40DC-B468-6D4293F113B3}"/>
    <cellStyle name="Accent6 3 3" xfId="4732" xr:uid="{914A7152-D7C9-4C4B-B872-030F59577049}"/>
    <cellStyle name="Accent6 30" xfId="1019" xr:uid="{5D165E6D-1787-4FA7-9201-EA85DC911233}"/>
    <cellStyle name="Accent6 31" xfId="523" xr:uid="{2499652D-3910-4AE4-94DC-F4257665F06B}"/>
    <cellStyle name="Accent6 32" xfId="196" xr:uid="{BBB221EC-2A91-46A5-80CC-65D264F8BBCD}"/>
    <cellStyle name="Accent6 33" xfId="1068" xr:uid="{4139AEB8-F96D-41CD-A012-A601E2BBD825}"/>
    <cellStyle name="Accent6 34" xfId="1093" xr:uid="{9DFB768F-C6CF-424C-A7E0-04888BDDE625}"/>
    <cellStyle name="Accent6 35" xfId="1079" xr:uid="{C567ABD0-F543-4FB7-94AB-DA498C1F82BA}"/>
    <cellStyle name="Accent6 36" xfId="1087" xr:uid="{B66CC96D-C2F7-41D3-92BC-FF1B472AE072}"/>
    <cellStyle name="Accent6 37" xfId="1084" xr:uid="{787274CF-DBCB-4F2E-8A68-CDCD0F7F16A1}"/>
    <cellStyle name="Accent6 38" xfId="1085" xr:uid="{59018FF2-B11D-489D-A825-F869B8738BAC}"/>
    <cellStyle name="Accent6 39" xfId="1071" xr:uid="{55FCF7EA-82B9-4BC6-B947-DFBC1F57F68D}"/>
    <cellStyle name="Accent6 4" xfId="289" xr:uid="{2CB7812A-9B7C-44A0-9DD5-8D394110D9AE}"/>
    <cellStyle name="Accent6 4 2" xfId="548" xr:uid="{D7DD01FC-3997-4D10-B530-857DACAEA4F3}"/>
    <cellStyle name="Accent6 40" xfId="119" xr:uid="{348E6835-4C4D-44A5-AAE9-819DFA434016}"/>
    <cellStyle name="Accent6 41" xfId="134" xr:uid="{CD8B0C77-24FA-4ACD-8CF1-6D5CF8F21362}"/>
    <cellStyle name="Accent6 42" xfId="1109" xr:uid="{F63ECFFF-82F1-424D-82DD-16D03FFEAC2E}"/>
    <cellStyle name="Accent6 43" xfId="1108" xr:uid="{922BDBE2-8363-41EB-BF02-F9F258237678}"/>
    <cellStyle name="Accent6 5" xfId="302" xr:uid="{1C164C44-C197-44CF-A99A-2C295DA02AFC}"/>
    <cellStyle name="Accent6 5 2" xfId="549" xr:uid="{96F7D4EC-ECF7-416F-993F-1D02C75CDF06}"/>
    <cellStyle name="Accent6 6" xfId="550" xr:uid="{3E092BD5-0165-47EB-9199-C97BF9F3E88F}"/>
    <cellStyle name="Accent6 7" xfId="551" xr:uid="{2FD13FE2-386A-4CA5-8246-3CA8B490D21D}"/>
    <cellStyle name="Accent6 8" xfId="552" xr:uid="{A87CB64C-63EE-493A-BDA9-845A5A6CFCA1}"/>
    <cellStyle name="Accent6 9" xfId="553" xr:uid="{4C842323-AFA3-44F2-9BA3-B8901E428767}"/>
    <cellStyle name="Annotation" xfId="7049" xr:uid="{FC757B27-10EC-4498-98C7-DE1CDF27FEF4}"/>
    <cellStyle name="Bad 2" xfId="232" xr:uid="{12619473-A531-40CF-B366-06EF2EDC1A0B}"/>
    <cellStyle name="Bad 2 2" xfId="555" xr:uid="{7712E807-3B4E-41E4-A092-156282DD01A2}"/>
    <cellStyle name="Bad 2 2 2" xfId="7111" xr:uid="{1511625D-EB20-44AE-9F1C-D831B7587F46}"/>
    <cellStyle name="Bad 2 3" xfId="556" xr:uid="{956FE486-B3A8-4E60-BC12-CCF349DE843F}"/>
    <cellStyle name="Bad 2 4" xfId="554" xr:uid="{FD4EAA5C-ED8F-4954-B2AC-DC807311FA86}"/>
    <cellStyle name="Bad 2 5" xfId="4733" xr:uid="{29322D9D-0A05-4814-BFB0-40243CE0747F}"/>
    <cellStyle name="Bad 2 6" xfId="6971" xr:uid="{11BC1F6F-DC00-49CC-BA75-0A0326E5576F}"/>
    <cellStyle name="Bad 3" xfId="557" xr:uid="{5BF88611-5209-48F8-8645-843330AAC6CA}"/>
    <cellStyle name="Bad 3 2" xfId="4734" xr:uid="{4B900A45-D105-4730-B771-00DA46FDEF9B}"/>
    <cellStyle name="Bad 4" xfId="899" xr:uid="{D3B7BAF3-3925-40E7-AE75-928B961C981E}"/>
    <cellStyle name="Bad 4 2" xfId="7030" xr:uid="{DD9807A5-72F2-4BE2-80EA-DB3E929ABE44}"/>
    <cellStyle name="Bad 5" xfId="165" xr:uid="{4FAAAF35-0C46-42A0-8627-51FF063212FE}"/>
    <cellStyle name="Bad 6" xfId="120" xr:uid="{85086DBF-D57F-499F-8BCB-BF0B5E14C248}"/>
    <cellStyle name="Blank" xfId="8" xr:uid="{71564A21-C1F1-4FF7-A446-D4CCF2F099BD}"/>
    <cellStyle name="Calculation 2" xfId="233" xr:uid="{21080651-90A4-4A48-B454-747729CCBB8D}"/>
    <cellStyle name="Calculation 2 10" xfId="4105" xr:uid="{A0DFF900-A68D-4223-849D-C268B4BD9D9D}"/>
    <cellStyle name="Calculation 2 11" xfId="3816" xr:uid="{4D400AF4-C4A6-4F7A-99D0-CB6BE81E7865}"/>
    <cellStyle name="Calculation 2 12" xfId="4735" xr:uid="{6A0FAE2B-4CAD-4C47-BE62-004665A8217D}"/>
    <cellStyle name="Calculation 2 13" xfId="5876" xr:uid="{409AB844-630D-4BCB-9ADD-866E2F2B78E3}"/>
    <cellStyle name="Calculation 2 14" xfId="7112" xr:uid="{C22F1D1D-81CD-4C7B-8918-879C34D8E2E5}"/>
    <cellStyle name="Calculation 2 2" xfId="559" xr:uid="{F74194DE-66A0-4CE2-A181-4C2DD256289E}"/>
    <cellStyle name="Calculation 2 2 2" xfId="1196" xr:uid="{202A1A3F-9879-4E4A-90EE-3E76F2273705}"/>
    <cellStyle name="Calculation 2 2 2 2" xfId="2444" xr:uid="{77F45B67-E94B-4CC6-AEE9-479E50295223}"/>
    <cellStyle name="Calculation 2 2 2 2 2" xfId="14710" xr:uid="{9B1E4940-152B-4E4E-8FC7-822AD78E787B}"/>
    <cellStyle name="Calculation 2 2 2 3" xfId="2950" xr:uid="{4E3150EA-E4B2-4681-95AA-D817BB8E8E6B}"/>
    <cellStyle name="Calculation 2 2 2 3 2" xfId="15436" xr:uid="{63BEC154-9AD5-4DCB-80F4-6D7FD9F1999F}"/>
    <cellStyle name="Calculation 2 2 2 4" xfId="2739" xr:uid="{9D9207D5-7DD5-4090-8BAE-EB0F50AD43DF}"/>
    <cellStyle name="Calculation 2 2 2 4 2" xfId="16797" xr:uid="{5E374A44-B782-4E56-B163-211E0C5F723E}"/>
    <cellStyle name="Calculation 2 2 2 5" xfId="3245" xr:uid="{4306D265-FDF5-4672-871B-A3D75CB892C5}"/>
    <cellStyle name="Calculation 2 2 2 6" xfId="2658" xr:uid="{4170619B-3762-4746-B6EB-26D8A97DAD87}"/>
    <cellStyle name="Calculation 2 2 2 7" xfId="4009" xr:uid="{3E6E4A9D-C40A-4DA5-B8AC-6ACC545DE355}"/>
    <cellStyle name="Calculation 2 2 2 8" xfId="11947" xr:uid="{E93CD516-9846-4EE1-9C73-BEFEA9903F5E}"/>
    <cellStyle name="Calculation 2 2 3" xfId="1869" xr:uid="{B426F2B8-9262-46E8-A9CC-83A05685355D}"/>
    <cellStyle name="Calculation 2 2 3 2" xfId="13815" xr:uid="{819D7AE2-F55F-4184-92CB-28902253AF9B}"/>
    <cellStyle name="Calculation 2 2 3 3" xfId="14736" xr:uid="{2BEFA7F9-66CD-455A-B0F4-2163094931EB}"/>
    <cellStyle name="Calculation 2 2 3 4" xfId="10584" xr:uid="{5B24B8CE-2157-4D8E-9E9B-0CC990E67E68}"/>
    <cellStyle name="Calculation 2 2 4" xfId="1640" xr:uid="{0AF63E73-3069-4086-8AC6-D596ABAB8EBC}"/>
    <cellStyle name="Calculation 2 2 4 2" xfId="10262" xr:uid="{3A9329D4-ADD7-4F15-99DF-F294F75EA894}"/>
    <cellStyle name="Calculation 2 2 5" xfId="2691" xr:uid="{7201AA10-17E3-40FD-9BF5-505D1362A9C8}"/>
    <cellStyle name="Calculation 2 2 5 2" xfId="13618" xr:uid="{B4325863-130F-4E26-A0A5-A05A7D621A87}"/>
    <cellStyle name="Calculation 2 2 6" xfId="3492" xr:uid="{C67B539B-0D09-46E9-A5D3-853F8A9C8A0C}"/>
    <cellStyle name="Calculation 2 2 6 2" xfId="15073" xr:uid="{0996071C-70EF-48C3-9B45-913B89FA460F}"/>
    <cellStyle name="Calculation 2 2 7" xfId="2339" xr:uid="{21C5EBBA-1C32-4C15-A647-9205EFB3EC12}"/>
    <cellStyle name="Calculation 2 2 8" xfId="4517" xr:uid="{DED117BC-9F16-47E9-9045-C15E05AB2FC2}"/>
    <cellStyle name="Calculation 2 2 9" xfId="8372" xr:uid="{30DE20A1-F639-4D1F-B7AF-DD86055FC996}"/>
    <cellStyle name="Calculation 2 3" xfId="560" xr:uid="{CF6CABBF-5C46-4637-9EAA-80AF78A40521}"/>
    <cellStyle name="Calculation 2 3 2" xfId="1197" xr:uid="{D1B135A7-47E2-4CBE-A9E3-A0309C60B930}"/>
    <cellStyle name="Calculation 2 3 2 2" xfId="2445" xr:uid="{029E1EFA-C240-4C04-A677-305463E10FA7}"/>
    <cellStyle name="Calculation 2 3 2 2 2" xfId="14764" xr:uid="{18BA9C3C-1C7A-4048-9D35-97EE5AEB2B2F}"/>
    <cellStyle name="Calculation 2 3 2 3" xfId="2951" xr:uid="{6CFAFC89-2B07-4BB9-B84E-2B4ADA10D7D4}"/>
    <cellStyle name="Calculation 2 3 2 3 2" xfId="15443" xr:uid="{8B992F7C-F5EA-4084-AFD5-0E7E299D4127}"/>
    <cellStyle name="Calculation 2 3 2 4" xfId="1465" xr:uid="{FB8038B2-44C9-492C-8914-DC6F1995A6CD}"/>
    <cellStyle name="Calculation 2 3 2 4 2" xfId="16890" xr:uid="{149E27B3-C99F-4168-9DE8-F255B1BD490D}"/>
    <cellStyle name="Calculation 2 3 2 5" xfId="3726" xr:uid="{F9D115BC-A50D-4572-AECB-512CB94D62D9}"/>
    <cellStyle name="Calculation 2 3 2 6" xfId="3935" xr:uid="{AB15ECE5-F666-45D9-A1F5-C1D634A2AEAE}"/>
    <cellStyle name="Calculation 2 3 2 7" xfId="4496" xr:uid="{A9D31E2F-0BBD-4B74-85A3-6F892C0B092B}"/>
    <cellStyle name="Calculation 2 3 2 8" xfId="12040" xr:uid="{41DFA2B8-3823-4F06-9D48-51B6F50F393A}"/>
    <cellStyle name="Calculation 2 3 3" xfId="1870" xr:uid="{7AE87BED-95A3-4283-9DC6-D767A281978A}"/>
    <cellStyle name="Calculation 2 3 3 2" xfId="13869" xr:uid="{EDC8A4B6-0862-4446-ABCF-404FBEC3AD36}"/>
    <cellStyle name="Calculation 2 3 3 3" xfId="13345" xr:uid="{63E4804A-A2E1-416B-9897-E9C2EC0D611B}"/>
    <cellStyle name="Calculation 2 3 3 4" xfId="10677" xr:uid="{5942D0D7-3264-4FB6-A193-5440FCDD20AA}"/>
    <cellStyle name="Calculation 2 3 4" xfId="2357" xr:uid="{AE588AF0-1DE8-4064-A82D-195B0D0DAEC5}"/>
    <cellStyle name="Calculation 2 3 4 2" xfId="10136" xr:uid="{384DF192-F8CC-424C-AF43-DA82DC7392EA}"/>
    <cellStyle name="Calculation 2 3 5" xfId="1630" xr:uid="{9521D91E-0B78-42B3-A6E8-B1FAF55F4281}"/>
    <cellStyle name="Calculation 2 3 5 2" xfId="13530" xr:uid="{EDC30926-1B6F-4A86-839A-C046414EE8CD}"/>
    <cellStyle name="Calculation 2 3 6" xfId="3812" xr:uid="{48C279AE-274F-45B5-B0C1-9ECC1F7D0EE3}"/>
    <cellStyle name="Calculation 2 3 6 2" xfId="14664" xr:uid="{2F6749DB-6256-4E21-862B-ED94AA782220}"/>
    <cellStyle name="Calculation 2 3 7" xfId="3301" xr:uid="{662F1235-DF31-4C75-A1AE-AEB148E4FAA9}"/>
    <cellStyle name="Calculation 2 3 8" xfId="2689" xr:uid="{0F7CF843-FB0E-4874-A1A7-0BD36421EE85}"/>
    <cellStyle name="Calculation 2 3 9" xfId="8244" xr:uid="{E907CC62-9704-4D57-B9BB-01C515E90D2E}"/>
    <cellStyle name="Calculation 2 4" xfId="558" xr:uid="{4190EDD7-7956-4D1B-A816-AD5C8F2116BF}"/>
    <cellStyle name="Calculation 2 4 2" xfId="1195" xr:uid="{E28B412C-2880-4CB3-8967-AE8246162D60}"/>
    <cellStyle name="Calculation 2 4 2 2" xfId="2443" xr:uid="{D04AA2AE-97CC-4F93-97B5-A9BADEF437F7}"/>
    <cellStyle name="Calculation 2 4 2 2 2" xfId="14931" xr:uid="{62408994-69C1-4375-8A30-41C1FB10AB3F}"/>
    <cellStyle name="Calculation 2 4 2 3" xfId="2949" xr:uid="{87BFE814-733C-4266-BDB7-2B49A932C967}"/>
    <cellStyle name="Calculation 2 4 2 3 2" xfId="15708" xr:uid="{98B4C2FD-1A27-4388-BE6C-A590CADA3F83}"/>
    <cellStyle name="Calculation 2 4 2 4" xfId="3362" xr:uid="{983D70D7-C495-49FD-B3F4-37A1FA3F02CA}"/>
    <cellStyle name="Calculation 2 4 2 4 2" xfId="17095" xr:uid="{0230F649-BAA1-4DD2-A913-8530F23DED21}"/>
    <cellStyle name="Calculation 2 4 2 5" xfId="3884" xr:uid="{1ED19A8F-FE75-46CB-83AF-21D00CADE2C2}"/>
    <cellStyle name="Calculation 2 4 2 6" xfId="1862" xr:uid="{11457F97-7F0C-4018-9FCD-215650F4A646}"/>
    <cellStyle name="Calculation 2 4 2 7" xfId="4206" xr:uid="{72F8C449-4134-4EF2-9FCA-6FE7D8404768}"/>
    <cellStyle name="Calculation 2 4 2 8" xfId="12311" xr:uid="{99302101-7F87-433C-BFA3-FC6008F16FA2}"/>
    <cellStyle name="Calculation 2 4 3" xfId="1868" xr:uid="{AE5FCD93-EE37-4DAA-BC4F-18A6F175E370}"/>
    <cellStyle name="Calculation 2 4 3 2" xfId="14137" xr:uid="{CA0F1B65-5B7B-42FC-A9ED-0FC6C52C266B}"/>
    <cellStyle name="Calculation 2 4 3 3" xfId="13141" xr:uid="{3B09914A-2130-4655-8FA7-C9D84353F0DF}"/>
    <cellStyle name="Calculation 2 4 3 4" xfId="10909" xr:uid="{9602DE6F-36B6-4E0F-9D16-1F8C3766DCA5}"/>
    <cellStyle name="Calculation 2 4 4" xfId="1776" xr:uid="{7A18EA51-AC77-4D81-B141-DD27FABADCA6}"/>
    <cellStyle name="Calculation 2 4 4 2" xfId="9992" xr:uid="{A7511ECF-D9A3-4D30-8E93-CDA4F7470934}"/>
    <cellStyle name="Calculation 2 4 5" xfId="3458" xr:uid="{E010958D-83B4-4C34-A161-5FFEB6B81837}"/>
    <cellStyle name="Calculation 2 4 5 2" xfId="13386" xr:uid="{1A040CBA-8040-438C-82EC-453D1AB47858}"/>
    <cellStyle name="Calculation 2 4 6" xfId="3712" xr:uid="{1E20832A-79D8-4946-82F9-E7985FCA9612}"/>
    <cellStyle name="Calculation 2 4 6 2" xfId="15132" xr:uid="{2CF2660E-92F4-42B4-9091-1B5B5FD85F26}"/>
    <cellStyle name="Calculation 2 4 7" xfId="3596" xr:uid="{397A40AB-A884-4B9D-8E07-D0A8D911FAB5}"/>
    <cellStyle name="Calculation 2 4 8" xfId="4319" xr:uid="{3A2F7C10-9BEE-4DF2-A63F-DCD8A1C42E1D}"/>
    <cellStyle name="Calculation 2 4 9" xfId="8099" xr:uid="{034D39CB-911C-4A5A-94A0-B19F04AE566E}"/>
    <cellStyle name="Calculation 2 5" xfId="1160" xr:uid="{7FD29065-3D96-47F8-A870-E338C40699B7}"/>
    <cellStyle name="Calculation 2 5 2" xfId="2408" xr:uid="{FE2B32EC-2F5D-46DD-B2AD-B59D6D6DCAF0}"/>
    <cellStyle name="Calculation 2 5 2 2" xfId="14922" xr:uid="{B876CD94-37BA-4A8A-8D10-F4313C8AA17F}"/>
    <cellStyle name="Calculation 2 5 2 3" xfId="15699" xr:uid="{2AA5564F-B629-4CE7-B793-35C2F8FE03D5}"/>
    <cellStyle name="Calculation 2 5 2 4" xfId="17086" xr:uid="{33277361-68FF-49FE-A3D8-91E20D05D9D7}"/>
    <cellStyle name="Calculation 2 5 2 5" xfId="12302" xr:uid="{CB917D11-9D7D-4193-9F44-CC778EC25F10}"/>
    <cellStyle name="Calculation 2 5 3" xfId="2914" xr:uid="{FBE350EA-BE30-4F78-9988-9514BBADC44A}"/>
    <cellStyle name="Calculation 2 5 3 2" xfId="14128" xr:uid="{38F5B18D-D368-4ED5-AC0A-2FE7329AE220}"/>
    <cellStyle name="Calculation 2 5 3 3" xfId="14149" xr:uid="{212D9274-4BB0-49C6-86F0-D4A51152B11F}"/>
    <cellStyle name="Calculation 2 5 3 4" xfId="10900" xr:uid="{648019D2-AE1B-4CB7-B84E-F03BD0467AB7}"/>
    <cellStyle name="Calculation 2 5 4" xfId="1568" xr:uid="{C9E3AE64-4E66-4AC9-B40B-641CBC3AAA1F}"/>
    <cellStyle name="Calculation 2 5 4 2" xfId="9983" xr:uid="{4A41B42E-AAF9-4675-89F8-07DF3FAEE8CD}"/>
    <cellStyle name="Calculation 2 5 5" xfId="1573" xr:uid="{0678F62C-BCDE-49CD-9702-5E6BD7128ABB}"/>
    <cellStyle name="Calculation 2 5 5 2" xfId="13377" xr:uid="{7C8A811D-DC6B-4F8F-ADD1-D069062BB565}"/>
    <cellStyle name="Calculation 2 5 6" xfId="3675" xr:uid="{C4B9E91F-B88B-448E-B485-8200847831C2}"/>
    <cellStyle name="Calculation 2 5 6 2" xfId="14381" xr:uid="{EE003E3E-FDDD-4A2A-9EF0-AC886A008954}"/>
    <cellStyle name="Calculation 2 5 7" xfId="4186" xr:uid="{CA24B001-179A-4AAC-90AE-4E99612BE02E}"/>
    <cellStyle name="Calculation 2 5 8" xfId="8090" xr:uid="{98C46760-CCED-4881-AF37-DDFD2CCF55EA}"/>
    <cellStyle name="Calculation 2 6" xfId="1577" xr:uid="{3ADA1554-42F4-42E2-A5E4-CC9B9A8354A0}"/>
    <cellStyle name="Calculation 2 6 2" xfId="14566" xr:uid="{35742B44-263C-4C2E-A1E7-D49958797577}"/>
    <cellStyle name="Calculation 2 6 3" xfId="15338" xr:uid="{5B2B9E32-3AF1-4AFE-BE0D-E07C7E286DDC}"/>
    <cellStyle name="Calculation 2 6 4" xfId="16451" xr:uid="{EAB9DBB9-38CF-4D81-9341-E5A4E13632AD}"/>
    <cellStyle name="Calculation 2 6 5" xfId="11553" xr:uid="{05D109C5-5227-48E7-AC4C-2737C5FC1585}"/>
    <cellStyle name="Calculation 2 7" xfId="1952" xr:uid="{A7269496-516F-423E-86B6-8CCEA2ED08BF}"/>
    <cellStyle name="Calculation 2 7 2" xfId="13667" xr:uid="{702BD7F2-FED3-432D-85BA-73145E27DF90}"/>
    <cellStyle name="Calculation 2 7 3" xfId="15232" xr:uid="{68C30E94-1801-45A3-BB72-6836F8DAAEE7}"/>
    <cellStyle name="Calculation 2 7 4" xfId="10314" xr:uid="{E4BEA2E2-02DD-48EF-900B-E44EB65DF199}"/>
    <cellStyle name="Calculation 2 8" xfId="1873" xr:uid="{FFE353E4-C099-4B7E-B5B9-BF00F5C84F6D}"/>
    <cellStyle name="Calculation 2 8 2" xfId="8851" xr:uid="{C821A33F-E587-4CC5-8F5E-B00C56D2F391}"/>
    <cellStyle name="Calculation 2 9" xfId="3711" xr:uid="{B0BB3A2A-6BC5-4B49-B15B-E35D780DA56A}"/>
    <cellStyle name="Calculation 2 9 2" xfId="12937" xr:uid="{3C6C1ED2-5F79-4ABB-AA68-C16E3D36E935}"/>
    <cellStyle name="Calculation 3" xfId="561" xr:uid="{1B8AE931-77F7-4C53-8FAA-93C606010533}"/>
    <cellStyle name="Calculation 3 10" xfId="5877" xr:uid="{D5631D1C-9CEA-4FB5-954D-91759E6C0BE9}"/>
    <cellStyle name="Calculation 3 11" xfId="7113" xr:uid="{D3FBA3B1-FCD6-4307-81CD-7A1756FB4E72}"/>
    <cellStyle name="Calculation 3 2" xfId="1198" xr:uid="{FDEE0F6D-2A06-41BA-8081-4A27597F2B12}"/>
    <cellStyle name="Calculation 3 2 2" xfId="2446" xr:uid="{67039091-9EA5-4FEA-8401-D4BB50639DA9}"/>
    <cellStyle name="Calculation 3 2 2 2" xfId="14711" xr:uid="{8D1F062C-44C6-487D-AD08-109F5D30BF07}"/>
    <cellStyle name="Calculation 3 2 2 3" xfId="15437" xr:uid="{6505BC98-0659-49B6-B2AA-D9A1058B1EE1}"/>
    <cellStyle name="Calculation 3 2 2 4" xfId="16798" xr:uid="{3FE270A9-D0A1-48C8-BE78-C26D4738D4C1}"/>
    <cellStyle name="Calculation 3 2 2 5" xfId="11948" xr:uid="{65DA2053-0DA7-4BE6-84C4-85611126761D}"/>
    <cellStyle name="Calculation 3 2 3" xfId="2952" xr:uid="{F4948694-9737-4AFF-8521-6840C1ABD8F3}"/>
    <cellStyle name="Calculation 3 2 3 2" xfId="13816" xr:uid="{33BFDFB5-9AAA-4D17-A7C4-B5CA8A6DBBF1}"/>
    <cellStyle name="Calculation 3 2 3 3" xfId="13059" xr:uid="{49A719C2-FC21-4DD9-B6AD-3BBCE46AC6E8}"/>
    <cellStyle name="Calculation 3 2 3 4" xfId="10585" xr:uid="{962879C1-B8B8-424C-9E95-A09F664B7E54}"/>
    <cellStyle name="Calculation 3 2 4" xfId="3342" xr:uid="{A3F6FA83-5736-42AA-B79A-75BB09B645E1}"/>
    <cellStyle name="Calculation 3 2 4 2" xfId="10003" xr:uid="{3A4DB4C9-1448-4A06-B775-FD19687F03B9}"/>
    <cellStyle name="Calculation 3 2 5" xfId="3406" xr:uid="{3EDDF624-E6A3-43CB-B522-D1D02ECCD82B}"/>
    <cellStyle name="Calculation 3 2 5 2" xfId="13397" xr:uid="{2CD6F5A0-E647-47B6-92B0-EDABB9CEB262}"/>
    <cellStyle name="Calculation 3 2 6" xfId="3730" xr:uid="{11FB474C-FE31-4708-B799-461902F88F16}"/>
    <cellStyle name="Calculation 3 2 6 2" xfId="13170" xr:uid="{2213B3D5-CA71-4203-B634-6D5064222D7B}"/>
    <cellStyle name="Calculation 3 2 7" xfId="3490" xr:uid="{8D05A8B5-800D-4328-AFDB-8B39D593E4E2}"/>
    <cellStyle name="Calculation 3 2 8" xfId="8110" xr:uid="{92FA6E63-D221-42C4-8C5F-4AB9945AC462}"/>
    <cellStyle name="Calculation 3 3" xfId="1871" xr:uid="{7D057E25-C05C-45FC-98B7-A97FA3684950}"/>
    <cellStyle name="Calculation 3 3 2" xfId="12039" xr:uid="{5E10F099-360C-473E-91D1-5419FA071E37}"/>
    <cellStyle name="Calculation 3 3 2 2" xfId="14763" xr:uid="{802F0548-A7F8-4AFC-9D00-61FBDA5D2C63}"/>
    <cellStyle name="Calculation 3 3 2 3" xfId="15442" xr:uid="{06579C9B-8067-47FE-BB03-A54D3C95F02A}"/>
    <cellStyle name="Calculation 3 3 2 4" xfId="16889" xr:uid="{866AB6AE-008D-47BE-8090-299EDEA6DDAD}"/>
    <cellStyle name="Calculation 3 3 3" xfId="10676" xr:uid="{7BAA889D-6A83-4449-8BAD-1145B8403B77}"/>
    <cellStyle name="Calculation 3 3 3 2" xfId="13868" xr:uid="{9B108726-FA49-48D3-99F6-BAA1093E5B33}"/>
    <cellStyle name="Calculation 3 3 3 3" xfId="14654" xr:uid="{412EF45E-CCEF-43AF-B3C2-7F0B2573C687}"/>
    <cellStyle name="Calculation 3 3 4" xfId="10135" xr:uid="{74119168-EF3C-41F0-B7D8-0136A4E87F9A}"/>
    <cellStyle name="Calculation 3 3 5" xfId="13529" xr:uid="{162D13D5-1216-4D47-9E01-2758D98CA6A2}"/>
    <cellStyle name="Calculation 3 3 6" xfId="13701" xr:uid="{C2437E15-7496-46E4-957E-2E59CFFE254E}"/>
    <cellStyle name="Calculation 3 3 7" xfId="8243" xr:uid="{1495015B-4BF3-4345-8DA9-B690DFBF0D14}"/>
    <cellStyle name="Calculation 3 4" xfId="2361" xr:uid="{89C53FE4-A2DD-401F-A170-004B534BA083}"/>
    <cellStyle name="Calculation 3 4 2" xfId="12312" xr:uid="{808E6841-AD8D-4D3D-B14C-068D6A24BA82}"/>
    <cellStyle name="Calculation 3 4 2 2" xfId="14932" xr:uid="{BC2F681D-2969-43BC-B979-FC1F741A1586}"/>
    <cellStyle name="Calculation 3 4 2 3" xfId="15709" xr:uid="{54EEEDCC-D145-41E9-BAAE-595F0DAEF4F4}"/>
    <cellStyle name="Calculation 3 4 2 4" xfId="17096" xr:uid="{FD64D32E-4607-4951-AFF0-797F80A2DAE8}"/>
    <cellStyle name="Calculation 3 4 3" xfId="10910" xr:uid="{19482617-C3EB-438D-A0D1-D23D842BDAB0}"/>
    <cellStyle name="Calculation 3 4 3 2" xfId="14138" xr:uid="{6D4464D9-75B2-46FD-9009-961F0555712A}"/>
    <cellStyle name="Calculation 3 4 3 3" xfId="12948" xr:uid="{88EDB82B-B38C-44E1-81AC-0878AC340B6C}"/>
    <cellStyle name="Calculation 3 4 4" xfId="9754" xr:uid="{41A3D02E-D6F0-401F-985D-36B39C4FDD10}"/>
    <cellStyle name="Calculation 3 4 5" xfId="13187" xr:uid="{7BCC5363-911D-4099-AA09-1E70416E8CAF}"/>
    <cellStyle name="Calculation 3 4 6" xfId="15140" xr:uid="{D7E98BAE-AA80-4E33-AFA6-23A2DC340EE2}"/>
    <cellStyle name="Calculation 3 4 7" xfId="7861" xr:uid="{944F3BD1-2080-4F13-944E-FEF75D3D310D}"/>
    <cellStyle name="Calculation 3 5" xfId="3455" xr:uid="{C01B1832-C4E4-4D9D-BD76-E30E4D381BA4}"/>
    <cellStyle name="Calculation 3 5 2" xfId="12403" xr:uid="{59676DEC-D042-40C2-99E7-54E344DBDBA0}"/>
    <cellStyle name="Calculation 3 5 2 2" xfId="14984" xr:uid="{02B3639F-AB40-4646-9908-AE8525F04A14}"/>
    <cellStyle name="Calculation 3 5 2 3" xfId="15714" xr:uid="{CAA7FFAA-2CA0-48BA-B9B2-DBAB0A28BABB}"/>
    <cellStyle name="Calculation 3 5 2 4" xfId="17187" xr:uid="{D4FE8A0C-80F1-4900-BB81-4ECC4A6B7082}"/>
    <cellStyle name="Calculation 3 5 3" xfId="11001" xr:uid="{2C54B7A0-7DF9-4C7F-BAD3-F67023E54544}"/>
    <cellStyle name="Calculation 3 5 3 2" xfId="14188" xr:uid="{272EA099-A293-4F41-91B0-8A04A66BAF81}"/>
    <cellStyle name="Calculation 3 5 3 3" xfId="12946" xr:uid="{D716357D-50A3-430E-99DF-BD4BEEC17149}"/>
    <cellStyle name="Calculation 3 5 4" xfId="9984" xr:uid="{F69AE547-8EAF-45AA-8C38-CFBEE2681931}"/>
    <cellStyle name="Calculation 3 5 5" xfId="13378" xr:uid="{6B03AF18-9856-4567-90A1-F8DA78CD7082}"/>
    <cellStyle name="Calculation 3 5 6" xfId="15082" xr:uid="{0FD2E278-D2AE-410F-AF5F-090CAEE911E3}"/>
    <cellStyle name="Calculation 3 5 7" xfId="8091" xr:uid="{355C2762-2F0A-4CE3-BEDF-EB38BD8AB076}"/>
    <cellStyle name="Calculation 3 6" xfId="3471" xr:uid="{8AEDF00B-F77E-4BA9-8325-06C723A02846}"/>
    <cellStyle name="Calculation 3 6 2" xfId="14567" xr:uid="{1D7DC1E4-58EE-41CD-AD43-2214A6E9F49F}"/>
    <cellStyle name="Calculation 3 6 3" xfId="15339" xr:uid="{A32C1E52-EBC0-4DDF-B483-5CC19991C639}"/>
    <cellStyle name="Calculation 3 6 4" xfId="16452" xr:uid="{DDFD7AF0-67E7-4309-9419-ED64BBB7BF99}"/>
    <cellStyle name="Calculation 3 6 5" xfId="11554" xr:uid="{B58B745C-B9F9-4928-AFD4-9E6E4E70A231}"/>
    <cellStyle name="Calculation 3 7" xfId="3606" xr:uid="{39F868B0-B79D-4B78-93D8-E50CE27C6A33}"/>
    <cellStyle name="Calculation 3 7 2" xfId="13668" xr:uid="{CA38FCDA-B6F3-4549-A2AC-B45DE41D6CB9}"/>
    <cellStyle name="Calculation 3 7 3" xfId="13015" xr:uid="{98DF57B1-B633-4F62-8927-C29B159EF34D}"/>
    <cellStyle name="Calculation 3 7 4" xfId="10315" xr:uid="{7F7C83CF-BA38-4E5E-B714-5D0C5A9AAFB7}"/>
    <cellStyle name="Calculation 3 8" xfId="4166" xr:uid="{0BEEB3C1-8C30-4753-A31C-0EE9491586D1}"/>
    <cellStyle name="Calculation 3 8 2" xfId="8852" xr:uid="{999CF3F7-4EBF-4862-AC3F-B42132BAC4EE}"/>
    <cellStyle name="Calculation 3 9" xfId="4736" xr:uid="{6629C482-05DD-4591-9DBF-57154484FD98}"/>
    <cellStyle name="Calculation 3 9 2" xfId="12936" xr:uid="{53BE39E3-CFD8-4001-8458-1730BBBEE033}"/>
    <cellStyle name="Calculation 4" xfId="903" xr:uid="{8A255565-A5CD-4D8D-BBFD-7C24D3672335}"/>
    <cellStyle name="Calculation 5" xfId="169" xr:uid="{F314B6DC-561F-4402-95BA-9AF85242CA85}"/>
    <cellStyle name="Calculation 6" xfId="121" xr:uid="{BCE12CFD-7EE2-4D37-94C9-DF3833301C39}"/>
    <cellStyle name="Calculation 6 2" xfId="1149" xr:uid="{DD6006E6-90C0-444B-BD81-384B97630CF9}"/>
    <cellStyle name="Calculation 6 2 2" xfId="2397" xr:uid="{1A49ADB5-CA05-4C03-9D04-A06975F6D400}"/>
    <cellStyle name="Calculation 6 2 3" xfId="2903" xr:uid="{8F29E925-1671-4735-B99D-64261E5FDE5C}"/>
    <cellStyle name="Calculation 6 2 4" xfId="2673" xr:uid="{28677E34-3ACD-45D9-8659-8AF558F549B2}"/>
    <cellStyle name="Calculation 6 2 5" xfId="3769" xr:uid="{E5F2A886-D879-4F24-BBC8-2557CEB72AD1}"/>
    <cellStyle name="Calculation 6 2 6" xfId="1861" xr:uid="{105B455D-1F85-4DF6-BC9E-B48A3D958E86}"/>
    <cellStyle name="Calculation 6 2 7" xfId="4428" xr:uid="{10C3871E-9C48-4954-B6C4-6E185D52AE8A}"/>
    <cellStyle name="Calculation 6 3" xfId="1481" xr:uid="{143E477E-0ADD-4663-99D9-A3C00AEDB1F1}"/>
    <cellStyle name="Calculation 6 4" xfId="2045" xr:uid="{B89701C3-2F41-414E-99FA-AA1D7F58C095}"/>
    <cellStyle name="Calculation 6 5" xfId="3292" xr:uid="{9535A520-E539-4C06-9664-5ACA41272028}"/>
    <cellStyle name="Calculation 6 6" xfId="3231" xr:uid="{ECED40D5-13CC-43CE-959C-D777E3CA4896}"/>
    <cellStyle name="Calculation 6 7" xfId="4240" xr:uid="{7B591C22-728F-4358-8F8A-3C9A7E27FD50}"/>
    <cellStyle name="Calculation 6 8" xfId="4112" xr:uid="{542C9646-F047-4B16-81DE-00702F07A8F7}"/>
    <cellStyle name="Calculations" xfId="10" xr:uid="{DC6B33C5-269B-4BF4-A388-8EA9F2E0B89D}"/>
    <cellStyle name="Calculations 3" xfId="6086" xr:uid="{8F130B9F-48E4-48AE-842F-242ECBBEA83E}"/>
    <cellStyle name="Check Cell 2" xfId="234" xr:uid="{BF7E4903-1E22-489D-A14E-D5439783551B}"/>
    <cellStyle name="Check Cell 2 2" xfId="563" xr:uid="{98CF2C22-438E-4C75-8770-086B32301E3D}"/>
    <cellStyle name="Check Cell 2 3" xfId="564" xr:uid="{56258521-6B5F-4387-89AC-261E5C890055}"/>
    <cellStyle name="Check Cell 2 4" xfId="562" xr:uid="{C365A196-8942-4014-85B4-C8A22B9339E1}"/>
    <cellStyle name="Check Cell 2 5" xfId="4737" xr:uid="{59A11C90-A8D0-4591-93BB-70FD2E8F86CD}"/>
    <cellStyle name="Check Cell 3" xfId="565" xr:uid="{E3F37888-0849-4375-99E4-9E4A37B0D02F}"/>
    <cellStyle name="Check Cell 3 2" xfId="4738" xr:uid="{3AD687A6-B154-4693-A384-37EC35DE3FD6}"/>
    <cellStyle name="Check Cell 4" xfId="905" xr:uid="{F248F327-F956-4C63-989B-32E7D1267BFA}"/>
    <cellStyle name="Check Cell 5" xfId="171" xr:uid="{C3B33694-5C02-4BD7-8532-0F044675C3B3}"/>
    <cellStyle name="Check Cell 6" xfId="122" xr:uid="{7E8D263E-E6AF-45ED-A171-85E27AE5A26D}"/>
    <cellStyle name="column Head Underlined" xfId="566" xr:uid="{7C5B60B9-8E0F-4694-A022-EB296E983D26}"/>
    <cellStyle name="Column Heading" xfId="567" xr:uid="{F3033200-A8FC-4C81-8229-7A0034D92813}"/>
    <cellStyle name="Comma [1]" xfId="569" xr:uid="{67786C12-C37F-4D7D-B26B-5ED9BB2AD2B6}"/>
    <cellStyle name="Comma [1] 2" xfId="4740" xr:uid="{75614EC9-3A41-4F19-9922-C5533039B9B5}"/>
    <cellStyle name="Comma [1] 2 2" xfId="4741" xr:uid="{9E49F09F-F0C5-45E6-8BBC-945528537877}"/>
    <cellStyle name="Comma [1] 2 3" xfId="4742" xr:uid="{A5FA9360-66A0-4621-A19B-BB048A39DC74}"/>
    <cellStyle name="Comma [1] 2 4" xfId="4743" xr:uid="{2DD7E225-00CC-4BED-83AD-98F465697F19}"/>
    <cellStyle name="Comma [1] 2 5" xfId="4744" xr:uid="{B93702FF-0A08-49EC-9B9D-9AC7FF1BDF0E}"/>
    <cellStyle name="Comma [1] 2 6" xfId="4745" xr:uid="{59FA35CA-FF2A-4C65-8565-688BC502512B}"/>
    <cellStyle name="Comma [1] 2 7" xfId="4746" xr:uid="{68C224C9-C361-4953-9D7F-F42B9EB8BB0D}"/>
    <cellStyle name="Comma [1] 2 8" xfId="4747" xr:uid="{8AA05DCC-E103-41E7-AF9F-F20947A02968}"/>
    <cellStyle name="Comma [1] 3" xfId="4739" xr:uid="{AE6A3883-76E9-4877-BCF6-34D01EE907DE}"/>
    <cellStyle name="Comma 10" xfId="1371" xr:uid="{3AF8B8D7-A128-457E-9876-402A761AB266}"/>
    <cellStyle name="Comma 10 2" xfId="5779" xr:uid="{63CA8E70-ABF2-4037-A9CE-6BB7EE7887DF}"/>
    <cellStyle name="Comma 10 2 2" xfId="7763" xr:uid="{0FA5D890-5F04-42AD-A1FE-F089D093CC32}"/>
    <cellStyle name="Comma 10 2 2 2" xfId="12566" xr:uid="{7256F8E9-AD9B-4E49-93B1-8AEFB278FA17}"/>
    <cellStyle name="Comma 10 2 2 2 2" xfId="17341" xr:uid="{8993694E-B61A-4271-9981-0C86C357A378}"/>
    <cellStyle name="Comma 10 2 2 3" xfId="11157" xr:uid="{B542C820-9D2D-478E-A352-2EB53F25B40E}"/>
    <cellStyle name="Comma 10 2 2 4" xfId="9656" xr:uid="{044DCC60-3270-4D39-A2D5-4D4EB07E4A02}"/>
    <cellStyle name="Comma 10 2 2 5" xfId="16308" xr:uid="{ACB2D476-8A96-4AC4-AA94-5A42E0529C12}"/>
    <cellStyle name="Comma 10 2 3" xfId="7582" xr:uid="{E35A39B9-B088-410B-95D7-BB8C33E4DECE}"/>
    <cellStyle name="Comma 10 2 3 2" xfId="11949" xr:uid="{E3CBAF6B-AC38-4DE0-B440-7ECA95044A67}"/>
    <cellStyle name="Comma 10 2 3 3" xfId="9476" xr:uid="{4ED2D6A7-A7E4-4BA3-91E1-12478E0F924C}"/>
    <cellStyle name="Comma 10 2 3 4" xfId="16799" xr:uid="{E5F0DCCA-2028-485F-A7F9-DAF0073B214F}"/>
    <cellStyle name="Comma 10 2 4" xfId="8257" xr:uid="{CBDB51AA-127C-4DED-81AB-CDBBA2E3F29D}"/>
    <cellStyle name="Comma 10 2 4 2" xfId="10149" xr:uid="{06A49C35-3BC5-4B2D-9773-5E1CDA98F4FC}"/>
    <cellStyle name="Comma 10 2 5" xfId="10586" xr:uid="{7A532EF0-3A38-4DAF-B395-B1F97EA79BF1}"/>
    <cellStyle name="Comma 10 2 6" xfId="9280" xr:uid="{7E8847E8-180C-403C-8E33-85DE4F5A8531}"/>
    <cellStyle name="Comma 10 2 7" xfId="16127" xr:uid="{845247C1-39F8-4AD4-BDAC-4E9DDCE7F872}"/>
    <cellStyle name="Comma 10 2 8" xfId="7381" xr:uid="{AFA8EF88-F8E8-4275-A0ED-CD1730646447}"/>
    <cellStyle name="Comma 10 3" xfId="4748" xr:uid="{E4EC9A10-160B-4AB7-95EE-6E5A036E858D}"/>
    <cellStyle name="Comma 10 3 2" xfId="12313" xr:uid="{ABA3E7F9-7780-4E8C-B77C-E57EEFBECD9A}"/>
    <cellStyle name="Comma 10 3 2 2" xfId="17097" xr:uid="{85B052C3-1509-4E65-8714-9DE139C3EC89}"/>
    <cellStyle name="Comma 10 3 3" xfId="10911" xr:uid="{5ED96419-B06E-46AE-BE4C-7AB56845C2C4}"/>
    <cellStyle name="Comma 10 3 4" xfId="9567" xr:uid="{C2557956-A68A-486C-AFC3-A91DA2A54DBD}"/>
    <cellStyle name="Comma 10 3 5" xfId="16220" xr:uid="{D16C7507-4023-431F-9694-35320620CD8F}"/>
    <cellStyle name="Comma 10 3 6" xfId="7674" xr:uid="{D28A83FB-9C73-4B59-9C4E-B2CE63906ACF}"/>
    <cellStyle name="Comma 10 4" xfId="7493" xr:uid="{16D079B1-5B75-4013-865E-A5C0E5CFD687}"/>
    <cellStyle name="Comma 10 4 2" xfId="12738" xr:uid="{909869EE-C840-45E2-BF8D-A9BF14E1D015}"/>
    <cellStyle name="Comma 10 4 2 2" xfId="17513" xr:uid="{107C49F4-A2E6-44A5-A7E7-C8C6FC31CEC2}"/>
    <cellStyle name="Comma 10 4 3" xfId="11346" xr:uid="{CF71D6F3-483A-4CE8-8F53-E86A03E6F0A1}"/>
    <cellStyle name="Comma 10 4 4" xfId="9387" xr:uid="{0DDACB1B-E77E-4269-A03B-BACDA719B1CB}"/>
    <cellStyle name="Comma 10 4 5" xfId="16396" xr:uid="{7ECFBDF9-2B9C-4CD1-8321-48CCDA75AC62}"/>
    <cellStyle name="Comma 10 5" xfId="7988" xr:uid="{C107C202-3437-4E14-9E28-D546DABFE5DB}"/>
    <cellStyle name="Comma 10 5 2" xfId="11743" xr:uid="{82575A4C-4118-4F9E-AE5B-FD14AB827E32}"/>
    <cellStyle name="Comma 10 5 3" xfId="9881" xr:uid="{70D68729-62EA-4D06-8526-5F5178D18175}"/>
    <cellStyle name="Comma 10 5 4" xfId="16603" xr:uid="{AFCC34EF-C97F-46C3-BE4D-FCEBDC48A124}"/>
    <cellStyle name="Comma 10 6" xfId="7114" xr:uid="{F941A1E1-3E58-49F3-82C0-10DAABAEA7A1}"/>
    <cellStyle name="Comma 10 6 2" xfId="10316" xr:uid="{157BFDC9-97A8-4F75-9DCC-10DC5E170421}"/>
    <cellStyle name="Comma 10 7" xfId="8853" xr:uid="{96050EBA-44B9-4D8D-8075-1797FB334F7A}"/>
    <cellStyle name="Comma 10 8" xfId="16025" xr:uid="{2F45E97D-0F24-46A3-BC0F-3DEAE6C90715}"/>
    <cellStyle name="Comma 10 9" xfId="7001" xr:uid="{0B832A49-71B9-4D77-9374-19482C8060FE}"/>
    <cellStyle name="Comma 11" xfId="1374" xr:uid="{514B6222-F717-448C-974A-1DA1AC1CB095}"/>
    <cellStyle name="Comma 11 2" xfId="5776" xr:uid="{1FA0AC6F-F6E0-4516-89FF-7BAC7CFB863C}"/>
    <cellStyle name="Comma 11 2 2" xfId="6220" xr:uid="{CAD6D95E-6439-4C0A-B215-F261BF4EC74E}"/>
    <cellStyle name="Comma 11 2 2 2" xfId="6322" xr:uid="{D6B05E5A-587E-4263-B305-C530F9DBC347}"/>
    <cellStyle name="Comma 11 2 2 2 2" xfId="6751" xr:uid="{9475EAA6-BB0A-4E32-9242-AA122CEA1BE1}"/>
    <cellStyle name="Comma 11 2 2 2 2 2" xfId="8829" xr:uid="{AF22468B-6977-4C59-BFBC-AAF29FF3711C}"/>
    <cellStyle name="Comma 11 2 2 2 3" xfId="6536" xr:uid="{040E7C66-4434-4992-B1B9-05CA7174C742}"/>
    <cellStyle name="Comma 11 2 2 2 4" xfId="8619" xr:uid="{F7271539-5700-4B04-9ABB-9343C22D07E1}"/>
    <cellStyle name="Comma 11 2 2 2 5" xfId="12564" xr:uid="{9EFCB6E1-9206-45CA-AF5A-45C07D7B03E8}"/>
    <cellStyle name="Comma 11 2 2 2 6" xfId="17339" xr:uid="{F7B93D2C-62C6-4E47-94A1-21DFD8977B05}"/>
    <cellStyle name="Comma 11 2 2 3" xfId="6649" xr:uid="{26FE8C57-9BBC-492B-AE81-6106276C447A}"/>
    <cellStyle name="Comma 11 2 2 3 2" xfId="7761" xr:uid="{FED5D954-78E6-4FD1-982A-49E67B06E6E6}"/>
    <cellStyle name="Comma 11 2 2 3 3" xfId="8727" xr:uid="{04CE2C65-ED1B-4BD1-97ED-A39E23C28335}"/>
    <cellStyle name="Comma 11 2 2 3 4" xfId="11155" xr:uid="{E0256BA9-9E05-45CE-823B-38FF94D6D33F}"/>
    <cellStyle name="Comma 11 2 2 4" xfId="6434" xr:uid="{B4AC4EB7-516C-4446-ACE3-91C3254EA1A2}"/>
    <cellStyle name="Comma 11 2 2 5" xfId="8517" xr:uid="{2B1AFEA7-593A-443D-811A-C560C11EFEE8}"/>
    <cellStyle name="Comma 11 2 2 6" xfId="9654" xr:uid="{D95D0356-E73E-4A6E-8D3E-DB3FFEE97533}"/>
    <cellStyle name="Comma 11 2 2 7" xfId="16306" xr:uid="{1AF04879-92EB-4A48-8A03-2D1608A3109A}"/>
    <cellStyle name="Comma 11 2 3" xfId="6272" xr:uid="{735C699B-5B97-4C74-91E5-EBFB4CC08151}"/>
    <cellStyle name="Comma 11 2 3 2" xfId="6701" xr:uid="{D16E9932-BFB4-4933-A231-4E927135CD3A}"/>
    <cellStyle name="Comma 11 2 3 2 2" xfId="7580" xr:uid="{ECCFD34C-3EC8-4DBF-B3BA-74919B469537}"/>
    <cellStyle name="Comma 11 2 3 2 3" xfId="8779" xr:uid="{2B7D2E21-1F9A-4074-8B5D-A45F3BC8E80D}"/>
    <cellStyle name="Comma 11 2 3 2 4" xfId="11944" xr:uid="{31A0812F-1EB6-4170-B8BB-587F931AEB03}"/>
    <cellStyle name="Comma 11 2 3 3" xfId="6486" xr:uid="{0D9F3033-8579-494D-AA13-093F5F7160D4}"/>
    <cellStyle name="Comma 11 2 3 4" xfId="8569" xr:uid="{200D43BB-FF3A-4728-95F3-364E43D14DEF}"/>
    <cellStyle name="Comma 11 2 3 5" xfId="9474" xr:uid="{191B619A-2F8D-480E-98D4-E8C3457B89ED}"/>
    <cellStyle name="Comma 11 2 3 6" xfId="16795" xr:uid="{149372B9-76E4-4AB2-A57F-D75A93AE4CA6}"/>
    <cellStyle name="Comma 11 2 4" xfId="6594" xr:uid="{4E4BE02D-9317-4C3E-BA02-337EE5D61831}"/>
    <cellStyle name="Comma 11 2 4 2" xfId="8254" xr:uid="{5ADBEA17-FC7F-41E6-80A7-1DC6035895A0}"/>
    <cellStyle name="Comma 11 2 4 3" xfId="8672" xr:uid="{A44DDA2F-731A-47C9-91E0-C34CB079843C}"/>
    <cellStyle name="Comma 11 2 4 4" xfId="10146" xr:uid="{1AB97F5E-D802-45BA-AFAF-10FAB2D48742}"/>
    <cellStyle name="Comma 11 2 5" xfId="6379" xr:uid="{F00C71A6-91CF-48B1-A5FC-0FA165096A4A}"/>
    <cellStyle name="Comma 11 2 5 2" xfId="7379" xr:uid="{4F924FDF-03A1-4279-9702-E6DCA7523E32}"/>
    <cellStyle name="Comma 11 2 5 3" xfId="10581" xr:uid="{6E0AF7EE-DB30-4E78-8662-8CF2443FE217}"/>
    <cellStyle name="Comma 11 2 6" xfId="8462" xr:uid="{2D2E7722-6EA5-487A-957F-F190C081ED1F}"/>
    <cellStyle name="Comma 11 2 7" xfId="9278" xr:uid="{C1A759AE-918B-4E06-BC6A-DC64D465E6F7}"/>
    <cellStyle name="Comma 11 2 8" xfId="16125" xr:uid="{F8F07484-8880-4D32-90ED-31D4A483EC30}"/>
    <cellStyle name="Comma 11 2 9" xfId="6158" xr:uid="{C7E709D9-FDA5-4BA0-983B-A8B785A20DB3}"/>
    <cellStyle name="Comma 11 3" xfId="4526" xr:uid="{E593A1DE-287A-4DB0-9B3A-CE7E12B0DF64}"/>
    <cellStyle name="Comma 11 3 2" xfId="6626" xr:uid="{238F8120-93ED-46D1-8B45-3E58CD101094}"/>
    <cellStyle name="Comma 11 3 2 2" xfId="7670" xr:uid="{A0BFF53B-30F0-4930-8050-F3AC9EB965B2}"/>
    <cellStyle name="Comma 11 3 2 3" xfId="8704" xr:uid="{229D4A6D-9995-4AAB-A0C7-C9E92D750CBE}"/>
    <cellStyle name="Comma 11 3 2 4" xfId="12298" xr:uid="{0006B9EA-C7AC-4B21-8BDD-882366413A69}"/>
    <cellStyle name="Comma 11 3 2 5" xfId="17082" xr:uid="{0875C02F-B0A9-434B-B98D-53A8455E558D}"/>
    <cellStyle name="Comma 11 3 3" xfId="6411" xr:uid="{A533BA78-6542-468C-AC77-68A9AA565179}"/>
    <cellStyle name="Comma 11 3 3 2" xfId="10895" xr:uid="{7FFAC01C-B49A-47CB-A4DD-52D9480125E4}"/>
    <cellStyle name="Comma 11 3 4" xfId="8494" xr:uid="{82D82161-9A82-45BC-A60F-12729615541B}"/>
    <cellStyle name="Comma 11 3 5" xfId="9564" xr:uid="{FFEFE05C-0ED5-4863-B9CB-C7BDB3667A3C}"/>
    <cellStyle name="Comma 11 3 6" xfId="16218" xr:uid="{9C48AF5B-0501-450E-B465-A2B2FB0AB18C}"/>
    <cellStyle name="Comma 11 3 7" xfId="6197" xr:uid="{D6548D45-6FB1-47AA-B691-D5F869DFF68F}"/>
    <cellStyle name="Comma 11 4" xfId="6248" xr:uid="{F2FCA802-7D76-48C7-A8A3-C126C4B6CA1D}"/>
    <cellStyle name="Comma 11 4 2" xfId="6677" xr:uid="{F8BD10F3-0995-4D3B-B7DC-2926C534DB1B}"/>
    <cellStyle name="Comma 11 4 2 2" xfId="7489" xr:uid="{F78FD7A6-9609-4C53-9A06-3B59DAA92B11}"/>
    <cellStyle name="Comma 11 4 2 3" xfId="8755" xr:uid="{225E3C94-3A86-47F3-BCBA-087AF8A64C3C}"/>
    <cellStyle name="Comma 11 4 2 4" xfId="12739" xr:uid="{6358E02D-F01C-4940-B0DA-6ADA9A2A3C39}"/>
    <cellStyle name="Comma 11 4 2 5" xfId="17514" xr:uid="{B703390E-1E06-4849-85EF-F77082489D63}"/>
    <cellStyle name="Comma 11 4 3" xfId="6462" xr:uid="{C697AC02-C503-4550-B87C-A707C6927175}"/>
    <cellStyle name="Comma 11 4 3 2" xfId="11347" xr:uid="{E3BE705F-BE63-4A07-AC11-10E720BCF4B0}"/>
    <cellStyle name="Comma 11 4 4" xfId="8545" xr:uid="{7F314182-F9C7-41D3-AE3A-D9F10AD9D861}"/>
    <cellStyle name="Comma 11 4 5" xfId="9384" xr:uid="{39B3E440-190F-4323-90E0-3E573AB14571}"/>
    <cellStyle name="Comma 11 4 6" xfId="16397" xr:uid="{A558D123-EF66-4810-991D-BA5D08AF5BC3}"/>
    <cellStyle name="Comma 11 5" xfId="6570" xr:uid="{20EC3B82-BD64-4702-A6D2-4BF08FA814E0}"/>
    <cellStyle name="Comma 11 5 2" xfId="7854" xr:uid="{7BEBB221-F8C5-4100-A980-97F43E23B16D}"/>
    <cellStyle name="Comma 11 5 2 2" xfId="11740" xr:uid="{88071BC6-523C-4B42-B9E5-50AE87555AE0}"/>
    <cellStyle name="Comma 11 5 3" xfId="7018" xr:uid="{7F7C21A4-A005-4295-9BF3-C2B90D7A6580}"/>
    <cellStyle name="Comma 11 5 4" xfId="9748" xr:uid="{8F3ECFAA-9F68-42BD-AA60-B10B4C88913D}"/>
    <cellStyle name="Comma 11 5 5" xfId="16600" xr:uid="{97F3CF2D-43A7-4620-AE2B-0AA9DB5FD3DD}"/>
    <cellStyle name="Comma 11 6" xfId="6355" xr:uid="{801AA987-B3FE-462A-ABBB-D390388BDC81}"/>
    <cellStyle name="Comma 11 6 2" xfId="7099" xr:uid="{FE6CFAFF-2D8A-4623-AE60-4E5180EAB5D8}"/>
    <cellStyle name="Comma 11 6 3" xfId="10311" xr:uid="{35853F63-EE59-4B89-90B6-8F1D8AB2C11B}"/>
    <cellStyle name="Comma 11 7" xfId="8844" xr:uid="{1BD034CC-0580-4D5F-B2A5-46FCA8B7B32C}"/>
    <cellStyle name="Comma 11 8" xfId="16022" xr:uid="{B69CB5B8-B5A4-4D04-9829-597D472C65C7}"/>
    <cellStyle name="Comma 11 9" xfId="6130" xr:uid="{EE79B670-5FF4-44ED-954F-743139A9FC5A}"/>
    <cellStyle name="Comma 12" xfId="1373" xr:uid="{9DC2233A-527F-41F9-A8C5-D4816A90997C}"/>
    <cellStyle name="Comma 12 2" xfId="5780" xr:uid="{50CD1F20-B4BD-4758-922E-DD7AD1084C26}"/>
    <cellStyle name="Comma 12 2 2" xfId="7764" xr:uid="{692DE8AB-2F0E-4CDB-84A0-72BAA86A0983}"/>
    <cellStyle name="Comma 12 2 2 2" xfId="12567" xr:uid="{B3216C5D-DC05-44A6-91F8-2AD9CB2E3CE3}"/>
    <cellStyle name="Comma 12 2 2 2 2" xfId="17342" xr:uid="{C31A214B-0EF2-4589-ADA3-EC79012B70AC}"/>
    <cellStyle name="Comma 12 2 2 3" xfId="11158" xr:uid="{19EBBDF8-869C-4184-9621-45980E81E2EA}"/>
    <cellStyle name="Comma 12 2 2 4" xfId="9657" xr:uid="{C975DBC9-7243-4B04-9F65-77597723AB77}"/>
    <cellStyle name="Comma 12 2 2 5" xfId="16309" xr:uid="{13E7162C-7642-4FD2-9CD5-74432C7FF0EA}"/>
    <cellStyle name="Comma 12 2 3" xfId="7583" xr:uid="{8C91A728-4BC1-43B8-B58B-0874D12F83B6}"/>
    <cellStyle name="Comma 12 2 3 2" xfId="11950" xr:uid="{165C885E-4E81-4843-8725-F864A476FFE3}"/>
    <cellStyle name="Comma 12 2 3 3" xfId="9477" xr:uid="{7C7FDB21-2918-4BB6-9E43-366072DE6049}"/>
    <cellStyle name="Comma 12 2 3 4" xfId="16800" xr:uid="{775C5D97-8814-4524-A556-BD0E58300C36}"/>
    <cellStyle name="Comma 12 2 4" xfId="8258" xr:uid="{3B5CD87A-772D-4667-8D3B-61024A0C14A0}"/>
    <cellStyle name="Comma 12 2 4 2" xfId="10150" xr:uid="{D7EE5619-F483-4580-92D0-947BA126BC1E}"/>
    <cellStyle name="Comma 12 2 5" xfId="10587" xr:uid="{EC902203-8DBE-4610-AEDF-C40D25078F38}"/>
    <cellStyle name="Comma 12 2 6" xfId="9281" xr:uid="{53A96A51-60F7-4B76-A044-21F6A6E2BB50}"/>
    <cellStyle name="Comma 12 2 7" xfId="16128" xr:uid="{B27F004D-F295-4CE6-A740-B70F60D07F2C}"/>
    <cellStyle name="Comma 12 2 8" xfId="7382" xr:uid="{53CB64DC-BEE3-4A1D-893B-70134E5AACB1}"/>
    <cellStyle name="Comma 12 3" xfId="4749" xr:uid="{9454280F-90CA-4301-91A0-52DA312BE48E}"/>
    <cellStyle name="Comma 12 3 2" xfId="12314" xr:uid="{484A8C27-F8A6-4639-A15D-87B404A9E8B0}"/>
    <cellStyle name="Comma 12 3 2 2" xfId="17098" xr:uid="{0D1915A6-51AA-42DC-8EDF-B138A0680D18}"/>
    <cellStyle name="Comma 12 3 3" xfId="10912" xr:uid="{46F19766-3DB2-4C81-8EC6-08EF322A809C}"/>
    <cellStyle name="Comma 12 3 4" xfId="9568" xr:uid="{D793C21C-7E76-40F1-8CF2-31FDE0775C57}"/>
    <cellStyle name="Comma 12 3 5" xfId="16221" xr:uid="{B4630B2D-C1A8-40AC-9049-8DD9D916292D}"/>
    <cellStyle name="Comma 12 3 6" xfId="7675" xr:uid="{7B517676-C042-49F1-B1D7-9F1BC9401386}"/>
    <cellStyle name="Comma 12 4" xfId="7494" xr:uid="{9370F4C5-16DE-4D43-8C09-1B89332164DE}"/>
    <cellStyle name="Comma 12 4 2" xfId="12740" xr:uid="{E83D3C0B-C35B-47F0-8A8B-EA1708C115B2}"/>
    <cellStyle name="Comma 12 4 2 2" xfId="17515" xr:uid="{3B83AC0E-3797-44C3-B650-AD1CE6EC6814}"/>
    <cellStyle name="Comma 12 4 3" xfId="11348" xr:uid="{BC09382A-5855-415B-B7B8-DDACF4D30005}"/>
    <cellStyle name="Comma 12 4 4" xfId="9388" xr:uid="{5A69104C-6FA9-4F08-A505-FC365C8A8F5A}"/>
    <cellStyle name="Comma 12 4 5" xfId="16398" xr:uid="{CBB1C044-0F36-4218-9B30-A309200335AF}"/>
    <cellStyle name="Comma 12 5" xfId="7989" xr:uid="{B1BD69AC-FC36-4A7C-A043-358BAF47A151}"/>
    <cellStyle name="Comma 12 5 2" xfId="11744" xr:uid="{BC6C775B-C0BD-4F84-BECB-6739567BCDE6}"/>
    <cellStyle name="Comma 12 5 3" xfId="9882" xr:uid="{709ED69B-C70D-4D6C-81AF-488A59F6F3BD}"/>
    <cellStyle name="Comma 12 5 4" xfId="16604" xr:uid="{8D31FF38-D367-415F-AA7B-5CF35CC22566}"/>
    <cellStyle name="Comma 12 6" xfId="7115" xr:uid="{3A12DBD0-C44D-45F6-B5AD-C42FA8E9F522}"/>
    <cellStyle name="Comma 12 6 2" xfId="10317" xr:uid="{74C16F39-912F-4E07-AE64-A32E977B2BEF}"/>
    <cellStyle name="Comma 12 7" xfId="8854" xr:uid="{8AAF0104-29F6-4F85-B51D-CC63E11F18D2}"/>
    <cellStyle name="Comma 12 8" xfId="16026" xr:uid="{8322CDB6-5F4C-4F23-89B7-F4441DC76137}"/>
    <cellStyle name="Comma 12 9" xfId="7021" xr:uid="{8D31368E-296E-4286-AC06-460A8EBCB860}"/>
    <cellStyle name="Comma 13" xfId="1381" xr:uid="{89CD52EB-1067-4FA2-AD3C-73DF720449BD}"/>
    <cellStyle name="Comma 13 2" xfId="5781" xr:uid="{9ECC141E-7DCE-4927-862F-57B20336019C}"/>
    <cellStyle name="Comma 13 2 2" xfId="7765" xr:uid="{C7BFF585-81DC-4470-AD5F-2695756C96B2}"/>
    <cellStyle name="Comma 13 2 2 2" xfId="12568" xr:uid="{5ADB8EC7-F75C-4A5D-9B2C-21697794BADC}"/>
    <cellStyle name="Comma 13 2 2 2 2" xfId="17343" xr:uid="{6B0752A2-25DE-48FC-ACFB-343FDE736B98}"/>
    <cellStyle name="Comma 13 2 2 3" xfId="11159" xr:uid="{49F16B49-C0CB-4B41-85D8-4718A3A038C3}"/>
    <cellStyle name="Comma 13 2 2 4" xfId="9658" xr:uid="{77020554-3D6E-4CDC-893B-895F10799FFB}"/>
    <cellStyle name="Comma 13 2 2 5" xfId="16310" xr:uid="{77D712AE-3361-4910-9494-8051025A2715}"/>
    <cellStyle name="Comma 13 2 3" xfId="7584" xr:uid="{3755BDF5-A332-41B1-913E-C6CB38A5EF86}"/>
    <cellStyle name="Comma 13 2 3 2" xfId="11951" xr:uid="{E1C68317-8E95-4EB4-A365-0CBDD4E1C764}"/>
    <cellStyle name="Comma 13 2 3 3" xfId="9478" xr:uid="{DA1D5FCD-F551-44A2-BC59-85DB8BC4C32E}"/>
    <cellStyle name="Comma 13 2 3 4" xfId="16801" xr:uid="{46DE6BC9-0E7F-4BCE-AC77-E975781375FB}"/>
    <cellStyle name="Comma 13 2 4" xfId="8259" xr:uid="{E7ACFEAF-E4E7-43F7-B34A-5D17626A0106}"/>
    <cellStyle name="Comma 13 2 4 2" xfId="10151" xr:uid="{10914C67-7D38-4E43-8046-ECCE72EFE79B}"/>
    <cellStyle name="Comma 13 2 5" xfId="10588" xr:uid="{7801A38F-4FE2-4D7E-8CA0-9C2339987BF0}"/>
    <cellStyle name="Comma 13 2 6" xfId="9282" xr:uid="{EF06E5F2-9A15-47A5-90EF-B4AD3135E56C}"/>
    <cellStyle name="Comma 13 2 7" xfId="16129" xr:uid="{193BB6E2-BB50-4D21-90DB-6A38A78484BA}"/>
    <cellStyle name="Comma 13 2 8" xfId="7383" xr:uid="{ACDE1685-664D-4BD9-AD96-834B22DB7ADC}"/>
    <cellStyle name="Comma 13 3" xfId="4750" xr:uid="{2F839EAD-285F-4DF9-9F7E-A50AAA85CCF3}"/>
    <cellStyle name="Comma 13 3 2" xfId="12315" xr:uid="{FDA583C9-E03B-4100-9BBD-F2E47FD64A8C}"/>
    <cellStyle name="Comma 13 3 2 2" xfId="17099" xr:uid="{FAF2AB78-E7F3-4017-9155-0D34ECC2AA0D}"/>
    <cellStyle name="Comma 13 3 3" xfId="10913" xr:uid="{FEED0EEB-0F98-47BB-8867-46A56E82AF04}"/>
    <cellStyle name="Comma 13 3 4" xfId="9569" xr:uid="{DC637400-174A-498C-8475-330CE51B9C28}"/>
    <cellStyle name="Comma 13 3 5" xfId="16222" xr:uid="{BF89E2EC-6AB0-4B69-93AB-8DDB1C881E62}"/>
    <cellStyle name="Comma 13 3 6" xfId="7676" xr:uid="{8401907D-EEC2-4958-9673-069EB0217DC0}"/>
    <cellStyle name="Comma 13 4" xfId="7495" xr:uid="{04A45C8A-BD0A-4295-9EA0-4194AF72706C}"/>
    <cellStyle name="Comma 13 4 2" xfId="12741" xr:uid="{C40D73E8-5517-4BEC-8CA5-E68BF6917AE6}"/>
    <cellStyle name="Comma 13 4 2 2" xfId="17516" xr:uid="{2E02EB46-F31C-4BFD-9BF6-A3959BBC8138}"/>
    <cellStyle name="Comma 13 4 3" xfId="11349" xr:uid="{5200D630-4586-423E-AA61-7AC00862F20A}"/>
    <cellStyle name="Comma 13 4 4" xfId="9389" xr:uid="{C0F59820-EF1B-46C2-BF32-FAC2BB8B542D}"/>
    <cellStyle name="Comma 13 4 5" xfId="16399" xr:uid="{A1946CD2-6863-435F-97EB-6027584A521F}"/>
    <cellStyle name="Comma 13 5" xfId="7990" xr:uid="{163DE516-27F8-450B-9110-B7E55A237EC4}"/>
    <cellStyle name="Comma 13 5 2" xfId="11745" xr:uid="{AA678824-4531-434B-8AF1-8B649329F6D5}"/>
    <cellStyle name="Comma 13 5 3" xfId="9883" xr:uid="{F5F5CFC2-D1C3-4EBE-83BE-CA08FAE76FAC}"/>
    <cellStyle name="Comma 13 5 4" xfId="16605" xr:uid="{6C87D237-F1EA-410F-B388-2FC215E47F5C}"/>
    <cellStyle name="Comma 13 6" xfId="7116" xr:uid="{ABBB5D25-CCC1-45C5-BB10-61AC6902AE31}"/>
    <cellStyle name="Comma 13 6 2" xfId="10318" xr:uid="{961FD413-583A-427F-B9D3-D1216088CDE5}"/>
    <cellStyle name="Comma 13 7" xfId="8855" xr:uid="{E41B33E1-8B67-4077-9D87-8B9078433CE0}"/>
    <cellStyle name="Comma 13 8" xfId="16027" xr:uid="{53D74F60-C4BA-403C-9859-028B517978BB}"/>
    <cellStyle name="Comma 13 9" xfId="7024" xr:uid="{0E2A2D7E-39A6-4AFA-9ADD-7BB9621BC8C9}"/>
    <cellStyle name="Comma 14" xfId="1382" xr:uid="{31CB11D1-DBCC-4A90-985A-F0F3D1579D15}"/>
    <cellStyle name="Comma 14 2" xfId="11350" xr:uid="{0E7817BF-11F0-43BC-8374-4EAAA9C10BCF}"/>
    <cellStyle name="Comma 14 2 2" xfId="12742" xr:uid="{EC2F2E0F-8A86-4C8D-8695-0205AD6D99CA}"/>
    <cellStyle name="Comma 14 2 2 2" xfId="17517" xr:uid="{2F823DE3-0531-40EF-82D8-40C3C47BD80B}"/>
    <cellStyle name="Comma 14 2 3" xfId="16400" xr:uid="{7B8BF1C6-B109-43C4-BFBF-A0A0FE2D6953}"/>
    <cellStyle name="Comma 14 3" xfId="12188" xr:uid="{ADA53709-DD61-489D-BC83-F3AB97CE9863}"/>
    <cellStyle name="Comma 14 3 2" xfId="16984" xr:uid="{B60985D2-408F-4228-8329-173722D8773E}"/>
    <cellStyle name="Comma 14 4" xfId="10785" xr:uid="{0C981402-4B56-4883-AFB2-72B65D8E5924}"/>
    <cellStyle name="Comma 14 5" xfId="16214" xr:uid="{37C61E28-BD4A-467B-9CF1-99DD0B3D0E55}"/>
    <cellStyle name="Comma 14 6" xfId="7026" xr:uid="{7543959B-B04B-4ED9-9118-9E3227FE35B9}"/>
    <cellStyle name="Comma 15" xfId="7028" xr:uid="{CD729D1F-3362-45DE-8948-5B404A4D11C6}"/>
    <cellStyle name="Comma 15 2" xfId="12296" xr:uid="{CA480728-EADB-498C-83E5-DD8CDA4CCB45}"/>
    <cellStyle name="Comma 15 2 2" xfId="17080" xr:uid="{3C0AEC22-B836-4DA7-A562-2D35F55B2F88}"/>
    <cellStyle name="Comma 15 3" xfId="10893" xr:uid="{33327CCB-326A-4D09-AA72-0F0A7E30B60C}"/>
    <cellStyle name="Comma 15 4" xfId="16217" xr:uid="{4506E921-7AEA-4654-9BC8-60A850DCFDA9}"/>
    <cellStyle name="Comma 16" xfId="6969" xr:uid="{FE898618-15E0-435B-AD81-C39A495D6C11}"/>
    <cellStyle name="Comma 16 2" xfId="12917" xr:uid="{0D742FA2-889A-4B8B-BD62-2E3942FAACE7}"/>
    <cellStyle name="Comma 16 2 2" xfId="17615" xr:uid="{27EC7AB6-F997-46BB-9562-AC4EB2CDF5F1}"/>
    <cellStyle name="Comma 16 3" xfId="11709" xr:uid="{531975B6-27CD-4032-B0BF-9E1DAFA886F2}"/>
    <cellStyle name="Comma 16 4" xfId="16586" xr:uid="{D8DC30CA-64B7-4C1E-BE41-0AA4516FF5FA}"/>
    <cellStyle name="Comma 17" xfId="7032" xr:uid="{38C8CB30-65E3-4D06-AC3B-F84D6478A0DF}"/>
    <cellStyle name="Comma 17 2" xfId="12743" xr:uid="{C57750F6-CC06-49B0-8715-DB611B70E164}"/>
    <cellStyle name="Comma 17 2 2" xfId="17518" xr:uid="{4D2DA7AD-EB51-422D-B978-3F071D050380}"/>
    <cellStyle name="Comma 17 3" xfId="11351" xr:uid="{5DF38506-E755-41B8-8861-1836364842DA}"/>
    <cellStyle name="Comma 17 4" xfId="16401" xr:uid="{F5B1CBB0-E809-455D-9A38-750BA5F8E548}"/>
    <cellStyle name="Comma 18" xfId="7085" xr:uid="{7E0BC8DA-6B9F-46DF-8BAA-99B1C8F3F0B3}"/>
    <cellStyle name="Comma 18 2" xfId="12744" xr:uid="{0DF5E34A-5757-4641-8741-2122FA6ACA9B}"/>
    <cellStyle name="Comma 18 2 2" xfId="17519" xr:uid="{B06B391F-3A0B-4DA8-BC61-0EE498E36C22}"/>
    <cellStyle name="Comma 18 3" xfId="11352" xr:uid="{29C09548-0F84-4213-9773-F0666466757B}"/>
    <cellStyle name="Comma 18 4" xfId="16402" xr:uid="{4C4D542F-749B-45C8-AA1D-957B517F1A43}"/>
    <cellStyle name="Comma 19" xfId="6963" xr:uid="{A514CCB1-4B28-4207-A53B-6D8F5D643F72}"/>
    <cellStyle name="Comma 19 2" xfId="11733" xr:uid="{4DB17BB6-0508-4438-8375-F414E49E208A}"/>
    <cellStyle name="Comma 19 2 2" xfId="12926" xr:uid="{E2715AA8-F0EF-4C30-86DB-5F8B75496B11}"/>
    <cellStyle name="Comma 19 2 2 2" xfId="17624" xr:uid="{82A34384-ACA3-4C04-8C27-881F6FBDEDA4}"/>
    <cellStyle name="Comma 19 2 3" xfId="16595" xr:uid="{F5F6D5B2-CE42-4F09-9418-CA2636C9BE30}"/>
    <cellStyle name="Comma 19 3" xfId="12914" xr:uid="{F7B054A7-FCD2-4ADF-89AB-6E65419FBFB5}"/>
    <cellStyle name="Comma 19 3 2" xfId="17612" xr:uid="{531A7FAC-BEED-42AE-B172-A0D50E4002B2}"/>
    <cellStyle name="Comma 19 4" xfId="1372" xr:uid="{1B08F429-2693-4B84-83D3-A716E33BE8E5}"/>
    <cellStyle name="Comma 19 4 2" xfId="11703" xr:uid="{02FF842D-9649-499A-99A8-B541A177BF45}"/>
    <cellStyle name="Comma 19 5" xfId="16583" xr:uid="{73E1C9E8-814E-495A-8274-2D927CCE1DD0}"/>
    <cellStyle name="Comma 2" xfId="22" xr:uid="{10C07A1B-EF76-4E4A-83CE-720AD836A5DD}"/>
    <cellStyle name="Comma 2 10" xfId="4752" xr:uid="{34FAAB0D-4AAF-48CB-AE4F-7F3E46EE1D42}"/>
    <cellStyle name="Comma 2 10 2" xfId="5783" xr:uid="{44F15EF9-2F4D-43D4-8DBB-F8BEAB9E15E9}"/>
    <cellStyle name="Comma 2 10 2 2" xfId="7767" xr:uid="{F7E95597-589E-4460-AAB2-92340490B8A8}"/>
    <cellStyle name="Comma 2 10 2 2 2" xfId="12570" xr:uid="{C22C5976-1661-40E4-BAF2-FCA3D7725FC1}"/>
    <cellStyle name="Comma 2 10 2 2 2 2" xfId="17345" xr:uid="{5FB21E24-AF2D-4A38-B035-CE56743A1C13}"/>
    <cellStyle name="Comma 2 10 2 2 3" xfId="11161" xr:uid="{2CFFC3AC-A046-4C38-A523-09D41E12B756}"/>
    <cellStyle name="Comma 2 10 2 2 4" xfId="9660" xr:uid="{36ADFFCC-8373-485F-A8E0-770B49FA688B}"/>
    <cellStyle name="Comma 2 10 2 2 5" xfId="16312" xr:uid="{65535937-A1B9-4E7A-BBDC-3C12BACCE668}"/>
    <cellStyle name="Comma 2 10 2 3" xfId="7586" xr:uid="{43F938EC-D879-4DEC-9672-45BE574C182F}"/>
    <cellStyle name="Comma 2 10 2 3 2" xfId="11953" xr:uid="{CC9A6211-E08D-43C1-8490-047ED38C7C55}"/>
    <cellStyle name="Comma 2 10 2 3 3" xfId="9480" xr:uid="{738ED48E-F257-4790-B50B-5CB48122A8BB}"/>
    <cellStyle name="Comma 2 10 2 3 4" xfId="16803" xr:uid="{C7B9F801-6CE7-4BCC-9614-3F0328E76B63}"/>
    <cellStyle name="Comma 2 10 2 4" xfId="8261" xr:uid="{EC89E184-C00E-48AB-97F2-04267BDE8E17}"/>
    <cellStyle name="Comma 2 10 2 4 2" xfId="10153" xr:uid="{93E074C6-FFA0-4A7C-B9BF-C5CADE815343}"/>
    <cellStyle name="Comma 2 10 2 5" xfId="10590" xr:uid="{04FF7258-31CD-4D64-976B-62078C1701B6}"/>
    <cellStyle name="Comma 2 10 2 6" xfId="9284" xr:uid="{3E22D129-0FC6-4969-A815-E00C389F7525}"/>
    <cellStyle name="Comma 2 10 2 7" xfId="16131" xr:uid="{DBB5D0B8-0C37-4688-9A6B-1BE9083AA40B}"/>
    <cellStyle name="Comma 2 10 2 8" xfId="7385" xr:uid="{B520B1FC-31FA-46D5-AFD7-E7C81F32FDB4}"/>
    <cellStyle name="Comma 2 10 3" xfId="7678" xr:uid="{E815F7FD-6E04-410A-A014-808D7CD82C8F}"/>
    <cellStyle name="Comma 2 10 3 2" xfId="12317" xr:uid="{A4533641-6D9F-4432-B660-87E0B44C0DF1}"/>
    <cellStyle name="Comma 2 10 3 2 2" xfId="17101" xr:uid="{96548D7A-8437-4D31-A980-E57E217858C1}"/>
    <cellStyle name="Comma 2 10 3 3" xfId="10915" xr:uid="{41DEF8E7-E826-4DD1-9B64-E408A1C8D247}"/>
    <cellStyle name="Comma 2 10 3 4" xfId="9571" xr:uid="{C3F62025-BC1F-491A-8482-D60909A08626}"/>
    <cellStyle name="Comma 2 10 3 5" xfId="16224" xr:uid="{F26C2A37-7FD9-4858-8D65-82EADAE3553F}"/>
    <cellStyle name="Comma 2 10 4" xfId="7497" xr:uid="{ED23C16A-060A-4E28-A4C0-5EB0B867FDF2}"/>
    <cellStyle name="Comma 2 10 4 2" xfId="12829" xr:uid="{57FC48DB-9DCA-4C97-9270-D8891C885E3E}"/>
    <cellStyle name="Comma 2 10 4 2 2" xfId="17538" xr:uid="{FC218EEE-6BD5-45D6-A327-49707AB5CC70}"/>
    <cellStyle name="Comma 2 10 4 3" xfId="11555" xr:uid="{9261A3A8-84A3-4C99-B1FC-A9ABDF579C92}"/>
    <cellStyle name="Comma 2 10 4 4" xfId="9391" xr:uid="{B2BB8765-8B4B-4A4F-90A0-FEC815CDB1FB}"/>
    <cellStyle name="Comma 2 10 4 5" xfId="16453" xr:uid="{C4BDE7B1-BFE9-46C9-9037-2636CD748BA8}"/>
    <cellStyle name="Comma 2 10 5" xfId="7992" xr:uid="{CFBEECD1-D423-4F80-A0A7-27460987E251}"/>
    <cellStyle name="Comma 2 10 5 2" xfId="11747" xr:uid="{BD463014-99DE-4D8D-964E-E82C22067E1D}"/>
    <cellStyle name="Comma 2 10 5 3" xfId="9885" xr:uid="{931EE63A-E3A0-4CAE-B594-B018E537429D}"/>
    <cellStyle name="Comma 2 10 5 4" xfId="16607" xr:uid="{6D5B425C-7346-4695-84AD-1B90C788372D}"/>
    <cellStyle name="Comma 2 10 6" xfId="10320" xr:uid="{63FA7CAF-B4F4-4736-B709-6D7B60BCF38D}"/>
    <cellStyle name="Comma 2 10 7" xfId="8857" xr:uid="{28B9B531-7BA3-4659-B938-9D129F4BBDF3}"/>
    <cellStyle name="Comma 2 10 8" xfId="16029" xr:uid="{C85A8997-289D-40AC-9099-2D2A7D06BCB2}"/>
    <cellStyle name="Comma 2 10 9" xfId="7118" xr:uid="{E5E53CBE-2A76-48FE-B4B2-1EEABE34713D}"/>
    <cellStyle name="Comma 2 11" xfId="4753" xr:uid="{B594CF4F-F3B8-4BB6-82EA-8925903AEBA2}"/>
    <cellStyle name="Comma 2 11 2" xfId="5784" xr:uid="{63FD0007-35B5-4F26-B6B2-34CA909FF454}"/>
    <cellStyle name="Comma 2 11 2 2" xfId="7768" xr:uid="{498AAFF3-85D1-48DD-A188-4E789ED3CC28}"/>
    <cellStyle name="Comma 2 11 2 2 2" xfId="12571" xr:uid="{1F64154F-21BD-433E-81F1-0ACEAED2E60C}"/>
    <cellStyle name="Comma 2 11 2 2 2 2" xfId="17346" xr:uid="{FB336279-7B49-418B-B715-8D06168488FA}"/>
    <cellStyle name="Comma 2 11 2 2 3" xfId="11162" xr:uid="{C1CEAF12-1FAC-458D-905B-663761A826C5}"/>
    <cellStyle name="Comma 2 11 2 2 4" xfId="9661" xr:uid="{B1C878EC-75C8-4F90-A5BA-2EB52A3A3126}"/>
    <cellStyle name="Comma 2 11 2 2 5" xfId="16313" xr:uid="{866CD3B4-D0DF-44DB-BFDB-EB7B27A2561B}"/>
    <cellStyle name="Comma 2 11 2 3" xfId="7587" xr:uid="{57C96CF7-D596-4B64-944C-6A4994098E17}"/>
    <cellStyle name="Comma 2 11 2 3 2" xfId="11954" xr:uid="{DC5D08CD-178E-4D7C-BB39-B1488F2E7C0A}"/>
    <cellStyle name="Comma 2 11 2 3 3" xfId="9481" xr:uid="{B33E83B7-54EA-4E61-8F62-6F5EA83AFB6E}"/>
    <cellStyle name="Comma 2 11 2 3 4" xfId="16804" xr:uid="{D5399000-4C05-40A9-AB29-260AF5E0919F}"/>
    <cellStyle name="Comma 2 11 2 4" xfId="8262" xr:uid="{E8C84D24-BC8E-47A4-919D-8BE765380116}"/>
    <cellStyle name="Comma 2 11 2 4 2" xfId="10154" xr:uid="{52AB5FEB-AFCB-4922-A4A5-FE4E9F579B88}"/>
    <cellStyle name="Comma 2 11 2 5" xfId="10591" xr:uid="{4C9225B0-EECC-428F-A933-7A4439D1A39A}"/>
    <cellStyle name="Comma 2 11 2 6" xfId="9285" xr:uid="{CEF5B88A-98CF-421C-BA3A-C3E46EF2B337}"/>
    <cellStyle name="Comma 2 11 2 7" xfId="16132" xr:uid="{91842EFE-DC29-4721-987B-A5A936CCE4FA}"/>
    <cellStyle name="Comma 2 11 2 8" xfId="7386" xr:uid="{11291610-6B2E-49C7-8B37-1BC2BD891A6D}"/>
    <cellStyle name="Comma 2 11 3" xfId="7679" xr:uid="{823CFC15-C3E2-4C68-A0F4-A315E7E5C8B6}"/>
    <cellStyle name="Comma 2 11 3 2" xfId="12318" xr:uid="{14781FAD-B2C4-48F8-975C-6A670691C37A}"/>
    <cellStyle name="Comma 2 11 3 2 2" xfId="17102" xr:uid="{EC53EBA3-086C-432F-9EF7-F58D8926E9E1}"/>
    <cellStyle name="Comma 2 11 3 3" xfId="10916" xr:uid="{466984DF-B99A-4121-923B-4C532BE9757B}"/>
    <cellStyle name="Comma 2 11 3 4" xfId="9572" xr:uid="{726D13A0-F881-49C1-9982-CB47EFE839EA}"/>
    <cellStyle name="Comma 2 11 3 5" xfId="16225" xr:uid="{F0D0A0A6-7FFD-4CD8-8DBA-E0D974AD2581}"/>
    <cellStyle name="Comma 2 11 4" xfId="7498" xr:uid="{46AA4DE0-CDB6-479D-9A8B-958680B33CBA}"/>
    <cellStyle name="Comma 2 11 4 2" xfId="12830" xr:uid="{CD4AADB8-A2A7-4F45-AA89-63C037D5E1F9}"/>
    <cellStyle name="Comma 2 11 4 2 2" xfId="17539" xr:uid="{A198DF37-9A6E-4D96-B387-26CC1D4CA96A}"/>
    <cellStyle name="Comma 2 11 4 3" xfId="11556" xr:uid="{24ACE87F-2A85-4411-9808-D677AF5CF5E7}"/>
    <cellStyle name="Comma 2 11 4 4" xfId="9392" xr:uid="{B0A8CDA1-3EE1-466E-91EA-CD2E5A024AE4}"/>
    <cellStyle name="Comma 2 11 4 5" xfId="16454" xr:uid="{D6D995BC-27CE-419C-9F12-D81B38671C10}"/>
    <cellStyle name="Comma 2 11 5" xfId="7993" xr:uid="{3966A7E4-6E96-4B1E-89F9-2F684B2BCCEE}"/>
    <cellStyle name="Comma 2 11 5 2" xfId="11748" xr:uid="{A259F429-10FF-40C1-8A7D-0D9B827A5CBC}"/>
    <cellStyle name="Comma 2 11 5 3" xfId="9886" xr:uid="{4CBAF94B-8104-4A56-88FC-C73C0C632D07}"/>
    <cellStyle name="Comma 2 11 5 4" xfId="16608" xr:uid="{FE787253-6A37-45E4-A42D-0DE3D85DDD2A}"/>
    <cellStyle name="Comma 2 11 6" xfId="10321" xr:uid="{4D4C1015-5FDA-49D3-8DC9-E5A8585EE407}"/>
    <cellStyle name="Comma 2 11 7" xfId="8858" xr:uid="{09E60C8A-E13A-4F8F-83F4-F2F0E5A6D086}"/>
    <cellStyle name="Comma 2 11 8" xfId="16030" xr:uid="{05583CB6-B119-466C-936C-BF864FC0AAA9}"/>
    <cellStyle name="Comma 2 11 9" xfId="7119" xr:uid="{25C8E8BB-EEF1-4123-9925-A908B93C9105}"/>
    <cellStyle name="Comma 2 12" xfId="4754" xr:uid="{D68944F9-A53A-494A-94D4-E9011BF7682E}"/>
    <cellStyle name="Comma 2 12 2" xfId="5785" xr:uid="{5B43C842-EF48-4741-9A67-6AEB80D20330}"/>
    <cellStyle name="Comma 2 12 2 2" xfId="7769" xr:uid="{53E56300-1048-4921-9310-266A872F602D}"/>
    <cellStyle name="Comma 2 12 2 2 2" xfId="12572" xr:uid="{36A6E4F5-B7BC-414F-8CE2-C0F6119D8D60}"/>
    <cellStyle name="Comma 2 12 2 2 2 2" xfId="17347" xr:uid="{9260611C-011B-44D0-B2F7-30FA20AE88DD}"/>
    <cellStyle name="Comma 2 12 2 2 3" xfId="11163" xr:uid="{65A83BE6-1D2D-40CF-B4A2-37862B8ACA87}"/>
    <cellStyle name="Comma 2 12 2 2 4" xfId="9662" xr:uid="{DD1E5ED0-2E0C-4F34-91B3-5D296BA20CA2}"/>
    <cellStyle name="Comma 2 12 2 2 5" xfId="16314" xr:uid="{8574A0C0-BC83-4B89-A969-8BF093AF7AE4}"/>
    <cellStyle name="Comma 2 12 2 3" xfId="7588" xr:uid="{76FF8326-C6E0-480C-803C-9B2AB497B1C2}"/>
    <cellStyle name="Comma 2 12 2 3 2" xfId="11955" xr:uid="{39E8D29B-703F-4688-A25F-939A5FD10EA7}"/>
    <cellStyle name="Comma 2 12 2 3 3" xfId="9482" xr:uid="{D44F7B83-6419-4CE2-AB6B-F8A771AC1241}"/>
    <cellStyle name="Comma 2 12 2 3 4" xfId="16805" xr:uid="{64960D45-954D-487D-B860-2F8863F6199F}"/>
    <cellStyle name="Comma 2 12 2 4" xfId="8263" xr:uid="{08CE8DA7-70FD-4A24-AE35-662F5BD47FC1}"/>
    <cellStyle name="Comma 2 12 2 4 2" xfId="10155" xr:uid="{27995811-8124-4C42-8C80-C044637B9365}"/>
    <cellStyle name="Comma 2 12 2 5" xfId="10592" xr:uid="{1D8AECA4-104C-4AC8-BED1-25FDC8007895}"/>
    <cellStyle name="Comma 2 12 2 6" xfId="9286" xr:uid="{AEB2960B-6050-47FB-9655-C61AF7F7B3EF}"/>
    <cellStyle name="Comma 2 12 2 7" xfId="16133" xr:uid="{DAE6471C-85BF-405B-8DDF-654307A71A0B}"/>
    <cellStyle name="Comma 2 12 2 8" xfId="7387" xr:uid="{F56C456F-E56E-4698-82A4-D8864A6F2095}"/>
    <cellStyle name="Comma 2 12 3" xfId="7680" xr:uid="{125670C7-C2AF-4BF7-A08E-1D4801DE0BA5}"/>
    <cellStyle name="Comma 2 12 3 2" xfId="12319" xr:uid="{1BA7224F-8C17-4BDB-8E22-0A68A02121C9}"/>
    <cellStyle name="Comma 2 12 3 2 2" xfId="17103" xr:uid="{20357388-7302-48B5-8290-A4F6398AD976}"/>
    <cellStyle name="Comma 2 12 3 3" xfId="10917" xr:uid="{7987A774-A1B9-448C-97BE-91EF703D234D}"/>
    <cellStyle name="Comma 2 12 3 4" xfId="9573" xr:uid="{4123135D-281E-43C1-9F3D-5B27A71535E4}"/>
    <cellStyle name="Comma 2 12 3 5" xfId="16226" xr:uid="{49760F35-4A50-45A9-876C-8DE2675468DA}"/>
    <cellStyle name="Comma 2 12 4" xfId="7499" xr:uid="{342020EE-612E-4310-B964-6528232C4EED}"/>
    <cellStyle name="Comma 2 12 4 2" xfId="12831" xr:uid="{2368D910-487E-4F67-9BF0-8E4426C100E6}"/>
    <cellStyle name="Comma 2 12 4 2 2" xfId="17540" xr:uid="{B6B0C596-E235-4CF1-BA88-C18BBB7C9406}"/>
    <cellStyle name="Comma 2 12 4 3" xfId="11557" xr:uid="{4B45B47D-856E-4F48-9CCB-1DB97204BFC5}"/>
    <cellStyle name="Comma 2 12 4 4" xfId="9393" xr:uid="{02E656FC-E67B-4D59-85AF-6796F079E51C}"/>
    <cellStyle name="Comma 2 12 4 5" xfId="16455" xr:uid="{0352B69F-03C6-496B-9F3D-C0AD07D7C83E}"/>
    <cellStyle name="Comma 2 12 5" xfId="7994" xr:uid="{8B97B1CA-804F-41FB-B21F-FC17EC68581D}"/>
    <cellStyle name="Comma 2 12 5 2" xfId="11749" xr:uid="{4898B88F-B120-42FE-8E02-DB70AFFF8E62}"/>
    <cellStyle name="Comma 2 12 5 3" xfId="9887" xr:uid="{8C054474-6F96-427D-8C86-5B0E9F8CA342}"/>
    <cellStyle name="Comma 2 12 5 4" xfId="16609" xr:uid="{2E3523AE-B91A-40D0-A3A7-6C315FB48F9C}"/>
    <cellStyle name="Comma 2 12 6" xfId="10322" xr:uid="{DDF1BDBA-8905-43EC-A956-7A941AADC5C8}"/>
    <cellStyle name="Comma 2 12 7" xfId="8859" xr:uid="{C0E71FAC-2B80-4B96-9020-6A3E3C112AD8}"/>
    <cellStyle name="Comma 2 12 8" xfId="16031" xr:uid="{9769DC7E-A67A-498D-9397-E950A1791968}"/>
    <cellStyle name="Comma 2 12 9" xfId="7120" xr:uid="{026D8CE8-2B17-4208-B58E-380D2FC0E5EA}"/>
    <cellStyle name="Comma 2 128" xfId="6056" xr:uid="{EDED2632-91A3-4F03-91C1-83AEEA3105A5}"/>
    <cellStyle name="Comma 2 13" xfId="4755" xr:uid="{1B81398E-DD64-4BBE-85FE-A265B5EEFC39}"/>
    <cellStyle name="Comma 2 13 2" xfId="5786" xr:uid="{7504FF52-6A07-48EA-B941-5296A5716878}"/>
    <cellStyle name="Comma 2 13 2 2" xfId="7770" xr:uid="{B9C1039B-0AE9-4894-9AE4-CA3932DCC981}"/>
    <cellStyle name="Comma 2 13 2 2 2" xfId="12573" xr:uid="{29B236FA-6329-4851-B94A-793167A2311C}"/>
    <cellStyle name="Comma 2 13 2 2 2 2" xfId="17348" xr:uid="{63E0C162-77CD-4C19-99C5-A6455B157DB9}"/>
    <cellStyle name="Comma 2 13 2 2 3" xfId="11164" xr:uid="{E0851597-DC8B-42B4-83DC-EFA5AB5BBAD5}"/>
    <cellStyle name="Comma 2 13 2 2 4" xfId="9663" xr:uid="{80B10D68-1814-4796-AA05-F0ABBFA9CB4F}"/>
    <cellStyle name="Comma 2 13 2 2 5" xfId="16315" xr:uid="{C2EE8119-773E-4285-9A6C-3D23B962A480}"/>
    <cellStyle name="Comma 2 13 2 3" xfId="7589" xr:uid="{BB1D7F3E-5541-46C9-9942-9F97B2E7370E}"/>
    <cellStyle name="Comma 2 13 2 3 2" xfId="11956" xr:uid="{4F113B2D-3935-4CF7-9F9E-841D1B693EE3}"/>
    <cellStyle name="Comma 2 13 2 3 3" xfId="9483" xr:uid="{28F3C96A-44C7-4D68-A8A8-ACD319392CEA}"/>
    <cellStyle name="Comma 2 13 2 3 4" xfId="16806" xr:uid="{A530FA75-D2EA-48BA-8EBE-DDDC3B854E58}"/>
    <cellStyle name="Comma 2 13 2 4" xfId="8264" xr:uid="{AB3AFC18-E896-420E-AC63-C0CE858BE34E}"/>
    <cellStyle name="Comma 2 13 2 4 2" xfId="10156" xr:uid="{F1B17F23-9805-4CAD-BE14-00A3371C5200}"/>
    <cellStyle name="Comma 2 13 2 5" xfId="10593" xr:uid="{4B156545-F6E1-4A14-B570-D7782E26758A}"/>
    <cellStyle name="Comma 2 13 2 6" xfId="9287" xr:uid="{990D56BC-862A-412D-827D-D8C6E7D38667}"/>
    <cellStyle name="Comma 2 13 2 7" xfId="16134" xr:uid="{488EBCC3-4845-46C2-BF87-DE5C5DF8CB17}"/>
    <cellStyle name="Comma 2 13 2 8" xfId="7388" xr:uid="{C55A9715-1DDA-4AB8-9C60-37E1C126BC5F}"/>
    <cellStyle name="Comma 2 13 3" xfId="7681" xr:uid="{3E6F59AC-DCF2-4121-A81B-4A876E44F6E2}"/>
    <cellStyle name="Comma 2 13 3 2" xfId="12320" xr:uid="{81088A1F-E5F7-4000-AC7C-83FD1F62C7F3}"/>
    <cellStyle name="Comma 2 13 3 2 2" xfId="17104" xr:uid="{7DB71960-09E4-4998-97C8-C2BF03621F01}"/>
    <cellStyle name="Comma 2 13 3 3" xfId="10918" xr:uid="{9B1B8F71-55FA-49A3-8A05-7831F22A09B6}"/>
    <cellStyle name="Comma 2 13 3 4" xfId="9574" xr:uid="{3B9C488C-6E79-450B-BBC2-806A4CC6B34C}"/>
    <cellStyle name="Comma 2 13 3 5" xfId="16227" xr:uid="{3ACC6C04-6A42-4B81-80B3-1C9190448EFD}"/>
    <cellStyle name="Comma 2 13 4" xfId="7500" xr:uid="{8080DF49-9389-4DC2-9BF1-71E061C4C4F0}"/>
    <cellStyle name="Comma 2 13 4 2" xfId="12832" xr:uid="{61394DFE-6A21-40C4-A121-AB0082AB712E}"/>
    <cellStyle name="Comma 2 13 4 2 2" xfId="17541" xr:uid="{D79BEFB6-BAB1-4FF0-AB8B-3817ABCCB749}"/>
    <cellStyle name="Comma 2 13 4 3" xfId="11558" xr:uid="{DB89CF53-83F8-4ECA-9238-178B0B456337}"/>
    <cellStyle name="Comma 2 13 4 4" xfId="9394" xr:uid="{107DE088-4757-467F-B1E3-60267488CD73}"/>
    <cellStyle name="Comma 2 13 4 5" xfId="16456" xr:uid="{1E3F95A9-7EED-4D77-B2D1-A98725189FC2}"/>
    <cellStyle name="Comma 2 13 5" xfId="7995" xr:uid="{2CB5FB77-A05B-41E9-9F23-E366C6556C2C}"/>
    <cellStyle name="Comma 2 13 5 2" xfId="11750" xr:uid="{B4E7D4DB-22B4-4381-B2BE-478104E6D422}"/>
    <cellStyle name="Comma 2 13 5 3" xfId="9888" xr:uid="{FB690132-7ECD-42F1-BE2F-6B4AFA239C88}"/>
    <cellStyle name="Comma 2 13 5 4" xfId="16610" xr:uid="{C90EDD9F-B6E9-4460-931A-3E73616BDBC9}"/>
    <cellStyle name="Comma 2 13 6" xfId="10323" xr:uid="{1A0C2A50-FBD6-4DF4-8CA7-9E5D91C0D66B}"/>
    <cellStyle name="Comma 2 13 7" xfId="8860" xr:uid="{4D30A36C-527B-477C-82E4-1E9B2813520D}"/>
    <cellStyle name="Comma 2 13 8" xfId="16032" xr:uid="{30EAD9A3-6C56-43BF-8FB4-6E8297692D9A}"/>
    <cellStyle name="Comma 2 13 9" xfId="7121" xr:uid="{685E6F82-57BF-4CC9-A6BA-4AC638F461C9}"/>
    <cellStyle name="Comma 2 14" xfId="4756" xr:uid="{5ED87CF1-9D6F-4DBF-83B6-45773EF96665}"/>
    <cellStyle name="Comma 2 14 2" xfId="5787" xr:uid="{854F07F2-87A5-4C32-9E75-C8FE0AC83EE2}"/>
    <cellStyle name="Comma 2 14 2 2" xfId="7771" xr:uid="{665F6E64-9F50-47C3-A5BF-5EE1368E0791}"/>
    <cellStyle name="Comma 2 14 2 2 2" xfId="12574" xr:uid="{A717E038-385E-4CE3-A89D-3E083C4655E5}"/>
    <cellStyle name="Comma 2 14 2 2 2 2" xfId="17349" xr:uid="{E58A5BAC-D3BE-4C60-8D6B-A0B8F2892CF8}"/>
    <cellStyle name="Comma 2 14 2 2 3" xfId="11165" xr:uid="{0EA518B0-D5ED-42AF-82A9-5D855EE6C3A3}"/>
    <cellStyle name="Comma 2 14 2 2 4" xfId="9664" xr:uid="{66803087-E250-4DEE-9707-830C8311BBAF}"/>
    <cellStyle name="Comma 2 14 2 2 5" xfId="16316" xr:uid="{9EC2B9B5-95FF-4D4B-B32C-FFB01D240A86}"/>
    <cellStyle name="Comma 2 14 2 3" xfId="7590" xr:uid="{1D95D45E-09F2-4E2A-899D-F556E1E1F115}"/>
    <cellStyle name="Comma 2 14 2 3 2" xfId="11957" xr:uid="{EE0EB97F-2659-4B4F-AF98-41743D621684}"/>
    <cellStyle name="Comma 2 14 2 3 3" xfId="9484" xr:uid="{6F6C8684-9CC8-4A58-858F-0F85024800E6}"/>
    <cellStyle name="Comma 2 14 2 3 4" xfId="16807" xr:uid="{7F96D039-7DCA-4ABC-A60C-DD4FFD033B47}"/>
    <cellStyle name="Comma 2 14 2 4" xfId="8265" xr:uid="{2404B358-5AF2-4D64-AD7D-4704A95DF71C}"/>
    <cellStyle name="Comma 2 14 2 4 2" xfId="10157" xr:uid="{1FAD0F6B-59C8-4AB3-835E-28B231829863}"/>
    <cellStyle name="Comma 2 14 2 5" xfId="10594" xr:uid="{C9B44900-E401-49FF-8444-0D376326B009}"/>
    <cellStyle name="Comma 2 14 2 6" xfId="9288" xr:uid="{57A0A93A-F987-4F62-8D4A-948B19A06A53}"/>
    <cellStyle name="Comma 2 14 2 7" xfId="16135" xr:uid="{DB86523D-5B9B-48A0-B212-234105F23067}"/>
    <cellStyle name="Comma 2 14 2 8" xfId="7389" xr:uid="{5471516F-2FBA-4481-A3B0-FDFBE84DFA49}"/>
    <cellStyle name="Comma 2 14 3" xfId="7682" xr:uid="{9BC15750-4D7A-4767-BBB9-4064CC81C414}"/>
    <cellStyle name="Comma 2 14 3 2" xfId="12321" xr:uid="{0EAF5C30-C32A-4306-999E-0B71E15DD484}"/>
    <cellStyle name="Comma 2 14 3 2 2" xfId="17105" xr:uid="{09F1AB39-0A7E-480D-8BA4-4486543F9BA1}"/>
    <cellStyle name="Comma 2 14 3 3" xfId="10919" xr:uid="{99E3E2F5-C89F-4B1C-8AEF-E4D78C3B68E4}"/>
    <cellStyle name="Comma 2 14 3 4" xfId="9575" xr:uid="{933561B7-FB0C-4095-8533-E01A16D33A0F}"/>
    <cellStyle name="Comma 2 14 3 5" xfId="16228" xr:uid="{D3643565-BC0D-4C73-A358-1FA6D5FA7E5D}"/>
    <cellStyle name="Comma 2 14 4" xfId="7501" xr:uid="{BCEA023B-D5CC-422F-B36A-922B0514E1E2}"/>
    <cellStyle name="Comma 2 14 4 2" xfId="12833" xr:uid="{5CDF07FC-AF54-456E-A72B-8F5B11D04FB7}"/>
    <cellStyle name="Comma 2 14 4 2 2" xfId="17542" xr:uid="{D547F48E-3C61-4608-A63F-1FA91BDFCDD5}"/>
    <cellStyle name="Comma 2 14 4 3" xfId="11559" xr:uid="{AB6ECBE4-3AF3-4A25-A1BE-23B96B4DC0FF}"/>
    <cellStyle name="Comma 2 14 4 4" xfId="9395" xr:uid="{20C574ED-9B6F-4DBF-A365-33D8A69648B2}"/>
    <cellStyle name="Comma 2 14 4 5" xfId="16457" xr:uid="{926EA0F2-0B66-430E-81A2-7ADF33733B91}"/>
    <cellStyle name="Comma 2 14 5" xfId="7996" xr:uid="{8A283AE8-13FC-44AC-A61C-E6FB088B6B13}"/>
    <cellStyle name="Comma 2 14 5 2" xfId="11751" xr:uid="{54C4A912-B315-4F24-B1BB-893DB8542C0C}"/>
    <cellStyle name="Comma 2 14 5 3" xfId="9889" xr:uid="{F757A78D-8912-4FA9-B77D-AE4AC9E8B9AC}"/>
    <cellStyle name="Comma 2 14 5 4" xfId="16611" xr:uid="{33850B81-1421-40EA-A4EA-CC059D4E5C84}"/>
    <cellStyle name="Comma 2 14 6" xfId="10324" xr:uid="{80734E16-2989-47DF-8B5E-8E0967529E2B}"/>
    <cellStyle name="Comma 2 14 7" xfId="8861" xr:uid="{92BB78DF-E4CA-40FF-BA56-60535A7C4469}"/>
    <cellStyle name="Comma 2 14 8" xfId="16033" xr:uid="{FAE48D31-5940-4D35-A580-613FFF24E97F}"/>
    <cellStyle name="Comma 2 14 9" xfId="7122" xr:uid="{93A6E36D-F7D7-4C6B-938D-C9CFD50F9674}"/>
    <cellStyle name="Comma 2 15" xfId="4757" xr:uid="{D823786E-6969-4437-902F-2935DDC67689}"/>
    <cellStyle name="Comma 2 15 2" xfId="5788" xr:uid="{6AFE7C66-A813-48B0-B924-99EAF31F6767}"/>
    <cellStyle name="Comma 2 15 2 2" xfId="7772" xr:uid="{08F2E3F7-1C29-4031-B393-039A0837A761}"/>
    <cellStyle name="Comma 2 15 2 2 2" xfId="12575" xr:uid="{E61FB8D1-51DD-48F5-87FF-B0F6F22C9EB6}"/>
    <cellStyle name="Comma 2 15 2 2 2 2" xfId="17350" xr:uid="{2D6EBEAF-1D63-4954-A8E9-F33CB22BF096}"/>
    <cellStyle name="Comma 2 15 2 2 3" xfId="11166" xr:uid="{FA1F70E7-015A-4F80-BC6D-8C6B563452F2}"/>
    <cellStyle name="Comma 2 15 2 2 4" xfId="9665" xr:uid="{77591504-CDCF-4B9C-A8CD-F769B75E5A81}"/>
    <cellStyle name="Comma 2 15 2 2 5" xfId="16317" xr:uid="{41A3AE42-BFC2-4625-91F3-65D4BE0F7EC2}"/>
    <cellStyle name="Comma 2 15 2 3" xfId="7591" xr:uid="{784E1E2A-AA7A-4529-9BDE-ED44DB6501CA}"/>
    <cellStyle name="Comma 2 15 2 3 2" xfId="11958" xr:uid="{994B6CB4-D9EE-4086-99EA-425624133434}"/>
    <cellStyle name="Comma 2 15 2 3 3" xfId="9485" xr:uid="{C7F41653-70F8-4381-85C1-8ECA2E073CAA}"/>
    <cellStyle name="Comma 2 15 2 3 4" xfId="16808" xr:uid="{48B54941-8290-42E0-802D-72A009F5FC68}"/>
    <cellStyle name="Comma 2 15 2 4" xfId="8266" xr:uid="{2A8CF717-9A9A-4D32-BC4D-E4CC14A5DBAE}"/>
    <cellStyle name="Comma 2 15 2 4 2" xfId="10158" xr:uid="{91E62467-BD04-46DC-AFE0-2BAC126BDF1F}"/>
    <cellStyle name="Comma 2 15 2 5" xfId="10595" xr:uid="{D7C8261F-CEF8-40D6-BE5E-4DECB2A57D62}"/>
    <cellStyle name="Comma 2 15 2 6" xfId="9289" xr:uid="{E22AAB84-6C24-449E-8273-E9F87C6EC20B}"/>
    <cellStyle name="Comma 2 15 2 7" xfId="16136" xr:uid="{2037C50F-AE87-4D7E-8D92-C7222BD3A7A3}"/>
    <cellStyle name="Comma 2 15 2 8" xfId="7390" xr:uid="{F06366C8-CB15-485C-8B7A-C51D9ADC1B75}"/>
    <cellStyle name="Comma 2 15 3" xfId="7683" xr:uid="{5EF73639-5879-46E0-B306-E1F5B3B5CE16}"/>
    <cellStyle name="Comma 2 15 3 2" xfId="12322" xr:uid="{3EB457D9-D29E-42AC-A3C8-291E1B35CC58}"/>
    <cellStyle name="Comma 2 15 3 2 2" xfId="17106" xr:uid="{473DDD46-FA9A-40FC-ACE2-757703DCB2C2}"/>
    <cellStyle name="Comma 2 15 3 3" xfId="10920" xr:uid="{536F019B-C411-420E-BF7F-C585A8601E4D}"/>
    <cellStyle name="Comma 2 15 3 4" xfId="9576" xr:uid="{888FD7C8-733C-46DE-8EE9-72CA82588054}"/>
    <cellStyle name="Comma 2 15 3 5" xfId="16229" xr:uid="{E58689C3-5115-4042-A4FF-F42B6AF044EE}"/>
    <cellStyle name="Comma 2 15 4" xfId="7502" xr:uid="{21BD030F-A151-4597-B17D-F33ED6330020}"/>
    <cellStyle name="Comma 2 15 4 2" xfId="12834" xr:uid="{5502D18D-82CA-44FB-BF0A-8E8ACE522F02}"/>
    <cellStyle name="Comma 2 15 4 2 2" xfId="17543" xr:uid="{8AEB1EF1-D2E4-41A8-AC6D-7D11CA311201}"/>
    <cellStyle name="Comma 2 15 4 3" xfId="11560" xr:uid="{4D21480E-CE2A-4530-B53C-451F2E7A1017}"/>
    <cellStyle name="Comma 2 15 4 4" xfId="9396" xr:uid="{9BB18ED4-D8BA-4E79-893C-AEF7D3B5F711}"/>
    <cellStyle name="Comma 2 15 4 5" xfId="16458" xr:uid="{BA7E3AB9-6942-445F-8772-618160F9C663}"/>
    <cellStyle name="Comma 2 15 5" xfId="7997" xr:uid="{17744DD3-43D8-46A5-BA68-D690EBF004BA}"/>
    <cellStyle name="Comma 2 15 5 2" xfId="11752" xr:uid="{1B8BC348-6EFF-4266-AC5F-D0EA10B953E3}"/>
    <cellStyle name="Comma 2 15 5 3" xfId="9890" xr:uid="{36EB2AF2-D180-4867-BAE2-BBE55BC238E8}"/>
    <cellStyle name="Comma 2 15 5 4" xfId="16612" xr:uid="{98660F09-DCF6-4DE6-B6A2-17312356055D}"/>
    <cellStyle name="Comma 2 15 6" xfId="10325" xr:uid="{2083E5AB-BA14-4992-BC73-CFDD815A7177}"/>
    <cellStyle name="Comma 2 15 7" xfId="8862" xr:uid="{51BC1F91-A6E7-4FA3-B0E4-C1E6C0A980EA}"/>
    <cellStyle name="Comma 2 15 8" xfId="16034" xr:uid="{79C146FF-CC56-4000-86DC-CCB4D7080BF5}"/>
    <cellStyle name="Comma 2 15 9" xfId="7123" xr:uid="{AB53505B-8793-4F54-B1E6-BFB2E8967901}"/>
    <cellStyle name="Comma 2 16" xfId="4758" xr:uid="{BC4E27D8-E838-4C4F-A373-19D39F2FC602}"/>
    <cellStyle name="Comma 2 16 2" xfId="5789" xr:uid="{2C7E6731-340E-47E7-9AFF-EA4393B5E510}"/>
    <cellStyle name="Comma 2 16 2 2" xfId="7773" xr:uid="{0E380DFB-902F-4201-B495-AABF45CDC6BE}"/>
    <cellStyle name="Comma 2 16 2 2 2" xfId="12576" xr:uid="{6864D0FE-FB68-4FDB-9C19-C4B126DE1966}"/>
    <cellStyle name="Comma 2 16 2 2 2 2" xfId="17351" xr:uid="{8960BE5A-DE4D-438A-98CB-894CD07B3DAE}"/>
    <cellStyle name="Comma 2 16 2 2 3" xfId="11167" xr:uid="{46BA8C29-6AC5-4D00-838D-6817F15444FD}"/>
    <cellStyle name="Comma 2 16 2 2 4" xfId="9666" xr:uid="{7DC48D56-B5DD-46AF-A0BB-525F0338BD47}"/>
    <cellStyle name="Comma 2 16 2 2 5" xfId="16318" xr:uid="{CB74AD4B-9062-454B-A9BF-3B476629E5DC}"/>
    <cellStyle name="Comma 2 16 2 3" xfId="7592" xr:uid="{6525E477-DC66-4CF6-9E9E-F66CD30525CA}"/>
    <cellStyle name="Comma 2 16 2 3 2" xfId="11959" xr:uid="{2D85DAC1-913F-41CC-961A-BE2F79348DAD}"/>
    <cellStyle name="Comma 2 16 2 3 3" xfId="9486" xr:uid="{D4966E47-24D5-4C1E-AFBA-DA14A8DA32C7}"/>
    <cellStyle name="Comma 2 16 2 3 4" xfId="16809" xr:uid="{900081C9-8866-44AF-95FE-2E83F7ED7D63}"/>
    <cellStyle name="Comma 2 16 2 4" xfId="8267" xr:uid="{661AD607-2A03-46BB-B244-DC38A2D21888}"/>
    <cellStyle name="Comma 2 16 2 4 2" xfId="10159" xr:uid="{D189AE17-991F-412D-B81F-B06B8AE0488F}"/>
    <cellStyle name="Comma 2 16 2 5" xfId="10596" xr:uid="{99087B1D-9001-4874-889A-04EF2A220B16}"/>
    <cellStyle name="Comma 2 16 2 6" xfId="9290" xr:uid="{F3B6C181-714D-43F1-B233-965C9D642E20}"/>
    <cellStyle name="Comma 2 16 2 7" xfId="16137" xr:uid="{91CBD695-A93F-4C24-9252-E811E9AB57B1}"/>
    <cellStyle name="Comma 2 16 2 8" xfId="7391" xr:uid="{F066F0E5-F8AE-47A4-9314-F953A6871879}"/>
    <cellStyle name="Comma 2 16 3" xfId="7684" xr:uid="{458BDDF0-1C54-4DF8-AD85-C68019065A36}"/>
    <cellStyle name="Comma 2 16 3 2" xfId="12323" xr:uid="{1C61289B-82B6-470E-870A-4BC4A2B3D67E}"/>
    <cellStyle name="Comma 2 16 3 2 2" xfId="17107" xr:uid="{8F576A6B-D67C-48EF-8764-4E780BDF7F99}"/>
    <cellStyle name="Comma 2 16 3 3" xfId="10921" xr:uid="{834A1C51-7ECA-401A-83A6-3168030052C4}"/>
    <cellStyle name="Comma 2 16 3 4" xfId="9577" xr:uid="{A2FFAC09-1C97-4CFA-8423-7AABD3BEE973}"/>
    <cellStyle name="Comma 2 16 3 5" xfId="16230" xr:uid="{7FC5812F-BC0D-4264-BB35-61CF77E9537C}"/>
    <cellStyle name="Comma 2 16 4" xfId="7503" xr:uid="{F54F7224-CF1B-4018-8772-1663957C764A}"/>
    <cellStyle name="Comma 2 16 4 2" xfId="12835" xr:uid="{62EA03A7-E030-4B5B-9483-FB69A90BDEAE}"/>
    <cellStyle name="Comma 2 16 4 2 2" xfId="17544" xr:uid="{C188FEBC-5BBB-48FD-AD47-8705E13F3B3F}"/>
    <cellStyle name="Comma 2 16 4 3" xfId="11561" xr:uid="{65CBC6F1-59A3-42FE-9359-CCA506966BC9}"/>
    <cellStyle name="Comma 2 16 4 4" xfId="9397" xr:uid="{4D0E7276-EDC2-4401-9766-21A0AF63F03E}"/>
    <cellStyle name="Comma 2 16 4 5" xfId="16459" xr:uid="{ADDE4599-6BE8-4AB5-BCAE-65F54719FE24}"/>
    <cellStyle name="Comma 2 16 5" xfId="7998" xr:uid="{6F89B013-A2C8-4ABA-A2FE-C6BF464AD323}"/>
    <cellStyle name="Comma 2 16 5 2" xfId="11753" xr:uid="{B01B11FB-57E7-405A-A508-2B005D52A80C}"/>
    <cellStyle name="Comma 2 16 5 3" xfId="9891" xr:uid="{497BD448-ACDC-4A60-AB9F-EAA52381F924}"/>
    <cellStyle name="Comma 2 16 5 4" xfId="16613" xr:uid="{888F1771-3E7D-4C89-A28D-63846EA7C17D}"/>
    <cellStyle name="Comma 2 16 6" xfId="10326" xr:uid="{5A6ED8D7-EEDF-4FC4-BD9C-2BA26CB29DB3}"/>
    <cellStyle name="Comma 2 16 7" xfId="8863" xr:uid="{5C41E75E-FFA1-47F3-A2C4-A4EA2019FD55}"/>
    <cellStyle name="Comma 2 16 8" xfId="16035" xr:uid="{D46EBA8C-A454-43EF-B9E9-8327AD8CCA68}"/>
    <cellStyle name="Comma 2 16 9" xfId="7124" xr:uid="{BCC2325C-94E4-4872-8691-2DD7A5F49978}"/>
    <cellStyle name="Comma 2 17" xfId="4759" xr:uid="{D6240722-D318-410F-AD66-672D4C86BB48}"/>
    <cellStyle name="Comma 2 17 2" xfId="5790" xr:uid="{275B617C-40A8-427E-A5E1-B53E5075C7F5}"/>
    <cellStyle name="Comma 2 17 2 2" xfId="7774" xr:uid="{59225177-BD9F-45CD-B577-A96CBE29BF55}"/>
    <cellStyle name="Comma 2 17 2 2 2" xfId="12577" xr:uid="{B5CF89FC-5216-45D7-B6EE-0F8BE643742C}"/>
    <cellStyle name="Comma 2 17 2 2 2 2" xfId="17352" xr:uid="{14043F9E-0985-4E2A-AC58-E5222A371815}"/>
    <cellStyle name="Comma 2 17 2 2 3" xfId="11168" xr:uid="{7C96CC18-F5A1-4A73-884A-00AF4682A3D5}"/>
    <cellStyle name="Comma 2 17 2 2 4" xfId="9667" xr:uid="{1BF95A0D-8E26-4AF0-956B-F4F41C69C407}"/>
    <cellStyle name="Comma 2 17 2 2 5" xfId="16319" xr:uid="{6392906A-6893-4E12-92E6-D21843D20B4E}"/>
    <cellStyle name="Comma 2 17 2 3" xfId="7593" xr:uid="{5892EC92-BAC8-4E88-8CE1-4878B69FD150}"/>
    <cellStyle name="Comma 2 17 2 3 2" xfId="11960" xr:uid="{0FEFB5A1-2070-41B2-B168-315E5677EE98}"/>
    <cellStyle name="Comma 2 17 2 3 3" xfId="9487" xr:uid="{37668C06-5FDC-4FC9-98D7-D174C67FF21C}"/>
    <cellStyle name="Comma 2 17 2 3 4" xfId="16810" xr:uid="{F168635C-039A-43EA-9B82-4871D3E10987}"/>
    <cellStyle name="Comma 2 17 2 4" xfId="8268" xr:uid="{61327827-EB7F-44A1-ABD1-0FF82FB0D3E3}"/>
    <cellStyle name="Comma 2 17 2 4 2" xfId="10160" xr:uid="{4B4EA7AF-6C17-4532-97E3-7C9D4A1D807D}"/>
    <cellStyle name="Comma 2 17 2 5" xfId="10597" xr:uid="{6976AF56-465C-4466-AC70-FAF6E003AFCA}"/>
    <cellStyle name="Comma 2 17 2 6" xfId="9291" xr:uid="{D3AAC740-1D0C-4B52-B78E-64B16B6EE901}"/>
    <cellStyle name="Comma 2 17 2 7" xfId="16138" xr:uid="{4564F80F-3B05-4598-BE20-364676199E07}"/>
    <cellStyle name="Comma 2 17 2 8" xfId="7392" xr:uid="{9FC2EBBC-8E0F-455C-BBE3-338A0E7F7ABB}"/>
    <cellStyle name="Comma 2 17 3" xfId="7685" xr:uid="{7480CD4A-8291-4DC2-A98A-181B118EE5DD}"/>
    <cellStyle name="Comma 2 17 3 2" xfId="12324" xr:uid="{3F46A103-C0C2-4D52-AAC3-08CC7353B0D7}"/>
    <cellStyle name="Comma 2 17 3 2 2" xfId="17108" xr:uid="{489DA47B-9F68-48DE-A4DA-931855659A50}"/>
    <cellStyle name="Comma 2 17 3 3" xfId="10922" xr:uid="{66CDD7FB-F9BF-4733-B952-716D3B5ABD90}"/>
    <cellStyle name="Comma 2 17 3 4" xfId="9578" xr:uid="{E2689532-C054-4FEE-A4C6-61C881B0D728}"/>
    <cellStyle name="Comma 2 17 3 5" xfId="16231" xr:uid="{C78DA2C4-C778-4C60-A1E1-0E0090DEA087}"/>
    <cellStyle name="Comma 2 17 4" xfId="7504" xr:uid="{79782ACB-BEEF-479D-AC12-8D92E1E27A36}"/>
    <cellStyle name="Comma 2 17 4 2" xfId="12836" xr:uid="{352950EC-727A-4BAE-92D4-CFE7F8247532}"/>
    <cellStyle name="Comma 2 17 4 2 2" xfId="17545" xr:uid="{C5E7E8CC-099E-4245-94EB-B7FBCB977A39}"/>
    <cellStyle name="Comma 2 17 4 3" xfId="11562" xr:uid="{4BEA8011-BB98-4075-AE93-122660BE91DD}"/>
    <cellStyle name="Comma 2 17 4 4" xfId="9398" xr:uid="{56A3DC48-19F1-4D5D-A0C2-D432FF2CFD76}"/>
    <cellStyle name="Comma 2 17 4 5" xfId="16460" xr:uid="{10B8ECD2-F410-45F3-9E14-606AA36F3534}"/>
    <cellStyle name="Comma 2 17 5" xfId="7999" xr:uid="{1FB5BFE1-3591-459B-9457-DE4AB5330BEB}"/>
    <cellStyle name="Comma 2 17 5 2" xfId="11754" xr:uid="{D44696BF-8BC9-4135-8676-27B3D6D6C0A3}"/>
    <cellStyle name="Comma 2 17 5 3" xfId="9892" xr:uid="{EFE9F08F-006D-4E74-B8FD-AE0BEB340AA5}"/>
    <cellStyle name="Comma 2 17 5 4" xfId="16614" xr:uid="{789B3F74-93DD-4C0F-843F-0B5D70B69C7D}"/>
    <cellStyle name="Comma 2 17 6" xfId="10327" xr:uid="{FA554212-FBC8-499A-97FE-C2BEE3B29CA9}"/>
    <cellStyle name="Comma 2 17 7" xfId="8864" xr:uid="{1E6D0514-79C3-44E0-9DB3-C4F45F3A96AC}"/>
    <cellStyle name="Comma 2 17 8" xfId="16036" xr:uid="{A12BA10A-D715-457A-B31F-D3B34745D66A}"/>
    <cellStyle name="Comma 2 17 9" xfId="7125" xr:uid="{E3AE0E7C-3D41-4E28-8AFD-C6CCB70C2593}"/>
    <cellStyle name="Comma 2 18" xfId="4760" xr:uid="{B5C6DE68-8591-4CCD-890B-5D2C787397FA}"/>
    <cellStyle name="Comma 2 18 2" xfId="5791" xr:uid="{1EEE712D-B934-43AC-8280-6881A6130F57}"/>
    <cellStyle name="Comma 2 18 2 2" xfId="7775" xr:uid="{50A4671E-61BE-41AC-8C25-7DAEDE7B20D4}"/>
    <cellStyle name="Comma 2 18 2 2 2" xfId="12578" xr:uid="{F78CD5CA-D2FF-4548-B9E2-BB32D7B53B96}"/>
    <cellStyle name="Comma 2 18 2 2 2 2" xfId="17353" xr:uid="{820D5FDC-601D-4490-9523-55965811F55B}"/>
    <cellStyle name="Comma 2 18 2 2 3" xfId="11169" xr:uid="{9EED038D-B5B8-495A-9B8B-73A62B02E1DE}"/>
    <cellStyle name="Comma 2 18 2 2 4" xfId="9668" xr:uid="{08D30609-74E5-4471-9368-E0C47B1DED63}"/>
    <cellStyle name="Comma 2 18 2 2 5" xfId="16320" xr:uid="{571E34CB-DCEB-4153-AC3B-FE2001501E11}"/>
    <cellStyle name="Comma 2 18 2 3" xfId="7594" xr:uid="{946189BA-92DD-4836-83BE-C5945353D88D}"/>
    <cellStyle name="Comma 2 18 2 3 2" xfId="11961" xr:uid="{E674E026-47F8-4429-A569-C5A8B4A234E2}"/>
    <cellStyle name="Comma 2 18 2 3 3" xfId="9488" xr:uid="{1A4068E0-061B-4140-81DB-CA75652EF1FB}"/>
    <cellStyle name="Comma 2 18 2 3 4" xfId="16811" xr:uid="{EC9FF60D-7845-4F3D-8A42-2D8FF7DA77BB}"/>
    <cellStyle name="Comma 2 18 2 4" xfId="8269" xr:uid="{2E8C6115-5CE1-43E6-AB62-92A6BA6DC24D}"/>
    <cellStyle name="Comma 2 18 2 4 2" xfId="10161" xr:uid="{6CE27630-8B59-4696-B7E7-F12D16840742}"/>
    <cellStyle name="Comma 2 18 2 5" xfId="10598" xr:uid="{0C53038B-4B55-4FEC-92DC-F090D68269EF}"/>
    <cellStyle name="Comma 2 18 2 6" xfId="9292" xr:uid="{7D63E330-2168-4DAC-A91B-AE16D7F16440}"/>
    <cellStyle name="Comma 2 18 2 7" xfId="16139" xr:uid="{7EDFAD77-1E77-407D-A57E-4C60C579ED8D}"/>
    <cellStyle name="Comma 2 18 2 8" xfId="7393" xr:uid="{982E1353-9234-4621-BEC4-35AD9752B4B3}"/>
    <cellStyle name="Comma 2 18 3" xfId="7686" xr:uid="{5FE25568-49B4-40BC-A3B4-71A8737CFFF1}"/>
    <cellStyle name="Comma 2 18 3 2" xfId="12325" xr:uid="{D9B1A952-B0FB-44DD-AF0A-A7DA0C834937}"/>
    <cellStyle name="Comma 2 18 3 2 2" xfId="17109" xr:uid="{91C3CA63-D8E6-4BBA-AD68-BF73DDF583CA}"/>
    <cellStyle name="Comma 2 18 3 3" xfId="10923" xr:uid="{50D82943-3582-4B71-A8F8-8ACB283F7529}"/>
    <cellStyle name="Comma 2 18 3 4" xfId="9579" xr:uid="{8ABF3BE5-DAD3-4759-8550-430BA247129D}"/>
    <cellStyle name="Comma 2 18 3 5" xfId="16232" xr:uid="{576991E2-57FC-49A4-9335-0D13D057D580}"/>
    <cellStyle name="Comma 2 18 4" xfId="7505" xr:uid="{700FBB96-3DE5-450F-A006-7BB1D58134A4}"/>
    <cellStyle name="Comma 2 18 4 2" xfId="12837" xr:uid="{37D2BB0A-DCCB-4AD1-8828-313265B1DDA5}"/>
    <cellStyle name="Comma 2 18 4 2 2" xfId="17546" xr:uid="{95E85E2A-9510-4D8C-84C1-679C9737256E}"/>
    <cellStyle name="Comma 2 18 4 3" xfId="11563" xr:uid="{6DADA45E-1A4C-4F8F-950E-58056F40627B}"/>
    <cellStyle name="Comma 2 18 4 4" xfId="9399" xr:uid="{06BF5201-043F-4FA8-88B3-7E298F0BBE32}"/>
    <cellStyle name="Comma 2 18 4 5" xfId="16461" xr:uid="{727EE261-1C5C-4D51-82FC-28C1B54E94F0}"/>
    <cellStyle name="Comma 2 18 5" xfId="8000" xr:uid="{DFFCAA58-8692-4394-8215-68083BAF8BF3}"/>
    <cellStyle name="Comma 2 18 5 2" xfId="11755" xr:uid="{45D8C6EB-8920-4CC4-8FE3-888627ECCD39}"/>
    <cellStyle name="Comma 2 18 5 3" xfId="9893" xr:uid="{44D296E2-6C9C-47FF-9462-CD13A49511CC}"/>
    <cellStyle name="Comma 2 18 5 4" xfId="16615" xr:uid="{EB09AD63-8CD2-4D40-8139-CDAEC7EACF88}"/>
    <cellStyle name="Comma 2 18 6" xfId="10328" xr:uid="{EECD50AB-F98B-4A8A-B714-EE1D19B928D3}"/>
    <cellStyle name="Comma 2 18 7" xfId="8865" xr:uid="{87A8F590-3E40-4654-B350-EB878D3F154F}"/>
    <cellStyle name="Comma 2 18 8" xfId="16037" xr:uid="{3D18EA53-48C0-4CE0-9FDA-5D5A798D4F0A}"/>
    <cellStyle name="Comma 2 18 9" xfId="7126" xr:uid="{4A4D1DE1-E3E5-4E83-B682-2195573D8796}"/>
    <cellStyle name="Comma 2 19" xfId="4761" xr:uid="{36F26312-A149-483F-A7DC-BB589524D58D}"/>
    <cellStyle name="Comma 2 19 2" xfId="5792" xr:uid="{137B8136-D84B-4348-B2D8-74E8E5EDD8EB}"/>
    <cellStyle name="Comma 2 19 2 2" xfId="7776" xr:uid="{8EF1425D-4AB3-4135-A134-871D5AB635F9}"/>
    <cellStyle name="Comma 2 19 2 2 2" xfId="12579" xr:uid="{E79B25B2-1E29-40FF-A01B-2D236CDABFED}"/>
    <cellStyle name="Comma 2 19 2 2 2 2" xfId="17354" xr:uid="{D3C90C9E-B82F-4359-82CB-F7B86BAEA990}"/>
    <cellStyle name="Comma 2 19 2 2 3" xfId="11170" xr:uid="{3641B0F2-756C-4EEE-B610-5A4784611088}"/>
    <cellStyle name="Comma 2 19 2 2 4" xfId="9669" xr:uid="{52CB4FAB-5188-4160-9EAF-09C35A24C22E}"/>
    <cellStyle name="Comma 2 19 2 2 5" xfId="16321" xr:uid="{E39E8907-940B-41D6-AE00-27181B6C1183}"/>
    <cellStyle name="Comma 2 19 2 3" xfId="7595" xr:uid="{A0F2F188-B143-4F70-806D-C217C932942D}"/>
    <cellStyle name="Comma 2 19 2 3 2" xfId="11962" xr:uid="{3C4DD287-9F83-46B3-9379-23EC6BEEAC09}"/>
    <cellStyle name="Comma 2 19 2 3 3" xfId="9489" xr:uid="{31B92C6C-FEAB-4E79-A196-E642F9C1A68B}"/>
    <cellStyle name="Comma 2 19 2 3 4" xfId="16812" xr:uid="{1D974F10-48FF-47F9-9A0D-6D23638BBB87}"/>
    <cellStyle name="Comma 2 19 2 4" xfId="8270" xr:uid="{0E087249-2836-4E7F-A711-3862DF7BF668}"/>
    <cellStyle name="Comma 2 19 2 4 2" xfId="10162" xr:uid="{2EA903D8-EF63-41DE-BE24-7AAE91DBCC31}"/>
    <cellStyle name="Comma 2 19 2 5" xfId="10599" xr:uid="{3679909B-DC14-457E-8096-8BE41E1270BF}"/>
    <cellStyle name="Comma 2 19 2 6" xfId="9293" xr:uid="{A9D4CB1A-664B-4A29-A19E-78B0AB7CCEF9}"/>
    <cellStyle name="Comma 2 19 2 7" xfId="16140" xr:uid="{537259AE-6736-4C9B-8438-62EB73C4DE3B}"/>
    <cellStyle name="Comma 2 19 2 8" xfId="7394" xr:uid="{A81A81EC-4A14-42FD-8F56-BB9C9ABC769B}"/>
    <cellStyle name="Comma 2 19 3" xfId="7687" xr:uid="{482ED7DA-BDA3-457F-A974-5F4EE6CD8E02}"/>
    <cellStyle name="Comma 2 19 3 2" xfId="12326" xr:uid="{7A5C8156-FFB8-4DC5-9198-6FADD2831AAC}"/>
    <cellStyle name="Comma 2 19 3 2 2" xfId="17110" xr:uid="{D56AA904-512C-4379-8AB8-33433F209DAB}"/>
    <cellStyle name="Comma 2 19 3 3" xfId="10924" xr:uid="{7B08ED92-1535-421B-A001-9C8580028C52}"/>
    <cellStyle name="Comma 2 19 3 4" xfId="9580" xr:uid="{7C7FEEAD-50CA-43B1-8DA3-48829CBD9EAF}"/>
    <cellStyle name="Comma 2 19 3 5" xfId="16233" xr:uid="{51D0D8B2-4284-42D1-8AB5-DB749BC62678}"/>
    <cellStyle name="Comma 2 19 4" xfId="7506" xr:uid="{F6325741-3AFE-43E8-9035-D13FC04E6E19}"/>
    <cellStyle name="Comma 2 19 4 2" xfId="12838" xr:uid="{B25A535A-DEBB-4AEB-BFFC-17A0CF751758}"/>
    <cellStyle name="Comma 2 19 4 2 2" xfId="17547" xr:uid="{E0F9B9EC-1FFD-4C1D-8914-A789B86B5E04}"/>
    <cellStyle name="Comma 2 19 4 3" xfId="11564" xr:uid="{62AE3F8C-7155-4018-A1DA-06F7FFA83404}"/>
    <cellStyle name="Comma 2 19 4 4" xfId="9400" xr:uid="{E0F99E0F-36D3-473A-A03A-F659139F98CC}"/>
    <cellStyle name="Comma 2 19 4 5" xfId="16462" xr:uid="{8FD71296-91FB-4D02-8362-C3A25A576F06}"/>
    <cellStyle name="Comma 2 19 5" xfId="8001" xr:uid="{03E5E850-16A5-42ED-A8A8-101090169968}"/>
    <cellStyle name="Comma 2 19 5 2" xfId="11756" xr:uid="{AB7EB6B6-ECB0-4F04-9EA0-7DB3D8767BB4}"/>
    <cellStyle name="Comma 2 19 5 3" xfId="9894" xr:uid="{AEEE0B33-BC9F-4AD6-BCD7-3BEB5BFBCAAD}"/>
    <cellStyle name="Comma 2 19 5 4" xfId="16616" xr:uid="{DB31F3DC-2122-4336-A4A1-09650BFCEC98}"/>
    <cellStyle name="Comma 2 19 6" xfId="10329" xr:uid="{417D4349-159F-43A6-837D-535C333BA588}"/>
    <cellStyle name="Comma 2 19 7" xfId="8866" xr:uid="{4344080F-3915-447F-A4C4-FCFB23602C6B}"/>
    <cellStyle name="Comma 2 19 8" xfId="16038" xr:uid="{5AE181E1-DD7F-46B2-85F7-0259642AAECF}"/>
    <cellStyle name="Comma 2 19 9" xfId="7127" xr:uid="{E95D1D3F-5AFC-48B3-91AE-975D076A1FD1}"/>
    <cellStyle name="Comma 2 2" xfId="94" xr:uid="{5F4B94E9-761B-48BA-8728-8BD7287D7AE3}"/>
    <cellStyle name="Comma 2 2 10" xfId="4763" xr:uid="{202202C3-68D6-4EB7-82B1-CA09C3B3CE70}"/>
    <cellStyle name="Comma 2 2 10 2" xfId="5794" xr:uid="{58886E3C-0B01-4106-9F9A-3F9F1AA48EF3}"/>
    <cellStyle name="Comma 2 2 10 2 2" xfId="7778" xr:uid="{47BE4B48-68AD-4AFB-AC54-BC57ED843FC5}"/>
    <cellStyle name="Comma 2 2 10 2 2 2" xfId="12581" xr:uid="{7E7C929E-776C-46D7-B856-7A0F169E393A}"/>
    <cellStyle name="Comma 2 2 10 2 2 2 2" xfId="17356" xr:uid="{53DDC0BF-FB07-4D04-BF74-000DBF6BCECB}"/>
    <cellStyle name="Comma 2 2 10 2 2 3" xfId="11172" xr:uid="{EA61AAB9-A1F9-4247-BC76-76981F9F8562}"/>
    <cellStyle name="Comma 2 2 10 2 2 4" xfId="9671" xr:uid="{ABE778C6-BDE7-4216-A409-DC57FEC232D5}"/>
    <cellStyle name="Comma 2 2 10 2 2 5" xfId="16323" xr:uid="{CBE68213-1272-4E8C-BCC8-DD3737B46ADA}"/>
    <cellStyle name="Comma 2 2 10 2 3" xfId="7597" xr:uid="{36DB77B1-8915-426C-BD8E-626B4E3AEAFB}"/>
    <cellStyle name="Comma 2 2 10 2 3 2" xfId="11964" xr:uid="{796DC704-5FDE-4FDF-8E31-AB3ABA2373AE}"/>
    <cellStyle name="Comma 2 2 10 2 3 3" xfId="9491" xr:uid="{19A862CC-A3FA-4A8A-9931-7ED221D6E957}"/>
    <cellStyle name="Comma 2 2 10 2 3 4" xfId="16814" xr:uid="{0FD6CF1F-3460-448B-9241-A27F665F7943}"/>
    <cellStyle name="Comma 2 2 10 2 4" xfId="8272" xr:uid="{A8524321-9CF5-4B43-B741-C17D82E4ACBC}"/>
    <cellStyle name="Comma 2 2 10 2 4 2" xfId="10164" xr:uid="{67F0B85D-9C02-4E7E-AA37-10BF224FB897}"/>
    <cellStyle name="Comma 2 2 10 2 5" xfId="10601" xr:uid="{8AE196EC-8772-4D46-BC30-0AAA9BE1BE29}"/>
    <cellStyle name="Comma 2 2 10 2 6" xfId="9295" xr:uid="{4F360240-BC8D-4048-A71E-B99444C48D88}"/>
    <cellStyle name="Comma 2 2 10 2 7" xfId="16142" xr:uid="{E380B428-1B1F-470C-8316-929F05F9884F}"/>
    <cellStyle name="Comma 2 2 10 2 8" xfId="7396" xr:uid="{F8DCF7BC-FDA1-4DF0-867F-9DB9A0D8E516}"/>
    <cellStyle name="Comma 2 2 10 3" xfId="7689" xr:uid="{7E926D93-B243-4B8C-B950-7E37FA769930}"/>
    <cellStyle name="Comma 2 2 10 3 2" xfId="12328" xr:uid="{49A8D7D2-09E7-4D8E-9B7D-9D02CCCDFB1C}"/>
    <cellStyle name="Comma 2 2 10 3 2 2" xfId="17112" xr:uid="{58CC6BD8-6312-4308-BBD0-6D89A7A50FB8}"/>
    <cellStyle name="Comma 2 2 10 3 3" xfId="10926" xr:uid="{E1706059-A69C-4098-A2E7-A94B6C70424C}"/>
    <cellStyle name="Comma 2 2 10 3 4" xfId="9582" xr:uid="{A0B16031-FD1A-4E11-B8DD-25C5F91E6FB7}"/>
    <cellStyle name="Comma 2 2 10 3 5" xfId="16235" xr:uid="{B3679D08-ABB0-4D8B-AE9E-2F28030A53C4}"/>
    <cellStyle name="Comma 2 2 10 4" xfId="7508" xr:uid="{53155D1E-7CB6-4453-9027-252DDABE2E16}"/>
    <cellStyle name="Comma 2 2 10 4 2" xfId="12839" xr:uid="{464DF195-B3F0-4487-8277-13935B59EF57}"/>
    <cellStyle name="Comma 2 2 10 4 2 2" xfId="17548" xr:uid="{195E3487-AF6A-4838-B943-0E9626F0128E}"/>
    <cellStyle name="Comma 2 2 10 4 3" xfId="11565" xr:uid="{EE8C8B3B-EFA1-4E1B-9210-4188796E98C9}"/>
    <cellStyle name="Comma 2 2 10 4 4" xfId="9402" xr:uid="{4FA7B1A3-4F77-4E4B-BEB1-B27EFF01A6AE}"/>
    <cellStyle name="Comma 2 2 10 4 5" xfId="16463" xr:uid="{B5C47281-3E2A-43B1-821F-43C668778144}"/>
    <cellStyle name="Comma 2 2 10 5" xfId="8003" xr:uid="{9C737756-07FE-45E9-A12A-1C7188036418}"/>
    <cellStyle name="Comma 2 2 10 5 2" xfId="11758" xr:uid="{D8BB2AF3-35AB-42F0-9937-6CFD4E9E015F}"/>
    <cellStyle name="Comma 2 2 10 5 3" xfId="9896" xr:uid="{C6E3F16E-DE6E-4804-9753-94581CA6A0B1}"/>
    <cellStyle name="Comma 2 2 10 5 4" xfId="16618" xr:uid="{29888539-9B9F-4077-83D7-0EE12F822EE7}"/>
    <cellStyle name="Comma 2 2 10 6" xfId="10331" xr:uid="{74FEEEFC-A460-49E8-A7A7-E1BEC7E0BEAB}"/>
    <cellStyle name="Comma 2 2 10 7" xfId="8868" xr:uid="{939FEE96-B4E0-4260-BF73-BBAFA18D1D84}"/>
    <cellStyle name="Comma 2 2 10 8" xfId="16040" xr:uid="{6F6300B5-6C53-408D-9F7A-EF600ADDF058}"/>
    <cellStyle name="Comma 2 2 10 9" xfId="7129" xr:uid="{4ED3B2B6-4496-415F-AAB3-BE858EB1674F}"/>
    <cellStyle name="Comma 2 2 11" xfId="4764" xr:uid="{D1F99197-BE49-451F-BE4A-808932FDB034}"/>
    <cellStyle name="Comma 2 2 11 2" xfId="5795" xr:uid="{A5949036-B405-4CAF-A134-16601F7C770B}"/>
    <cellStyle name="Comma 2 2 11 2 2" xfId="7779" xr:uid="{76CA398F-0A97-4DD3-8342-AA9A4493DA57}"/>
    <cellStyle name="Comma 2 2 11 2 2 2" xfId="12582" xr:uid="{5F6431E0-DB9A-41FD-98F3-4C3DC81C51B0}"/>
    <cellStyle name="Comma 2 2 11 2 2 2 2" xfId="17357" xr:uid="{59FCBAF1-BEFF-459C-AC17-7D5204105C6B}"/>
    <cellStyle name="Comma 2 2 11 2 2 3" xfId="11173" xr:uid="{CD27AF5F-0882-49BD-BB5A-7BDEB2BB3290}"/>
    <cellStyle name="Comma 2 2 11 2 2 4" xfId="9672" xr:uid="{629CE848-3F65-4A65-ABB5-4A407A1B8D02}"/>
    <cellStyle name="Comma 2 2 11 2 2 5" xfId="16324" xr:uid="{B1265F1D-159A-4EB1-8F82-A9F600AD74AB}"/>
    <cellStyle name="Comma 2 2 11 2 3" xfId="7598" xr:uid="{93DC1CE1-7FAD-46EE-A98C-939CF51AF482}"/>
    <cellStyle name="Comma 2 2 11 2 3 2" xfId="11965" xr:uid="{76405638-9509-48CD-BCE1-36D537A65357}"/>
    <cellStyle name="Comma 2 2 11 2 3 3" xfId="9492" xr:uid="{5573BD58-52CC-4792-B97D-B5882F193935}"/>
    <cellStyle name="Comma 2 2 11 2 3 4" xfId="16815" xr:uid="{ECB55582-BE6E-4D46-80E4-C3F53386BE88}"/>
    <cellStyle name="Comma 2 2 11 2 4" xfId="8273" xr:uid="{CA6C8414-0A9C-4BE3-B73E-5A87039CC495}"/>
    <cellStyle name="Comma 2 2 11 2 4 2" xfId="10165" xr:uid="{78D6C81F-047C-4834-9A36-95FDF2937000}"/>
    <cellStyle name="Comma 2 2 11 2 5" xfId="10602" xr:uid="{9009B175-0E52-4166-9C63-B1C8E98BA1A3}"/>
    <cellStyle name="Comma 2 2 11 2 6" xfId="9296" xr:uid="{4F812137-BAD3-4FB5-89C9-9EE420103BA9}"/>
    <cellStyle name="Comma 2 2 11 2 7" xfId="16143" xr:uid="{2B30D127-1FC5-4692-9164-CC63E4977FE5}"/>
    <cellStyle name="Comma 2 2 11 2 8" xfId="7397" xr:uid="{83D62094-6A69-4684-BA78-D0ED7DBFD172}"/>
    <cellStyle name="Comma 2 2 11 3" xfId="7690" xr:uid="{EF16EF80-6284-43FB-8A2B-0834C376ACCD}"/>
    <cellStyle name="Comma 2 2 11 3 2" xfId="12329" xr:uid="{59E4FBD7-41DE-4956-9EB5-6BE909048A2B}"/>
    <cellStyle name="Comma 2 2 11 3 2 2" xfId="17113" xr:uid="{F4055CE3-AD7D-4C40-94E8-C9DAF826C252}"/>
    <cellStyle name="Comma 2 2 11 3 3" xfId="10927" xr:uid="{32B7BAA9-7186-406C-B616-D267375747EF}"/>
    <cellStyle name="Comma 2 2 11 3 4" xfId="9583" xr:uid="{8C6C6664-7C71-4F34-A34C-D052FB0C80A2}"/>
    <cellStyle name="Comma 2 2 11 3 5" xfId="16236" xr:uid="{5F95EE2B-1DE9-4857-81D7-79E666DBADEE}"/>
    <cellStyle name="Comma 2 2 11 4" xfId="7509" xr:uid="{8BAF46D9-08EB-4F6B-B6EB-65EFF276974B}"/>
    <cellStyle name="Comma 2 2 11 4 2" xfId="12840" xr:uid="{AB8EAC19-8C53-45F5-95C7-F3E38813F7B3}"/>
    <cellStyle name="Comma 2 2 11 4 2 2" xfId="17549" xr:uid="{B2A5E564-E18A-4B61-A70C-80BFFC324039}"/>
    <cellStyle name="Comma 2 2 11 4 3" xfId="11566" xr:uid="{283F0EBB-7D3A-497E-8BA8-652DF79777E3}"/>
    <cellStyle name="Comma 2 2 11 4 4" xfId="9403" xr:uid="{392FEE95-2565-496C-B7D1-1685BBBE9BC8}"/>
    <cellStyle name="Comma 2 2 11 4 5" xfId="16464" xr:uid="{830085F7-756C-4DDD-9E3E-2DEBC81D2582}"/>
    <cellStyle name="Comma 2 2 11 5" xfId="8004" xr:uid="{14FA1B9F-CE2E-4AAD-B93A-CA4096905AB4}"/>
    <cellStyle name="Comma 2 2 11 5 2" xfId="11759" xr:uid="{A951D6C8-9322-48CC-A7C6-5B21C863F41F}"/>
    <cellStyle name="Comma 2 2 11 5 3" xfId="9897" xr:uid="{30E2A763-D7B7-47E6-91E3-55A656D4B83D}"/>
    <cellStyle name="Comma 2 2 11 5 4" xfId="16619" xr:uid="{466B2BE2-84D8-40AD-9CA4-FCB36DFA6DAF}"/>
    <cellStyle name="Comma 2 2 11 6" xfId="10332" xr:uid="{C2B09BF3-18AC-4288-B942-733AA9786DB1}"/>
    <cellStyle name="Comma 2 2 11 7" xfId="8869" xr:uid="{7A997D93-F7E7-43B6-81EC-EE1AB751C8DF}"/>
    <cellStyle name="Comma 2 2 11 8" xfId="16041" xr:uid="{F46ACC71-93F4-44BD-A374-28730D88AC22}"/>
    <cellStyle name="Comma 2 2 11 9" xfId="7130" xr:uid="{FB13420A-0520-46C0-B685-40179E88633F}"/>
    <cellStyle name="Comma 2 2 12" xfId="4765" xr:uid="{F7EEFA22-7113-4B2E-B8E0-BC204A445F2E}"/>
    <cellStyle name="Comma 2 2 12 2" xfId="5796" xr:uid="{A276D344-6D0F-4CC9-92BB-B02AC4E60A54}"/>
    <cellStyle name="Comma 2 2 12 2 2" xfId="7780" xr:uid="{B6CE5D53-B745-4965-8986-107A3851CAA8}"/>
    <cellStyle name="Comma 2 2 12 2 2 2" xfId="12583" xr:uid="{6238C843-463D-423C-96BB-988F23443569}"/>
    <cellStyle name="Comma 2 2 12 2 2 2 2" xfId="17358" xr:uid="{7440DD77-6079-47B9-9E64-D232F42D580C}"/>
    <cellStyle name="Comma 2 2 12 2 2 3" xfId="11174" xr:uid="{68BBFBB9-F4F0-4BA0-9B8F-61CE41E12CCA}"/>
    <cellStyle name="Comma 2 2 12 2 2 4" xfId="9673" xr:uid="{E09F82BD-40E3-4681-B301-7B72F9FA67A1}"/>
    <cellStyle name="Comma 2 2 12 2 2 5" xfId="16325" xr:uid="{1AC90905-80A9-4D00-B335-3CCA0CCE5BEB}"/>
    <cellStyle name="Comma 2 2 12 2 3" xfId="7599" xr:uid="{BD006645-CC81-4CEB-B04D-C4F4AD8C4F69}"/>
    <cellStyle name="Comma 2 2 12 2 3 2" xfId="11966" xr:uid="{6C08B190-F6B2-4945-BEC6-828E2859429F}"/>
    <cellStyle name="Comma 2 2 12 2 3 3" xfId="9493" xr:uid="{154B0407-0B48-4F46-95F1-89E14726795E}"/>
    <cellStyle name="Comma 2 2 12 2 3 4" xfId="16816" xr:uid="{6607429F-0904-47E8-B407-D6B0CA784E1C}"/>
    <cellStyle name="Comma 2 2 12 2 4" xfId="8274" xr:uid="{5D1D65C1-0329-444C-8C00-6117ADAEEC27}"/>
    <cellStyle name="Comma 2 2 12 2 4 2" xfId="10166" xr:uid="{E1F3BFA6-955C-43A1-9A97-C28634387A7E}"/>
    <cellStyle name="Comma 2 2 12 2 5" xfId="10603" xr:uid="{BDE235A4-88B3-458A-ADF9-E72440DBAC1C}"/>
    <cellStyle name="Comma 2 2 12 2 6" xfId="9297" xr:uid="{B2A03767-7217-42F7-8D18-138B7ACDBE89}"/>
    <cellStyle name="Comma 2 2 12 2 7" xfId="16144" xr:uid="{987803AA-6DAE-4FB9-90C9-FD4C0F941AE2}"/>
    <cellStyle name="Comma 2 2 12 2 8" xfId="7398" xr:uid="{53400862-9B4B-47BB-B639-D58D613480AE}"/>
    <cellStyle name="Comma 2 2 12 3" xfId="7691" xr:uid="{BB1EAC20-343B-45F8-A113-D77C7A9E1E3B}"/>
    <cellStyle name="Comma 2 2 12 3 2" xfId="12330" xr:uid="{55D30BA4-FE56-4B3C-9234-28055865E54C}"/>
    <cellStyle name="Comma 2 2 12 3 2 2" xfId="17114" xr:uid="{57B2DBD1-8882-46CF-8F34-810EA0193CC9}"/>
    <cellStyle name="Comma 2 2 12 3 3" xfId="10928" xr:uid="{7F121D5B-E981-42CF-BCDF-D2B28FE20BA2}"/>
    <cellStyle name="Comma 2 2 12 3 4" xfId="9584" xr:uid="{01FC448A-DB68-4786-BFF1-4DA0AF015112}"/>
    <cellStyle name="Comma 2 2 12 3 5" xfId="16237" xr:uid="{E62BA6C6-3600-41AB-9BD9-CAE62759F22C}"/>
    <cellStyle name="Comma 2 2 12 4" xfId="7510" xr:uid="{2B908F5E-C4E5-4544-9DED-8CAB8483CEB4}"/>
    <cellStyle name="Comma 2 2 12 4 2" xfId="12841" xr:uid="{32D9C748-B6F9-4C5A-8725-80CFFA30DAC5}"/>
    <cellStyle name="Comma 2 2 12 4 2 2" xfId="17550" xr:uid="{56D9FABA-3A9C-4C8D-A4E3-434967216B79}"/>
    <cellStyle name="Comma 2 2 12 4 3" xfId="11567" xr:uid="{89A3CF29-183B-4384-99DF-64ACEB84DD5B}"/>
    <cellStyle name="Comma 2 2 12 4 4" xfId="9404" xr:uid="{E66904B5-38B6-4748-AF1C-C2DD3005236E}"/>
    <cellStyle name="Comma 2 2 12 4 5" xfId="16465" xr:uid="{E30BA4FA-B741-4191-95D4-D3860ADEE800}"/>
    <cellStyle name="Comma 2 2 12 5" xfId="8005" xr:uid="{967A4CC1-25D8-4DA6-9386-8A279B3A5F84}"/>
    <cellStyle name="Comma 2 2 12 5 2" xfId="11760" xr:uid="{16E4ED63-DECE-4BA7-9069-0073F9FB77E4}"/>
    <cellStyle name="Comma 2 2 12 5 3" xfId="9898" xr:uid="{7A909D9A-6150-49A0-8B36-ACB89D9E450B}"/>
    <cellStyle name="Comma 2 2 12 5 4" xfId="16620" xr:uid="{4FF82C7D-B6AD-49F0-AC8C-A9CD7C3357EA}"/>
    <cellStyle name="Comma 2 2 12 6" xfId="10333" xr:uid="{0325F028-172D-4937-B691-ADEB69764B2F}"/>
    <cellStyle name="Comma 2 2 12 7" xfId="8870" xr:uid="{C4C087FB-8EB4-471F-8A0A-916879DF06D3}"/>
    <cellStyle name="Comma 2 2 12 8" xfId="16042" xr:uid="{DA2E8321-6249-4EF7-A78B-7398E452C0DC}"/>
    <cellStyle name="Comma 2 2 12 9" xfId="7131" xr:uid="{F7D2E3F2-CF46-43E1-A924-A8D0C80BA17F}"/>
    <cellStyle name="Comma 2 2 13" xfId="4766" xr:uid="{D5D26FF6-CFC3-4C0B-B8E7-1A26061C7A51}"/>
    <cellStyle name="Comma 2 2 13 2" xfId="5797" xr:uid="{B8130115-20E0-4EF2-A44B-96464FCAD0BC}"/>
    <cellStyle name="Comma 2 2 13 2 2" xfId="7781" xr:uid="{AA9BDAA3-7FE0-4D70-8F33-DE61C87EB35D}"/>
    <cellStyle name="Comma 2 2 13 2 2 2" xfId="12584" xr:uid="{5E86A82B-C7BD-477F-8EB8-621BFD04DB18}"/>
    <cellStyle name="Comma 2 2 13 2 2 2 2" xfId="17359" xr:uid="{06E6CE9A-5CF3-427B-884D-9C1FE805B7CE}"/>
    <cellStyle name="Comma 2 2 13 2 2 3" xfId="11175" xr:uid="{16F219E4-98AB-4073-8B68-A965B66FD5A4}"/>
    <cellStyle name="Comma 2 2 13 2 2 4" xfId="9674" xr:uid="{F91562AD-FE34-49CE-9518-88774DA7CBF8}"/>
    <cellStyle name="Comma 2 2 13 2 2 5" xfId="16326" xr:uid="{42FE0E71-C151-4A2C-8B9D-2371A6C8A1A4}"/>
    <cellStyle name="Comma 2 2 13 2 3" xfId="7600" xr:uid="{8C5C205F-6538-41C9-B0E5-8C5092A514F1}"/>
    <cellStyle name="Comma 2 2 13 2 3 2" xfId="11967" xr:uid="{EA1A6EE2-8F24-45C0-B8DC-31D63D6E3902}"/>
    <cellStyle name="Comma 2 2 13 2 3 3" xfId="9494" xr:uid="{A9ED8A67-A24F-48C4-82EA-63B1672303E2}"/>
    <cellStyle name="Comma 2 2 13 2 3 4" xfId="16817" xr:uid="{46A17036-45F6-4CB8-BCFA-D8D2BC3D17A1}"/>
    <cellStyle name="Comma 2 2 13 2 4" xfId="8275" xr:uid="{09B62673-4D15-4C4D-A68C-7E7158FDB8DD}"/>
    <cellStyle name="Comma 2 2 13 2 4 2" xfId="10167" xr:uid="{0198BAF9-C224-478F-9021-13CB8A35A8A4}"/>
    <cellStyle name="Comma 2 2 13 2 5" xfId="10604" xr:uid="{DA5D69BA-2BF4-4C63-84FE-03AAE665DB43}"/>
    <cellStyle name="Comma 2 2 13 2 6" xfId="9298" xr:uid="{9DE815AD-4265-4821-BB63-CD9E78F91A55}"/>
    <cellStyle name="Comma 2 2 13 2 7" xfId="16145" xr:uid="{CBCF9322-B232-411B-BA6D-6158158A1C78}"/>
    <cellStyle name="Comma 2 2 13 2 8" xfId="7399" xr:uid="{8B97D987-73E4-468E-8C50-36B7DFA37B5A}"/>
    <cellStyle name="Comma 2 2 13 3" xfId="7692" xr:uid="{7B254C02-74E4-4E79-BC49-8C09121B34B7}"/>
    <cellStyle name="Comma 2 2 13 3 2" xfId="12331" xr:uid="{0297A407-A634-4363-B1CC-8B8B772B7B5F}"/>
    <cellStyle name="Comma 2 2 13 3 2 2" xfId="17115" xr:uid="{2647D8DD-D2AF-452F-8522-3E2336C07657}"/>
    <cellStyle name="Comma 2 2 13 3 3" xfId="10929" xr:uid="{17220654-E6B9-4E07-9F3F-897C31BCBE7C}"/>
    <cellStyle name="Comma 2 2 13 3 4" xfId="9585" xr:uid="{EE1DDFF1-05E5-4FD4-97E1-7098F6175374}"/>
    <cellStyle name="Comma 2 2 13 3 5" xfId="16238" xr:uid="{B52B77C1-ECCE-4F21-AEB5-DBC8B329DB24}"/>
    <cellStyle name="Comma 2 2 13 4" xfId="7511" xr:uid="{B0EA7EFC-0287-4F46-98EF-4CBA3AA2A327}"/>
    <cellStyle name="Comma 2 2 13 4 2" xfId="12842" xr:uid="{B87962DA-0536-47AF-A97D-8E30644B5CC5}"/>
    <cellStyle name="Comma 2 2 13 4 2 2" xfId="17551" xr:uid="{4E2EF64C-6FD3-4C03-AEDF-20D6A815C63E}"/>
    <cellStyle name="Comma 2 2 13 4 3" xfId="11568" xr:uid="{705F6792-1327-4614-9FE4-3271C55BF442}"/>
    <cellStyle name="Comma 2 2 13 4 4" xfId="9405" xr:uid="{73F21A7D-EC24-492F-9FED-D9E70CA45832}"/>
    <cellStyle name="Comma 2 2 13 4 5" xfId="16466" xr:uid="{998A533B-2D5B-425B-8479-3B0CC2764D64}"/>
    <cellStyle name="Comma 2 2 13 5" xfId="8006" xr:uid="{A507D889-0B59-402F-A2FA-568B35151872}"/>
    <cellStyle name="Comma 2 2 13 5 2" xfId="11761" xr:uid="{C9494322-1041-4368-85E5-03B998572C37}"/>
    <cellStyle name="Comma 2 2 13 5 3" xfId="9899" xr:uid="{D8F46742-ECD9-40B3-938A-768158F8099B}"/>
    <cellStyle name="Comma 2 2 13 5 4" xfId="16621" xr:uid="{2AC1ADC8-5144-484E-AE50-DD2921DD14BA}"/>
    <cellStyle name="Comma 2 2 13 6" xfId="10334" xr:uid="{D5F1CB18-8DD7-4E5A-A800-6207FC572ADC}"/>
    <cellStyle name="Comma 2 2 13 7" xfId="8871" xr:uid="{D157EE2A-4A66-4442-B1E1-3C8BBF63DD69}"/>
    <cellStyle name="Comma 2 2 13 8" xfId="16043" xr:uid="{DD75A822-5447-4440-B426-B0E8D6DC712F}"/>
    <cellStyle name="Comma 2 2 13 9" xfId="7132" xr:uid="{71375E98-9166-455F-8183-68A4669B5805}"/>
    <cellStyle name="Comma 2 2 14" xfId="4767" xr:uid="{500ACB09-8400-405F-88AD-E474EC93A38A}"/>
    <cellStyle name="Comma 2 2 14 2" xfId="5798" xr:uid="{B543EA01-66C9-4E68-8CDC-443AA136D4F7}"/>
    <cellStyle name="Comma 2 2 14 2 2" xfId="7782" xr:uid="{1EF6747F-AD98-4FC0-96DA-1025CD90DE8A}"/>
    <cellStyle name="Comma 2 2 14 2 2 2" xfId="12585" xr:uid="{E5C70A29-6C6E-447A-A7EA-E16A5ECF2C86}"/>
    <cellStyle name="Comma 2 2 14 2 2 2 2" xfId="17360" xr:uid="{55FFF359-0989-427B-941F-918E6669614C}"/>
    <cellStyle name="Comma 2 2 14 2 2 3" xfId="11176" xr:uid="{930F62E7-B519-43B7-B5EE-B3E5CB2C470C}"/>
    <cellStyle name="Comma 2 2 14 2 2 4" xfId="9675" xr:uid="{127DE016-A456-4F23-A45F-79C83919FD9F}"/>
    <cellStyle name="Comma 2 2 14 2 2 5" xfId="16327" xr:uid="{BF579B52-3884-4C11-A205-CCC497EC5225}"/>
    <cellStyle name="Comma 2 2 14 2 3" xfId="7601" xr:uid="{3A4F1BD2-00A0-4B20-B924-D4BBCBE636A8}"/>
    <cellStyle name="Comma 2 2 14 2 3 2" xfId="11968" xr:uid="{9AD62463-CF7C-427D-BF42-E4D8E3F4DA3E}"/>
    <cellStyle name="Comma 2 2 14 2 3 3" xfId="9495" xr:uid="{CC98A786-FC46-4321-B67F-B1894AD17D56}"/>
    <cellStyle name="Comma 2 2 14 2 3 4" xfId="16818" xr:uid="{1D8A0ED8-CB8E-4754-9CE6-B9E656648FB3}"/>
    <cellStyle name="Comma 2 2 14 2 4" xfId="8276" xr:uid="{2FCBFB7C-8C56-49A5-BB3A-D88204FC5CBD}"/>
    <cellStyle name="Comma 2 2 14 2 4 2" xfId="10168" xr:uid="{34617444-CF0E-41A3-9E32-74FFFB117099}"/>
    <cellStyle name="Comma 2 2 14 2 5" xfId="10605" xr:uid="{56E26FF4-FD2D-47F2-AA75-92B6347C317C}"/>
    <cellStyle name="Comma 2 2 14 2 6" xfId="9299" xr:uid="{EB651DBF-0279-48EA-A51B-E1F9A458D96F}"/>
    <cellStyle name="Comma 2 2 14 2 7" xfId="16146" xr:uid="{E7483C15-BAB8-4D23-9DFF-4BC9543F692E}"/>
    <cellStyle name="Comma 2 2 14 2 8" xfId="7400" xr:uid="{A43FBDB1-4B44-4ED0-A5C6-A3DF6B6EB3BD}"/>
    <cellStyle name="Comma 2 2 14 3" xfId="7693" xr:uid="{97BE33F2-A636-4B72-9011-362DED2643D5}"/>
    <cellStyle name="Comma 2 2 14 3 2" xfId="12332" xr:uid="{BECF094E-762D-48E4-9A61-2A348C51A0E9}"/>
    <cellStyle name="Comma 2 2 14 3 2 2" xfId="17116" xr:uid="{F991A0F5-2551-4EB3-AD9E-3577F57795BB}"/>
    <cellStyle name="Comma 2 2 14 3 3" xfId="10930" xr:uid="{50D4BD0A-ADED-4E81-9684-1207D7F473BA}"/>
    <cellStyle name="Comma 2 2 14 3 4" xfId="9586" xr:uid="{58163A5E-C493-418A-BF13-5D540C0379B9}"/>
    <cellStyle name="Comma 2 2 14 3 5" xfId="16239" xr:uid="{0A780068-DA9C-493E-BB1F-3B6534FAD9C5}"/>
    <cellStyle name="Comma 2 2 14 4" xfId="7512" xr:uid="{8D60509F-C1A7-4D76-BB2C-FAE7A4D859D3}"/>
    <cellStyle name="Comma 2 2 14 4 2" xfId="12843" xr:uid="{C0E9E103-C6BE-4BB0-8AD6-0AB6843C3466}"/>
    <cellStyle name="Comma 2 2 14 4 2 2" xfId="17552" xr:uid="{B7C95B5B-EA2F-4D0F-8A28-F82C688A0944}"/>
    <cellStyle name="Comma 2 2 14 4 3" xfId="11569" xr:uid="{85AC5413-45BB-4875-ACBD-C3DD171A2D18}"/>
    <cellStyle name="Comma 2 2 14 4 4" xfId="9406" xr:uid="{AFEAA97A-BA94-4261-AFF1-A41A0AB6E451}"/>
    <cellStyle name="Comma 2 2 14 4 5" xfId="16467" xr:uid="{ABC224B0-01DC-405A-8BC5-40144457F60C}"/>
    <cellStyle name="Comma 2 2 14 5" xfId="8007" xr:uid="{316F1F60-8461-4A3D-A0B9-CDA30FDBE66F}"/>
    <cellStyle name="Comma 2 2 14 5 2" xfId="11762" xr:uid="{B041B089-DBFA-4B8A-863C-E61E91A7784E}"/>
    <cellStyle name="Comma 2 2 14 5 3" xfId="9900" xr:uid="{DEBE93D8-245F-4EAE-9AFC-F29C00BBEE95}"/>
    <cellStyle name="Comma 2 2 14 5 4" xfId="16622" xr:uid="{4E0A9F88-F9C1-49AF-9701-035A7C322F6E}"/>
    <cellStyle name="Comma 2 2 14 6" xfId="10335" xr:uid="{671F8746-92FF-4E16-B5AA-0D6D2C0C7293}"/>
    <cellStyle name="Comma 2 2 14 7" xfId="8872" xr:uid="{A36985A4-E83A-43B1-9623-50152C01D379}"/>
    <cellStyle name="Comma 2 2 14 8" xfId="16044" xr:uid="{FD4408D2-D4B3-416D-A517-92316D181C9B}"/>
    <cellStyle name="Comma 2 2 14 9" xfId="7133" xr:uid="{35E03972-FA12-415C-BC7B-137DC10E9CCA}"/>
    <cellStyle name="Comma 2 2 15" xfId="4768" xr:uid="{7F59A7B6-6FCD-4DBC-8BBC-3C9A37382DA5}"/>
    <cellStyle name="Comma 2 2 15 2" xfId="5799" xr:uid="{AF8DD87F-FFE4-4BC0-B03C-60C0AF9E8284}"/>
    <cellStyle name="Comma 2 2 15 2 2" xfId="7783" xr:uid="{F5128A1C-96E7-4D4A-9127-284A190B5C2D}"/>
    <cellStyle name="Comma 2 2 15 2 2 2" xfId="12586" xr:uid="{29DC5441-40FD-45A0-B491-0E6702D9586D}"/>
    <cellStyle name="Comma 2 2 15 2 2 2 2" xfId="17361" xr:uid="{878E6A8A-C2B3-41B4-8757-30A5BD992928}"/>
    <cellStyle name="Comma 2 2 15 2 2 3" xfId="11177" xr:uid="{7FEDAE05-02ED-46A2-B37D-721821B5E1CE}"/>
    <cellStyle name="Comma 2 2 15 2 2 4" xfId="9676" xr:uid="{2B0911F8-478E-47F4-93F9-5E3CDC2988CA}"/>
    <cellStyle name="Comma 2 2 15 2 2 5" xfId="16328" xr:uid="{A2E2F6C8-ACC1-4E90-B92D-A2E8B0BFE08C}"/>
    <cellStyle name="Comma 2 2 15 2 3" xfId="7602" xr:uid="{177CFCFB-DAAB-4782-A646-921C6BEBAFCF}"/>
    <cellStyle name="Comma 2 2 15 2 3 2" xfId="11969" xr:uid="{B92218B3-3390-40A3-8986-A29DE7E206D4}"/>
    <cellStyle name="Comma 2 2 15 2 3 3" xfId="9496" xr:uid="{2DCFCF7A-3A4B-4D23-9D6F-408D831D3F39}"/>
    <cellStyle name="Comma 2 2 15 2 3 4" xfId="16819" xr:uid="{6DD2D7DF-817C-4659-8C68-6A91486BD597}"/>
    <cellStyle name="Comma 2 2 15 2 4" xfId="8277" xr:uid="{734D5CA2-241C-4325-B39E-F89ACF63907C}"/>
    <cellStyle name="Comma 2 2 15 2 4 2" xfId="10169" xr:uid="{FCF81A10-EF78-4214-BEC7-7D7EDF3BB51D}"/>
    <cellStyle name="Comma 2 2 15 2 5" xfId="10606" xr:uid="{E3C30B33-8E77-482F-9B9B-AEFF85891ADA}"/>
    <cellStyle name="Comma 2 2 15 2 6" xfId="9300" xr:uid="{9CCD30EE-5117-4DE1-B11B-19745F7ED401}"/>
    <cellStyle name="Comma 2 2 15 2 7" xfId="16147" xr:uid="{E9B2F203-AC8F-4ED5-9499-CE8DE13431E0}"/>
    <cellStyle name="Comma 2 2 15 2 8" xfId="7401" xr:uid="{2BF8767A-9E78-49F1-A997-22EB5A2E6EBE}"/>
    <cellStyle name="Comma 2 2 15 3" xfId="7694" xr:uid="{85A09B55-33BA-4202-973B-83E4A0537B9D}"/>
    <cellStyle name="Comma 2 2 15 3 2" xfId="12333" xr:uid="{E10F2BF2-0BF8-4DE7-B004-39FE053CA0BC}"/>
    <cellStyle name="Comma 2 2 15 3 2 2" xfId="17117" xr:uid="{417EAE3A-AB8E-479B-821D-837D9B6F682E}"/>
    <cellStyle name="Comma 2 2 15 3 3" xfId="10931" xr:uid="{9CD11E24-882B-4EC7-A9BB-43F9FE3B4A93}"/>
    <cellStyle name="Comma 2 2 15 3 4" xfId="9587" xr:uid="{EC7FA4AC-8684-4899-AAAA-DA7FB752D107}"/>
    <cellStyle name="Comma 2 2 15 3 5" xfId="16240" xr:uid="{7D58367F-4EF1-4733-9502-DA2F09B5CB2D}"/>
    <cellStyle name="Comma 2 2 15 4" xfId="7513" xr:uid="{C0E11D86-39E1-4EE4-95D8-2C47DD44636E}"/>
    <cellStyle name="Comma 2 2 15 4 2" xfId="12844" xr:uid="{ED256AEC-3034-4172-951E-2B3D973285D4}"/>
    <cellStyle name="Comma 2 2 15 4 2 2" xfId="17553" xr:uid="{9C9F4E57-8951-4ACA-9B42-61FCABB4399A}"/>
    <cellStyle name="Comma 2 2 15 4 3" xfId="11570" xr:uid="{7DB2F0A0-BB51-4F02-A6D0-D0758EB86ED5}"/>
    <cellStyle name="Comma 2 2 15 4 4" xfId="9407" xr:uid="{20F88E28-3C43-44D2-A69E-53094F2B7F38}"/>
    <cellStyle name="Comma 2 2 15 4 5" xfId="16468" xr:uid="{8AC9CC95-90FC-4C2E-9B1C-FBA94A04B097}"/>
    <cellStyle name="Comma 2 2 15 5" xfId="8008" xr:uid="{1835E06A-7D87-48C1-A367-8459442BE873}"/>
    <cellStyle name="Comma 2 2 15 5 2" xfId="11763" xr:uid="{7703DD7A-305E-4AEF-AC71-7A031E2D66EB}"/>
    <cellStyle name="Comma 2 2 15 5 3" xfId="9901" xr:uid="{0EFEACC0-85AA-4537-9920-FA7C9AF9E9EF}"/>
    <cellStyle name="Comma 2 2 15 5 4" xfId="16623" xr:uid="{DD83020F-8ADD-4872-AD55-A6DD2F9F6783}"/>
    <cellStyle name="Comma 2 2 15 6" xfId="10336" xr:uid="{FAC2A9AC-96BB-4BFF-B8B2-01E1308622F3}"/>
    <cellStyle name="Comma 2 2 15 7" xfId="8873" xr:uid="{BF58BB6B-24ED-4A40-BC58-51FE29E2DE72}"/>
    <cellStyle name="Comma 2 2 15 8" xfId="16045" xr:uid="{83BDECAF-B57A-4084-B66C-1E70C4921F48}"/>
    <cellStyle name="Comma 2 2 15 9" xfId="7134" xr:uid="{28E8609B-898F-475C-9A45-50A7ED97C974}"/>
    <cellStyle name="Comma 2 2 16" xfId="4769" xr:uid="{E6F25BD0-6DB4-4986-9A4B-FE1B625A4222}"/>
    <cellStyle name="Comma 2 2 16 2" xfId="5800" xr:uid="{98E67E67-C9A5-4608-B96E-B5D64A596590}"/>
    <cellStyle name="Comma 2 2 16 2 2" xfId="7784" xr:uid="{5A15E0A4-BA68-4B72-9452-D6900BA5CF96}"/>
    <cellStyle name="Comma 2 2 16 2 2 2" xfId="12587" xr:uid="{35A1D10A-CDF2-4442-A403-1E6D39E4455C}"/>
    <cellStyle name="Comma 2 2 16 2 2 2 2" xfId="17362" xr:uid="{09B7A0C7-5E12-4EAD-9B03-8BF5CEDD10A2}"/>
    <cellStyle name="Comma 2 2 16 2 2 3" xfId="11178" xr:uid="{5843FD01-A6C3-439A-AAD3-FB493EB84993}"/>
    <cellStyle name="Comma 2 2 16 2 2 4" xfId="9677" xr:uid="{5FD19834-4FAF-4958-AC92-06EDA9568ECE}"/>
    <cellStyle name="Comma 2 2 16 2 2 5" xfId="16329" xr:uid="{1B9DFF2B-F3F0-405B-88B5-40B3944872B2}"/>
    <cellStyle name="Comma 2 2 16 2 3" xfId="7603" xr:uid="{88A13512-3D28-4C92-8A2B-09C4FB306069}"/>
    <cellStyle name="Comma 2 2 16 2 3 2" xfId="11970" xr:uid="{E48EF50B-C628-47C8-9DD3-EBCD7E61B8C3}"/>
    <cellStyle name="Comma 2 2 16 2 3 3" xfId="9497" xr:uid="{560C232B-AAE5-4736-BAC0-E39EA481014A}"/>
    <cellStyle name="Comma 2 2 16 2 3 4" xfId="16820" xr:uid="{DCD8241D-215A-4BBA-93F1-EB2009853B01}"/>
    <cellStyle name="Comma 2 2 16 2 4" xfId="8278" xr:uid="{AFDB905E-AD34-4F6A-9A75-F40F480D69CD}"/>
    <cellStyle name="Comma 2 2 16 2 4 2" xfId="10170" xr:uid="{F164FFA8-9833-47A7-9270-1ED593BEBAAB}"/>
    <cellStyle name="Comma 2 2 16 2 5" xfId="10607" xr:uid="{8B31ED43-4C30-4BED-95BB-62C17ABCE2D7}"/>
    <cellStyle name="Comma 2 2 16 2 6" xfId="9301" xr:uid="{2C3D084F-9B7E-4F83-B44A-029B35F8FD9E}"/>
    <cellStyle name="Comma 2 2 16 2 7" xfId="16148" xr:uid="{D82D439C-6B46-4A7F-A3D1-72BAC30D4BEF}"/>
    <cellStyle name="Comma 2 2 16 2 8" xfId="7402" xr:uid="{471614D8-3F34-408C-913D-0CE65383A764}"/>
    <cellStyle name="Comma 2 2 16 3" xfId="7695" xr:uid="{2040EAFE-4A63-4AC9-BF7A-4C9F3795A703}"/>
    <cellStyle name="Comma 2 2 16 3 2" xfId="12334" xr:uid="{9947713F-AF00-4ACE-8653-2257A351B9C2}"/>
    <cellStyle name="Comma 2 2 16 3 2 2" xfId="17118" xr:uid="{66E07D4F-6A87-4045-899A-3087A6D591E2}"/>
    <cellStyle name="Comma 2 2 16 3 3" xfId="10932" xr:uid="{4E57F135-6783-421D-A0FA-F651DFDBC0FB}"/>
    <cellStyle name="Comma 2 2 16 3 4" xfId="9588" xr:uid="{C841BD88-574C-4595-B739-4949EA5B6AFD}"/>
    <cellStyle name="Comma 2 2 16 3 5" xfId="16241" xr:uid="{83FB627B-DD1C-4E64-B7F5-FB25FA075745}"/>
    <cellStyle name="Comma 2 2 16 4" xfId="7514" xr:uid="{E0672825-A807-4AD5-A5F0-B98B2B759EC7}"/>
    <cellStyle name="Comma 2 2 16 4 2" xfId="12845" xr:uid="{DBB3C8BB-CF95-4775-AE83-5467BC54C511}"/>
    <cellStyle name="Comma 2 2 16 4 2 2" xfId="17554" xr:uid="{E1F3E87D-081C-43D4-9A46-2D72DF40D2DD}"/>
    <cellStyle name="Comma 2 2 16 4 3" xfId="11571" xr:uid="{BA85D5D2-9D72-4F59-8E8D-67F189B0909E}"/>
    <cellStyle name="Comma 2 2 16 4 4" xfId="9408" xr:uid="{E44A883E-2DAD-4360-96B7-A5A5430C0436}"/>
    <cellStyle name="Comma 2 2 16 4 5" xfId="16469" xr:uid="{7351BC82-090A-4664-B1A2-0DADF07230FC}"/>
    <cellStyle name="Comma 2 2 16 5" xfId="8009" xr:uid="{5B9864E4-CC31-4FCA-A6CE-0662BF1D228D}"/>
    <cellStyle name="Comma 2 2 16 5 2" xfId="11764" xr:uid="{33340F9A-44AB-4176-8AF3-3BC3DC1A844E}"/>
    <cellStyle name="Comma 2 2 16 5 3" xfId="9902" xr:uid="{01E9A2FE-17AB-423C-B498-2691F3EEAD82}"/>
    <cellStyle name="Comma 2 2 16 5 4" xfId="16624" xr:uid="{69F3C0F4-2BF6-4CF7-8F93-F7D75FBAF98E}"/>
    <cellStyle name="Comma 2 2 16 6" xfId="10337" xr:uid="{329D1B3B-8C44-413A-8F52-E75F4868B102}"/>
    <cellStyle name="Comma 2 2 16 7" xfId="8874" xr:uid="{2F163D53-60DC-48BF-940D-00D14CDA7349}"/>
    <cellStyle name="Comma 2 2 16 8" xfId="16046" xr:uid="{42402B78-858C-48C3-9B10-88A22A8AC72F}"/>
    <cellStyle name="Comma 2 2 16 9" xfId="7135" xr:uid="{682F8587-EFB9-42F9-99D8-5BF4F0DE9FA9}"/>
    <cellStyle name="Comma 2 2 17" xfId="4770" xr:uid="{CE2774B3-D087-4AB3-A74A-50CDE7740416}"/>
    <cellStyle name="Comma 2 2 17 2" xfId="5801" xr:uid="{A5B0600E-474A-45E5-A4B9-F9CAD01EC812}"/>
    <cellStyle name="Comma 2 2 17 2 2" xfId="7785" xr:uid="{996CB482-5A23-4917-88D9-0F0C03A13AF4}"/>
    <cellStyle name="Comma 2 2 17 2 2 2" xfId="12588" xr:uid="{387B44AE-D435-42A1-9DA5-E61AEFB434BA}"/>
    <cellStyle name="Comma 2 2 17 2 2 2 2" xfId="17363" xr:uid="{080C5501-E72F-498E-9444-72915F60DC92}"/>
    <cellStyle name="Comma 2 2 17 2 2 3" xfId="11179" xr:uid="{AF14FD8E-DDEC-47EA-8CAF-CE2C5F118EB7}"/>
    <cellStyle name="Comma 2 2 17 2 2 4" xfId="9678" xr:uid="{B1FC88D5-0BAC-4C40-AD5E-06E4E0E5BA09}"/>
    <cellStyle name="Comma 2 2 17 2 2 5" xfId="16330" xr:uid="{803ADB92-CA46-4793-96ED-403519CCF306}"/>
    <cellStyle name="Comma 2 2 17 2 3" xfId="7604" xr:uid="{C61A069C-D79C-4EA4-BD59-214666463A42}"/>
    <cellStyle name="Comma 2 2 17 2 3 2" xfId="11971" xr:uid="{2C722DF3-AA0B-4E57-A3BF-5F71B5C5FC77}"/>
    <cellStyle name="Comma 2 2 17 2 3 3" xfId="9498" xr:uid="{FD74F11C-35B3-418A-8029-3CE6BEA4E0BC}"/>
    <cellStyle name="Comma 2 2 17 2 3 4" xfId="16821" xr:uid="{F3310BAB-AB15-4127-BCA3-FEBFE6328E29}"/>
    <cellStyle name="Comma 2 2 17 2 4" xfId="8279" xr:uid="{9972690B-619F-436D-9C3C-7397FF6DFA80}"/>
    <cellStyle name="Comma 2 2 17 2 4 2" xfId="10171" xr:uid="{3D950C65-5E3E-42D0-84FD-74EB19C0A72B}"/>
    <cellStyle name="Comma 2 2 17 2 5" xfId="10608" xr:uid="{F7ACAFD6-EE9E-426C-BC16-53FCE11C57B3}"/>
    <cellStyle name="Comma 2 2 17 2 6" xfId="9302" xr:uid="{A4A7C444-F21A-4D5A-BF8D-A5ED4943931C}"/>
    <cellStyle name="Comma 2 2 17 2 7" xfId="16149" xr:uid="{5074F7D7-D764-4EC2-99B6-1813B9C22A7E}"/>
    <cellStyle name="Comma 2 2 17 2 8" xfId="7403" xr:uid="{80B0039A-54F2-405F-9D0A-0937E0EF1CE8}"/>
    <cellStyle name="Comma 2 2 17 3" xfId="7696" xr:uid="{C1F73BEE-C02A-459F-B06D-21AFD81ACE7A}"/>
    <cellStyle name="Comma 2 2 17 3 2" xfId="12335" xr:uid="{D892A6F1-3D60-48B8-99F6-351AC45B78DF}"/>
    <cellStyle name="Comma 2 2 17 3 2 2" xfId="17119" xr:uid="{2A5A92B6-47B6-462C-A69E-6943EAEADF2E}"/>
    <cellStyle name="Comma 2 2 17 3 3" xfId="10933" xr:uid="{F80BF08A-0019-4F23-8F02-02EE3602B19F}"/>
    <cellStyle name="Comma 2 2 17 3 4" xfId="9589" xr:uid="{A0FFE11D-1653-4C99-8C33-90E0A88C733E}"/>
    <cellStyle name="Comma 2 2 17 3 5" xfId="16242" xr:uid="{9CCE87EC-DE12-47F5-9E63-E44BFD9024AF}"/>
    <cellStyle name="Comma 2 2 17 4" xfId="7515" xr:uid="{DE6D27C8-72AD-49C0-B152-2ED1D9F60260}"/>
    <cellStyle name="Comma 2 2 17 4 2" xfId="12846" xr:uid="{D433C7F9-015A-4BE1-BC56-B62635832F72}"/>
    <cellStyle name="Comma 2 2 17 4 2 2" xfId="17555" xr:uid="{9412C0F3-691F-46DF-BC84-E0539A7F905B}"/>
    <cellStyle name="Comma 2 2 17 4 3" xfId="11572" xr:uid="{45F25E16-A31F-4191-A5EF-6A8C21E99CEA}"/>
    <cellStyle name="Comma 2 2 17 4 4" xfId="9409" xr:uid="{A25E477F-9890-4A0C-873C-03803E711727}"/>
    <cellStyle name="Comma 2 2 17 4 5" xfId="16470" xr:uid="{A544F9FD-2BA3-4CC8-A51C-E6282735DBBF}"/>
    <cellStyle name="Comma 2 2 17 5" xfId="8010" xr:uid="{51567D83-C6B9-47AD-AE0A-784B55BCCCF8}"/>
    <cellStyle name="Comma 2 2 17 5 2" xfId="11765" xr:uid="{B352C1BD-1529-4467-9338-C5C861CA06B5}"/>
    <cellStyle name="Comma 2 2 17 5 3" xfId="9903" xr:uid="{AA1F94EC-43E5-4440-913C-DE27D4D0ACC6}"/>
    <cellStyle name="Comma 2 2 17 5 4" xfId="16625" xr:uid="{1AD3CD34-D072-48DB-AA06-FE1C834ED94A}"/>
    <cellStyle name="Comma 2 2 17 6" xfId="10338" xr:uid="{860B4E6B-0531-423F-A6ED-B55B338276E8}"/>
    <cellStyle name="Comma 2 2 17 7" xfId="8875" xr:uid="{AD6C817F-9470-4CED-BF49-E286814C6315}"/>
    <cellStyle name="Comma 2 2 17 8" xfId="16047" xr:uid="{250921C5-6CAB-4D00-95A3-AC46427B247C}"/>
    <cellStyle name="Comma 2 2 17 9" xfId="7136" xr:uid="{90DC55BE-1733-4A20-ACCA-B18505554A70}"/>
    <cellStyle name="Comma 2 2 18" xfId="4771" xr:uid="{338E5531-973F-4DA5-8D88-114930257BA2}"/>
    <cellStyle name="Comma 2 2 18 2" xfId="5802" xr:uid="{A72193F1-275B-46D1-8F61-4770700D6B18}"/>
    <cellStyle name="Comma 2 2 18 2 2" xfId="7786" xr:uid="{CB7E19B5-3C5A-4764-B78A-17CDF1191E97}"/>
    <cellStyle name="Comma 2 2 18 2 2 2" xfId="12589" xr:uid="{72BD0842-23AE-41D6-9E2F-01C642FB0823}"/>
    <cellStyle name="Comma 2 2 18 2 2 2 2" xfId="17364" xr:uid="{86EB41A1-BA5A-4E95-9A45-1E14395ABD09}"/>
    <cellStyle name="Comma 2 2 18 2 2 3" xfId="11180" xr:uid="{0E33D63F-9439-49AA-A5C7-1808CE35BD80}"/>
    <cellStyle name="Comma 2 2 18 2 2 4" xfId="9679" xr:uid="{62A4E92A-5943-44D4-BFBD-05FE4B8EAAC2}"/>
    <cellStyle name="Comma 2 2 18 2 2 5" xfId="16331" xr:uid="{75730696-4DDB-4202-A6AB-EF5643EE72C9}"/>
    <cellStyle name="Comma 2 2 18 2 3" xfId="7605" xr:uid="{8BBA3B76-A407-407F-BC39-81EDFCC2CF0D}"/>
    <cellStyle name="Comma 2 2 18 2 3 2" xfId="11972" xr:uid="{A75A12A5-149A-42D6-BAC1-67D67C15EF78}"/>
    <cellStyle name="Comma 2 2 18 2 3 3" xfId="9499" xr:uid="{E22193EA-6196-4073-9D05-093BA0F00729}"/>
    <cellStyle name="Comma 2 2 18 2 3 4" xfId="16822" xr:uid="{AA92900E-56F4-4938-9EB9-19CDCF132465}"/>
    <cellStyle name="Comma 2 2 18 2 4" xfId="8280" xr:uid="{BCA06901-E943-4E2C-BDA4-8ACCDCE2C72D}"/>
    <cellStyle name="Comma 2 2 18 2 4 2" xfId="10172" xr:uid="{883E28C8-59A8-4F98-8861-69970235659B}"/>
    <cellStyle name="Comma 2 2 18 2 5" xfId="10609" xr:uid="{2CBDBDCA-E41E-425A-93FC-94C47E3DA5D2}"/>
    <cellStyle name="Comma 2 2 18 2 6" xfId="9303" xr:uid="{23FAA7A8-6F26-451E-BB08-E5EEFB647158}"/>
    <cellStyle name="Comma 2 2 18 2 7" xfId="16150" xr:uid="{CFE9D9B3-B5E6-457E-862E-D8DF7C1A302E}"/>
    <cellStyle name="Comma 2 2 18 2 8" xfId="7404" xr:uid="{19B9FA1C-5991-44CB-9BF8-9C01C6B0BD3A}"/>
    <cellStyle name="Comma 2 2 18 3" xfId="7697" xr:uid="{F2E599FB-8983-4A77-AC3C-15BF31C02C10}"/>
    <cellStyle name="Comma 2 2 18 3 2" xfId="12336" xr:uid="{069C8474-5CBA-4929-93AB-B471FA3614AB}"/>
    <cellStyle name="Comma 2 2 18 3 2 2" xfId="17120" xr:uid="{5015B3F1-4679-440D-B1D9-146A9B6C787D}"/>
    <cellStyle name="Comma 2 2 18 3 3" xfId="10934" xr:uid="{94A11713-8077-40E9-BA0A-AED7A5207AB6}"/>
    <cellStyle name="Comma 2 2 18 3 4" xfId="9590" xr:uid="{53B32AAF-4D6D-4617-A695-774BE096D9D7}"/>
    <cellStyle name="Comma 2 2 18 3 5" xfId="16243" xr:uid="{27901A4E-D599-4462-97F9-9F46D3B0C33D}"/>
    <cellStyle name="Comma 2 2 18 4" xfId="7516" xr:uid="{6E57F0F1-B5AE-41DB-8604-008BC4EF0E75}"/>
    <cellStyle name="Comma 2 2 18 4 2" xfId="12847" xr:uid="{FA68D812-CD73-4586-9306-8E9581025698}"/>
    <cellStyle name="Comma 2 2 18 4 2 2" xfId="17556" xr:uid="{4D17D6E6-D379-4527-AB7C-84B70CD1D3FC}"/>
    <cellStyle name="Comma 2 2 18 4 3" xfId="11573" xr:uid="{F50A825B-AF8F-4172-8832-D5AB85619E5B}"/>
    <cellStyle name="Comma 2 2 18 4 4" xfId="9410" xr:uid="{2BC421D0-257B-4077-A1A6-CC8BBBB4991C}"/>
    <cellStyle name="Comma 2 2 18 4 5" xfId="16471" xr:uid="{B2544B11-4C9A-41D3-8567-2E164BE069A6}"/>
    <cellStyle name="Comma 2 2 18 5" xfId="8011" xr:uid="{B398E3C0-2E9D-4B64-B45E-666E45F5E58D}"/>
    <cellStyle name="Comma 2 2 18 5 2" xfId="11766" xr:uid="{FC964E32-9583-41B0-9A1F-C495E39FB94F}"/>
    <cellStyle name="Comma 2 2 18 5 3" xfId="9904" xr:uid="{E5B7B522-C336-444C-B2B6-6C6DF6776FB4}"/>
    <cellStyle name="Comma 2 2 18 5 4" xfId="16626" xr:uid="{7C4A8FFB-3A7A-4995-B4EB-C41FA68C6D3F}"/>
    <cellStyle name="Comma 2 2 18 6" xfId="10339" xr:uid="{686CE241-AF03-410F-8AF6-C72E07860224}"/>
    <cellStyle name="Comma 2 2 18 7" xfId="8876" xr:uid="{B243A3E8-55EE-41BB-BC95-6C8672A9FF22}"/>
    <cellStyle name="Comma 2 2 18 8" xfId="16048" xr:uid="{9A57E796-4B2D-468B-A1A1-453E7DD2CFED}"/>
    <cellStyle name="Comma 2 2 18 9" xfId="7137" xr:uid="{9C799C35-4E7A-4BA3-8627-856622AB5C63}"/>
    <cellStyle name="Comma 2 2 19" xfId="4772" xr:uid="{B141FD7A-2E7B-4791-996D-46641E8E3C3F}"/>
    <cellStyle name="Comma 2 2 19 2" xfId="5803" xr:uid="{314A301D-5E42-4156-A870-330E8B400B39}"/>
    <cellStyle name="Comma 2 2 19 2 2" xfId="7787" xr:uid="{3BD9FE87-2D75-4136-8634-7BCF98B0BADD}"/>
    <cellStyle name="Comma 2 2 19 2 2 2" xfId="12590" xr:uid="{21ED3564-7A1C-4F63-A19E-9D55868D8764}"/>
    <cellStyle name="Comma 2 2 19 2 2 2 2" xfId="17365" xr:uid="{DD6B4EFB-65C1-473F-B5EF-54973BD7B312}"/>
    <cellStyle name="Comma 2 2 19 2 2 3" xfId="11181" xr:uid="{A0C542DD-AB94-4907-BE95-E0D7D5A8598A}"/>
    <cellStyle name="Comma 2 2 19 2 2 4" xfId="9680" xr:uid="{7CA89F57-F274-400A-9666-E8049A2F7806}"/>
    <cellStyle name="Comma 2 2 19 2 2 5" xfId="16332" xr:uid="{060C7229-4E54-4F88-9550-1A24CEAC91B8}"/>
    <cellStyle name="Comma 2 2 19 2 3" xfId="7606" xr:uid="{290DE5AC-03FE-4F57-97A4-19581463DBE9}"/>
    <cellStyle name="Comma 2 2 19 2 3 2" xfId="11973" xr:uid="{FC5CC11E-F9AD-426B-9CD4-84A7918EDE0F}"/>
    <cellStyle name="Comma 2 2 19 2 3 3" xfId="9500" xr:uid="{D54B53CC-7C67-41DD-A288-6AACC33A3CA6}"/>
    <cellStyle name="Comma 2 2 19 2 3 4" xfId="16823" xr:uid="{31D9A11E-875D-496B-B7D0-FB990D9A88D3}"/>
    <cellStyle name="Comma 2 2 19 2 4" xfId="8281" xr:uid="{5EC99E37-7D6B-4E61-851D-B921C50B8A3C}"/>
    <cellStyle name="Comma 2 2 19 2 4 2" xfId="10173" xr:uid="{89DA147B-DACF-43F2-9CF6-413315943210}"/>
    <cellStyle name="Comma 2 2 19 2 5" xfId="10610" xr:uid="{E320D3C8-D41C-4B2A-9EBA-0CDA95654D84}"/>
    <cellStyle name="Comma 2 2 19 2 6" xfId="9304" xr:uid="{E19BE9C3-D091-45C4-9409-EF39BEDA017C}"/>
    <cellStyle name="Comma 2 2 19 2 7" xfId="16151" xr:uid="{DD66B24C-C6A4-421E-888A-3DB829E80888}"/>
    <cellStyle name="Comma 2 2 19 2 8" xfId="7405" xr:uid="{0A29629B-7342-4A7A-B3A7-02861415AB1E}"/>
    <cellStyle name="Comma 2 2 19 3" xfId="7698" xr:uid="{B20CC070-15DC-4795-98CA-6E9A6DDA2009}"/>
    <cellStyle name="Comma 2 2 19 3 2" xfId="12337" xr:uid="{25E3F675-3D2C-4E02-AE93-2AC8963A914E}"/>
    <cellStyle name="Comma 2 2 19 3 2 2" xfId="17121" xr:uid="{75E3FF20-1DC0-496E-83A1-E170A9F468BB}"/>
    <cellStyle name="Comma 2 2 19 3 3" xfId="10935" xr:uid="{B4585B2D-3C65-490A-89F3-33D64288A936}"/>
    <cellStyle name="Comma 2 2 19 3 4" xfId="9591" xr:uid="{7E8D6F97-C3E1-4D93-94E0-B5CAC5B90C4D}"/>
    <cellStyle name="Comma 2 2 19 3 5" xfId="16244" xr:uid="{0CC8E326-EB77-416C-B52D-CC7994EEA185}"/>
    <cellStyle name="Comma 2 2 19 4" xfId="7517" xr:uid="{515E6D16-941E-4DFB-A4E2-8A05DA047853}"/>
    <cellStyle name="Comma 2 2 19 4 2" xfId="12848" xr:uid="{BE978CDB-AAD9-4D16-9E4B-5197EBCB2560}"/>
    <cellStyle name="Comma 2 2 19 4 2 2" xfId="17557" xr:uid="{155D5ED9-44B8-4834-BF46-AFCF63EB0411}"/>
    <cellStyle name="Comma 2 2 19 4 3" xfId="11574" xr:uid="{64216B34-37FB-4E8D-B58E-A4B0CCE72F9C}"/>
    <cellStyle name="Comma 2 2 19 4 4" xfId="9411" xr:uid="{A9961499-CBB4-4A4C-B849-E9693F8EBDCA}"/>
    <cellStyle name="Comma 2 2 19 4 5" xfId="16472" xr:uid="{73368E94-6DCF-41CB-B8E7-136A376D2337}"/>
    <cellStyle name="Comma 2 2 19 5" xfId="8012" xr:uid="{9C6EF31C-DEE4-43EF-9EA2-B14253BB0661}"/>
    <cellStyle name="Comma 2 2 19 5 2" xfId="11767" xr:uid="{1D971193-5A35-40F3-B012-6CCF52D8A5EB}"/>
    <cellStyle name="Comma 2 2 19 5 3" xfId="9905" xr:uid="{E3922788-CB66-4A57-9E41-D007A0655911}"/>
    <cellStyle name="Comma 2 2 19 5 4" xfId="16627" xr:uid="{FD16EABC-B565-4DE3-AD10-2E391D7F6A87}"/>
    <cellStyle name="Comma 2 2 19 6" xfId="10340" xr:uid="{C33B0EC1-A69F-4864-9FA9-32610B382FF0}"/>
    <cellStyle name="Comma 2 2 19 7" xfId="8877" xr:uid="{804D3344-6CE8-4B12-960A-1B6A6BFA3940}"/>
    <cellStyle name="Comma 2 2 19 8" xfId="16049" xr:uid="{169FBE48-9CB1-429D-8287-1EFB001B95DD}"/>
    <cellStyle name="Comma 2 2 19 9" xfId="7138" xr:uid="{94FF7ACF-4BB8-4204-983F-2FCAA21F5966}"/>
    <cellStyle name="Comma 2 2 2" xfId="571" xr:uid="{0CD488F3-89BC-4D9B-843F-CC624FD09D2C}"/>
    <cellStyle name="Comma 2 2 2 10" xfId="4774" xr:uid="{94CFC1B0-4E70-41CD-9372-E5561E363B9A}"/>
    <cellStyle name="Comma 2 2 2 11" xfId="4775" xr:uid="{4CFB8C5D-A1AD-400E-8F4D-923AB6663C16}"/>
    <cellStyle name="Comma 2 2 2 12" xfId="4776" xr:uid="{3A908EE0-ACCA-45F6-BB2C-CDD1FEC6662D}"/>
    <cellStyle name="Comma 2 2 2 13" xfId="4777" xr:uid="{919BE381-0B0C-42B7-837B-517C3B33164D}"/>
    <cellStyle name="Comma 2 2 2 14" xfId="4778" xr:uid="{19C58900-FC8F-405C-A975-AB27964B8AF2}"/>
    <cellStyle name="Comma 2 2 2 15" xfId="4779" xr:uid="{1DBD16BF-84FF-4E55-9468-0A5F8D52B229}"/>
    <cellStyle name="Comma 2 2 2 16" xfId="4780" xr:uid="{12154EBE-2B79-4150-85A6-FD6D59EA87C2}"/>
    <cellStyle name="Comma 2 2 2 17" xfId="4781" xr:uid="{D3C98AA7-D2FF-46D7-8CF7-78B0B463872D}"/>
    <cellStyle name="Comma 2 2 2 18" xfId="4782" xr:uid="{6E1BC4CF-BE83-4B25-AD7F-8971A8BDFE5D}"/>
    <cellStyle name="Comma 2 2 2 19" xfId="5804" xr:uid="{0412DE98-8773-4D31-AC95-AE02BF528F39}"/>
    <cellStyle name="Comma 2 2 2 19 2" xfId="7788" xr:uid="{DF514045-42D8-4908-BED2-D99B8F82F6E0}"/>
    <cellStyle name="Comma 2 2 2 19 2 2" xfId="12591" xr:uid="{13BF4C8C-3BE9-4696-8E71-8FA4FDCEC9A4}"/>
    <cellStyle name="Comma 2 2 2 19 2 2 2" xfId="17366" xr:uid="{47CF95A0-72A9-4133-B53E-F4BDD72407AD}"/>
    <cellStyle name="Comma 2 2 2 19 2 3" xfId="11182" xr:uid="{D4DDF293-1DE8-4B8A-B1D0-041E79A7ADD0}"/>
    <cellStyle name="Comma 2 2 2 19 2 4" xfId="9681" xr:uid="{CFB9EC2E-3ECF-4A6D-97C5-1CA6F4261FFD}"/>
    <cellStyle name="Comma 2 2 2 19 2 5" xfId="16333" xr:uid="{D069D43D-6521-48B4-B037-16CCC53CF1E3}"/>
    <cellStyle name="Comma 2 2 2 19 3" xfId="7607" xr:uid="{60930DD0-DA8D-4D67-86D2-DC293991489C}"/>
    <cellStyle name="Comma 2 2 2 19 3 2" xfId="11974" xr:uid="{905D6EC1-3ACB-488E-94B8-AA5F75C1C6C5}"/>
    <cellStyle name="Comma 2 2 2 19 3 3" xfId="9501" xr:uid="{8F3C5593-F23D-4310-8141-C34BAAF66051}"/>
    <cellStyle name="Comma 2 2 2 19 3 4" xfId="16824" xr:uid="{9CE544EA-8BC0-4BC9-98F5-4DA88DED34B2}"/>
    <cellStyle name="Comma 2 2 2 19 4" xfId="8282" xr:uid="{96867B7F-760E-4D77-B7F4-6AE0212A5D27}"/>
    <cellStyle name="Comma 2 2 2 19 4 2" xfId="10174" xr:uid="{94D15B3A-0C06-4C4B-9B52-A6AAD740975E}"/>
    <cellStyle name="Comma 2 2 2 19 5" xfId="10611" xr:uid="{DFAB7E7E-7E21-4E88-A1F5-D6E6C222835C}"/>
    <cellStyle name="Comma 2 2 2 19 6" xfId="9305" xr:uid="{3D231296-B619-442B-B122-7FBC686AEAB3}"/>
    <cellStyle name="Comma 2 2 2 19 7" xfId="16152" xr:uid="{C4EDD8CD-9899-49CF-A335-E39737527F1C}"/>
    <cellStyle name="Comma 2 2 2 19 8" xfId="7406" xr:uid="{30703E3D-32B5-430A-A1A3-1DF503C0D5E4}"/>
    <cellStyle name="Comma 2 2 2 2" xfId="4783" xr:uid="{1A1F2D2C-B971-4DC8-8CB4-5583837C0DA9}"/>
    <cellStyle name="Comma 2 2 2 2 10" xfId="7083" xr:uid="{ED58558E-8AA4-4ADA-9E50-4234F16FE736}"/>
    <cellStyle name="Comma 2 2 2 2 11" xfId="8809" xr:uid="{999C864D-3DD4-4F55-A4ED-F67566FF2F47}"/>
    <cellStyle name="Comma 2 2 2 2 12" xfId="6731" xr:uid="{C5A50181-49D1-4561-96E4-FF36664D33B4}"/>
    <cellStyle name="Comma 2 2 2 2 2" xfId="4784" xr:uid="{4417B2DE-420B-4946-ABAD-713CE0A8408B}"/>
    <cellStyle name="Comma 2 2 2 2 2 10" xfId="7519" xr:uid="{FF71FB9F-9886-48D1-8408-605017016C3C}"/>
    <cellStyle name="Comma 2 2 2 2 2 10 2" xfId="12850" xr:uid="{61AADBE0-A659-425B-BB91-3D9294BA2410}"/>
    <cellStyle name="Comma 2 2 2 2 2 10 2 2" xfId="17559" xr:uid="{16E74E3F-3BC0-42EA-A86B-7873CDAE07B4}"/>
    <cellStyle name="Comma 2 2 2 2 2 10 3" xfId="11576" xr:uid="{D2D1FAD0-ED93-482E-A5CA-F3E490F79E9D}"/>
    <cellStyle name="Comma 2 2 2 2 2 10 4" xfId="9413" xr:uid="{D8258586-6263-4CE2-AA32-A17658A91BEF}"/>
    <cellStyle name="Comma 2 2 2 2 2 10 5" xfId="16474" xr:uid="{87BC134B-06A7-4B8A-B568-EFCC13A495F8}"/>
    <cellStyle name="Comma 2 2 2 2 2 11" xfId="8022" xr:uid="{8797BD59-0D61-4C50-B4E0-2AC07B117B36}"/>
    <cellStyle name="Comma 2 2 2 2 2 11 2" xfId="11769" xr:uid="{CCAFD621-3AC2-482D-A4CF-559F67275C50}"/>
    <cellStyle name="Comma 2 2 2 2 2 11 3" xfId="9915" xr:uid="{8152F4CA-E925-46B9-97DD-DD89F00DB0CF}"/>
    <cellStyle name="Comma 2 2 2 2 2 11 4" xfId="16629" xr:uid="{B8CE7F58-4883-4B8E-8131-0C71CB346B16}"/>
    <cellStyle name="Comma 2 2 2 2 2 12" xfId="10342" xr:uid="{1F83E9A2-C3DD-4B93-B268-B394B977838D}"/>
    <cellStyle name="Comma 2 2 2 2 2 13" xfId="8880" xr:uid="{2398318E-46C6-4C04-B371-0F129FB21168}"/>
    <cellStyle name="Comma 2 2 2 2 2 14" xfId="16051" xr:uid="{45960F85-4F3C-4F8A-9451-E64AA1EAE8A8}"/>
    <cellStyle name="Comma 2 2 2 2 2 15" xfId="7141" xr:uid="{CDA69EB6-0327-439B-9DCF-1E0F9376F543}"/>
    <cellStyle name="Comma 2 2 2 2 2 2" xfId="4785" xr:uid="{DCCAB6DF-61FB-44AD-9F3B-ADC8ADB44590}"/>
    <cellStyle name="Comma 2 2 2 2 2 3" xfId="4786" xr:uid="{1882553F-DE44-4B53-A123-52EEC3DAE0AC}"/>
    <cellStyle name="Comma 2 2 2 2 2 4" xfId="4787" xr:uid="{1E5A31D6-0755-4F4F-A669-0F75E5A54109}"/>
    <cellStyle name="Comma 2 2 2 2 2 5" xfId="4788" xr:uid="{F03BF1B7-1B42-4285-9510-37BDBB864EC7}"/>
    <cellStyle name="Comma 2 2 2 2 2 6" xfId="4789" xr:uid="{49C86F38-50FF-4D1B-8FCA-E9A851A65403}"/>
    <cellStyle name="Comma 2 2 2 2 2 7" xfId="4790" xr:uid="{B3EE8ECA-39B0-4DCC-90C6-4329C847D13F}"/>
    <cellStyle name="Comma 2 2 2 2 2 8" xfId="5805" xr:uid="{249D46BC-9C14-44B7-BC97-AFAD21DD39DE}"/>
    <cellStyle name="Comma 2 2 2 2 2 8 2" xfId="7789" xr:uid="{BF633CAD-D339-473E-925B-FE827C68E89E}"/>
    <cellStyle name="Comma 2 2 2 2 2 8 2 2" xfId="12592" xr:uid="{1A8B871E-1226-4047-95EB-D7E34750D7BC}"/>
    <cellStyle name="Comma 2 2 2 2 2 8 2 2 2" xfId="17367" xr:uid="{E60C024C-ACBF-40CB-9F7C-D20448E13AFF}"/>
    <cellStyle name="Comma 2 2 2 2 2 8 2 3" xfId="11183" xr:uid="{4DA8A562-F2E7-4AA9-B169-AA1FBD58A91A}"/>
    <cellStyle name="Comma 2 2 2 2 2 8 2 4" xfId="9682" xr:uid="{56C28C45-CF40-4D37-9EA5-C6A34408BB3B}"/>
    <cellStyle name="Comma 2 2 2 2 2 8 2 5" xfId="16334" xr:uid="{194EF992-7811-4CAE-89F6-924E3F3494FF}"/>
    <cellStyle name="Comma 2 2 2 2 2 8 3" xfId="7608" xr:uid="{299A0D15-26D5-4BC4-9940-67291D123B0E}"/>
    <cellStyle name="Comma 2 2 2 2 2 8 3 2" xfId="11975" xr:uid="{E6263085-D2F4-4A18-9846-C6ADF217EEAE}"/>
    <cellStyle name="Comma 2 2 2 2 2 8 3 3" xfId="9502" xr:uid="{167F03CA-C0C7-4294-9B99-0CCEA23BA82B}"/>
    <cellStyle name="Comma 2 2 2 2 2 8 3 4" xfId="16825" xr:uid="{7BA45C49-2158-4012-9D89-EC6C6951CA60}"/>
    <cellStyle name="Comma 2 2 2 2 2 8 4" xfId="8283" xr:uid="{47DE8CFD-1F42-41C9-A890-8636BF9F3A8C}"/>
    <cellStyle name="Comma 2 2 2 2 2 8 4 2" xfId="10175" xr:uid="{5270C7F8-C562-4830-85AC-2A816372810A}"/>
    <cellStyle name="Comma 2 2 2 2 2 8 5" xfId="10612" xr:uid="{A366308C-A6D1-4084-BC4C-DB5F05CFACE5}"/>
    <cellStyle name="Comma 2 2 2 2 2 8 6" xfId="9306" xr:uid="{271203C0-3E4A-47CC-92F3-3897F8B41B8B}"/>
    <cellStyle name="Comma 2 2 2 2 2 8 7" xfId="16153" xr:uid="{36A6BDE0-DA72-4298-AE33-F13BB106F0C0}"/>
    <cellStyle name="Comma 2 2 2 2 2 8 8" xfId="7407" xr:uid="{B37A7816-BA0E-4D03-823C-696AC429FF88}"/>
    <cellStyle name="Comma 2 2 2 2 2 9" xfId="7700" xr:uid="{4F99CD7F-2F69-4DAF-BA38-C679575C606C}"/>
    <cellStyle name="Comma 2 2 2 2 2 9 2" xfId="12339" xr:uid="{73B2F7F1-9D28-4C39-A3BE-7A28C96F7DD6}"/>
    <cellStyle name="Comma 2 2 2 2 2 9 2 2" xfId="17123" xr:uid="{47039830-24CF-4244-95FC-C761A51BB181}"/>
    <cellStyle name="Comma 2 2 2 2 2 9 3" xfId="10937" xr:uid="{98420725-8DBE-453F-A5A4-374C806210D2}"/>
    <cellStyle name="Comma 2 2 2 2 2 9 4" xfId="9593" xr:uid="{332C764B-7E0D-4FDC-B0FB-24321C5070E1}"/>
    <cellStyle name="Comma 2 2 2 2 2 9 5" xfId="16246" xr:uid="{687266FE-1866-4EDF-BAC6-45C1563C673C}"/>
    <cellStyle name="Comma 2 2 2 2 3" xfId="4791" xr:uid="{F88D8DB2-7E6A-4893-83AE-E34FFEBEF608}"/>
    <cellStyle name="Comma 2 2 2 2 4" xfId="4792" xr:uid="{6D814743-41AA-4072-A18B-A7E5FDB3613E}"/>
    <cellStyle name="Comma 2 2 2 2 4 2" xfId="5806" xr:uid="{0565E70D-0B46-465D-BD59-D8C713E6CB5A}"/>
    <cellStyle name="Comma 2 2 2 2 4 2 2" xfId="7790" xr:uid="{00513154-3FB2-4190-BD71-E853AA02E826}"/>
    <cellStyle name="Comma 2 2 2 2 4 2 2 2" xfId="12593" xr:uid="{65FFAB61-E08D-460E-B0E8-3D72062A38DB}"/>
    <cellStyle name="Comma 2 2 2 2 4 2 2 2 2" xfId="17368" xr:uid="{265B3F6A-7871-4DA4-8ECC-5BE2E609F85D}"/>
    <cellStyle name="Comma 2 2 2 2 4 2 2 3" xfId="11184" xr:uid="{91263934-DD3F-435B-B57C-B8A27ADAF02E}"/>
    <cellStyle name="Comma 2 2 2 2 4 2 2 4" xfId="9683" xr:uid="{5D6671C5-DE09-45B4-9AC4-0F24A86D69EB}"/>
    <cellStyle name="Comma 2 2 2 2 4 2 2 5" xfId="16335" xr:uid="{72BB0800-CEDA-4B3E-8504-2169037AF7F9}"/>
    <cellStyle name="Comma 2 2 2 2 4 2 3" xfId="7609" xr:uid="{4F395D92-6090-4598-94AE-B8ABEA20A23F}"/>
    <cellStyle name="Comma 2 2 2 2 4 2 3 2" xfId="11976" xr:uid="{565FED29-3A59-47C4-B897-CEDE02DC508C}"/>
    <cellStyle name="Comma 2 2 2 2 4 2 3 3" xfId="9503" xr:uid="{F6883808-5354-488E-AE19-F05A63C41F6D}"/>
    <cellStyle name="Comma 2 2 2 2 4 2 3 4" xfId="16826" xr:uid="{091EC0B1-4F77-4BEB-8C77-490BD7900447}"/>
    <cellStyle name="Comma 2 2 2 2 4 2 4" xfId="8284" xr:uid="{98E6466F-70D2-460D-8211-7B46751E31E8}"/>
    <cellStyle name="Comma 2 2 2 2 4 2 4 2" xfId="10176" xr:uid="{8F8C5CDD-7323-4A3F-8275-EA65D598C394}"/>
    <cellStyle name="Comma 2 2 2 2 4 2 5" xfId="10613" xr:uid="{FC4083DC-5118-4D96-90A5-7E340942FA8D}"/>
    <cellStyle name="Comma 2 2 2 2 4 2 6" xfId="9307" xr:uid="{371F9157-4720-4C6C-ADE1-E3C6A5E27DCF}"/>
    <cellStyle name="Comma 2 2 2 2 4 2 7" xfId="16154" xr:uid="{99F2B469-6E93-4FEB-885F-B9865D744948}"/>
    <cellStyle name="Comma 2 2 2 2 4 2 8" xfId="7408" xr:uid="{5877FE44-72FE-4C9F-92FD-642AB0235811}"/>
    <cellStyle name="Comma 2 2 2 2 4 3" xfId="7701" xr:uid="{7BC48345-AA59-4C3D-85F0-AF638A0B7942}"/>
    <cellStyle name="Comma 2 2 2 2 4 3 2" xfId="12340" xr:uid="{20A4A198-70BE-4F53-90E4-BA492E17211F}"/>
    <cellStyle name="Comma 2 2 2 2 4 3 2 2" xfId="17124" xr:uid="{54045B8D-68A6-4D07-A0F2-0A2317A852E6}"/>
    <cellStyle name="Comma 2 2 2 2 4 3 3" xfId="10938" xr:uid="{0AEF0653-6EC6-4520-9949-0A780EA7EC3E}"/>
    <cellStyle name="Comma 2 2 2 2 4 3 4" xfId="9594" xr:uid="{FFE6068F-57BA-4AF5-A616-366ADB267C8A}"/>
    <cellStyle name="Comma 2 2 2 2 4 3 5" xfId="16247" xr:uid="{C5741D67-F2E1-4670-86FA-2E5D25011B19}"/>
    <cellStyle name="Comma 2 2 2 2 4 4" xfId="7520" xr:uid="{F97D8A77-EE33-457E-854D-01810E79069F}"/>
    <cellStyle name="Comma 2 2 2 2 4 4 2" xfId="12851" xr:uid="{42514FFE-19C6-4023-8B46-DF85E149B7E6}"/>
    <cellStyle name="Comma 2 2 2 2 4 4 2 2" xfId="17560" xr:uid="{443A72B7-48BF-4F39-91B5-F84470E525F7}"/>
    <cellStyle name="Comma 2 2 2 2 4 4 3" xfId="11577" xr:uid="{986A7753-F8DB-4269-A0EA-54B880748021}"/>
    <cellStyle name="Comma 2 2 2 2 4 4 4" xfId="9414" xr:uid="{67DB0442-5D65-4EA5-A2DC-AC5304C4FA63}"/>
    <cellStyle name="Comma 2 2 2 2 4 4 5" xfId="16475" xr:uid="{8E7C2DB0-9BBF-480D-A9E2-64B07856A9D2}"/>
    <cellStyle name="Comma 2 2 2 2 4 5" xfId="8023" xr:uid="{15DAB2BB-A53D-42AE-8300-B781827898AB}"/>
    <cellStyle name="Comma 2 2 2 2 4 5 2" xfId="11770" xr:uid="{D9B10BDE-1B3E-4A6B-9663-1A685CC187F1}"/>
    <cellStyle name="Comma 2 2 2 2 4 5 3" xfId="9916" xr:uid="{F5241C4A-511A-4D9D-B682-AA1584E426FC}"/>
    <cellStyle name="Comma 2 2 2 2 4 5 4" xfId="16630" xr:uid="{A0888955-8B09-449A-9E04-94ADB7419A05}"/>
    <cellStyle name="Comma 2 2 2 2 4 6" xfId="10343" xr:uid="{F4EBA4E6-4F23-4DEE-83C9-E26EDA333A34}"/>
    <cellStyle name="Comma 2 2 2 2 4 7" xfId="8881" xr:uid="{0A924165-7A88-4CC6-BE98-6F0FEF68A6E3}"/>
    <cellStyle name="Comma 2 2 2 2 4 8" xfId="16052" xr:uid="{FB47EBED-5B1D-48D9-B8FF-0789042FB590}"/>
    <cellStyle name="Comma 2 2 2 2 4 9" xfId="7142" xr:uid="{D7A5921C-8838-41D0-A5C5-F0B18F795655}"/>
    <cellStyle name="Comma 2 2 2 2 5" xfId="4793" xr:uid="{6919F4EA-B309-4AC5-A137-F608A77FDD64}"/>
    <cellStyle name="Comma 2 2 2 2 5 2" xfId="5807" xr:uid="{63C9D004-6098-464F-A222-04CEEFF8C0AA}"/>
    <cellStyle name="Comma 2 2 2 2 5 2 2" xfId="7791" xr:uid="{2A1122AC-3CF7-43D3-B2D0-6047462ED3D6}"/>
    <cellStyle name="Comma 2 2 2 2 5 2 2 2" xfId="12594" xr:uid="{D8EAFFB7-853E-479C-BA39-E510804D220E}"/>
    <cellStyle name="Comma 2 2 2 2 5 2 2 2 2" xfId="17369" xr:uid="{B9062DDE-B77C-4075-AF59-F0A52CD85C23}"/>
    <cellStyle name="Comma 2 2 2 2 5 2 2 3" xfId="11185" xr:uid="{40D71D28-F4EE-4E99-B75D-1C666E8B43CC}"/>
    <cellStyle name="Comma 2 2 2 2 5 2 2 4" xfId="9684" xr:uid="{9EE5E21C-CC58-4CC8-890F-B6A74CC486E3}"/>
    <cellStyle name="Comma 2 2 2 2 5 2 2 5" xfId="16336" xr:uid="{3C8E2FE7-EAED-4E15-881C-4C968F82B408}"/>
    <cellStyle name="Comma 2 2 2 2 5 2 3" xfId="7610" xr:uid="{6C63F4BA-933F-4013-A009-E6494D5BE5A1}"/>
    <cellStyle name="Comma 2 2 2 2 5 2 3 2" xfId="11977" xr:uid="{5FB02B55-9BA4-4397-8FA0-218BC9645E01}"/>
    <cellStyle name="Comma 2 2 2 2 5 2 3 3" xfId="9504" xr:uid="{E6A6D489-7034-4C0C-BDDC-1B4633D9FFC3}"/>
    <cellStyle name="Comma 2 2 2 2 5 2 3 4" xfId="16827" xr:uid="{DE023750-8504-4247-99B2-625E5FF5F515}"/>
    <cellStyle name="Comma 2 2 2 2 5 2 4" xfId="8285" xr:uid="{610D154B-0F8E-4158-A233-11389C0DDBAA}"/>
    <cellStyle name="Comma 2 2 2 2 5 2 4 2" xfId="10177" xr:uid="{D62C2B67-6634-4765-AA3B-4C0B84B6DBD1}"/>
    <cellStyle name="Comma 2 2 2 2 5 2 5" xfId="10614" xr:uid="{5ADCC03C-D75C-4D9A-BE0E-3328B11C62AC}"/>
    <cellStyle name="Comma 2 2 2 2 5 2 6" xfId="9308" xr:uid="{B39BD29D-5B8A-4246-A57D-E2C48075FA42}"/>
    <cellStyle name="Comma 2 2 2 2 5 2 7" xfId="16155" xr:uid="{928CFC45-7FAF-4197-A3E2-20CD170F8050}"/>
    <cellStyle name="Comma 2 2 2 2 5 2 8" xfId="7409" xr:uid="{A5367682-725A-416A-8F5F-3BB9C226C87B}"/>
    <cellStyle name="Comma 2 2 2 2 5 3" xfId="7702" xr:uid="{4B842626-32B9-4003-B56A-A3EE55A19EC0}"/>
    <cellStyle name="Comma 2 2 2 2 5 3 2" xfId="12341" xr:uid="{B3CD9CFF-81CC-4C47-AAB4-365017438A96}"/>
    <cellStyle name="Comma 2 2 2 2 5 3 2 2" xfId="17125" xr:uid="{14ECF33A-A39E-45A3-BF3E-DC84BECF3B08}"/>
    <cellStyle name="Comma 2 2 2 2 5 3 3" xfId="10939" xr:uid="{2657B9E2-0C3A-460A-9C02-F17E0E08D527}"/>
    <cellStyle name="Comma 2 2 2 2 5 3 4" xfId="9595" xr:uid="{1B2AFBCC-D7D8-46CC-B82E-B88FE726340E}"/>
    <cellStyle name="Comma 2 2 2 2 5 3 5" xfId="16248" xr:uid="{6334DCAC-DFDE-4E79-85B8-421EE2D7985D}"/>
    <cellStyle name="Comma 2 2 2 2 5 4" xfId="7521" xr:uid="{669C3479-4CFC-4EF5-8D33-0C381566A2FD}"/>
    <cellStyle name="Comma 2 2 2 2 5 4 2" xfId="12852" xr:uid="{A7BC2D13-18B0-49FF-A07C-0EF5D9F21704}"/>
    <cellStyle name="Comma 2 2 2 2 5 4 2 2" xfId="17561" xr:uid="{3E95E165-ECF4-4D98-8E2A-D180B4CA5E9E}"/>
    <cellStyle name="Comma 2 2 2 2 5 4 3" xfId="11578" xr:uid="{01ABD908-D89C-4642-99A0-B6D8898D5B3B}"/>
    <cellStyle name="Comma 2 2 2 2 5 4 4" xfId="9415" xr:uid="{EEB57A9B-21C6-40B2-883B-28DE033694E3}"/>
    <cellStyle name="Comma 2 2 2 2 5 4 5" xfId="16476" xr:uid="{8617C710-CDF2-464E-910F-1AEF3B210EA7}"/>
    <cellStyle name="Comma 2 2 2 2 5 5" xfId="8024" xr:uid="{6A0A0337-4712-488A-8FEC-AED6A08E231B}"/>
    <cellStyle name="Comma 2 2 2 2 5 5 2" xfId="11771" xr:uid="{1E61D2F0-3C7F-4734-9EB7-DAA8A19CEE9A}"/>
    <cellStyle name="Comma 2 2 2 2 5 5 3" xfId="9917" xr:uid="{1EED7B90-30E2-4D44-ACA9-E123D4A9D312}"/>
    <cellStyle name="Comma 2 2 2 2 5 5 4" xfId="16631" xr:uid="{6445EC0E-43C0-4327-B1A3-5C42B63C10AD}"/>
    <cellStyle name="Comma 2 2 2 2 5 6" xfId="10344" xr:uid="{AA413A5D-61AC-4AB7-B760-B9AB15720FC0}"/>
    <cellStyle name="Comma 2 2 2 2 5 7" xfId="8882" xr:uid="{5EDA3A79-A33D-43FF-901F-F6C493CD2295}"/>
    <cellStyle name="Comma 2 2 2 2 5 8" xfId="16053" xr:uid="{1AF851B8-315E-4771-8A98-2FC38E4876D3}"/>
    <cellStyle name="Comma 2 2 2 2 5 9" xfId="7143" xr:uid="{847C01F8-66B2-4C44-902D-B220E7BD35A9}"/>
    <cellStyle name="Comma 2 2 2 2 6" xfId="4794" xr:uid="{5CCC46E7-15B2-423C-8DD8-D328ED687D2E}"/>
    <cellStyle name="Comma 2 2 2 2 6 2" xfId="5808" xr:uid="{94A440EB-BE79-4B76-A9AC-BC6DA7A97AC3}"/>
    <cellStyle name="Comma 2 2 2 2 6 2 2" xfId="7792" xr:uid="{457D7987-B523-49B5-A8DE-1A6E71DFB481}"/>
    <cellStyle name="Comma 2 2 2 2 6 2 2 2" xfId="12595" xr:uid="{BCC3ECF6-FF7E-4CF1-9EE3-2E91344533A5}"/>
    <cellStyle name="Comma 2 2 2 2 6 2 2 2 2" xfId="17370" xr:uid="{BA3CAD09-C642-4631-9FFE-3E07F33929E7}"/>
    <cellStyle name="Comma 2 2 2 2 6 2 2 3" xfId="11186" xr:uid="{4E3F1D40-DA90-4B0A-B3FB-FFB400281D6A}"/>
    <cellStyle name="Comma 2 2 2 2 6 2 2 4" xfId="9685" xr:uid="{2AFE5198-036E-4741-BDBA-812CC4314354}"/>
    <cellStyle name="Comma 2 2 2 2 6 2 2 5" xfId="16337" xr:uid="{F7DBC53A-2730-4A64-BD0D-8697F8634DB8}"/>
    <cellStyle name="Comma 2 2 2 2 6 2 3" xfId="7611" xr:uid="{DBFD5B51-EA86-4781-B62F-BA895D605534}"/>
    <cellStyle name="Comma 2 2 2 2 6 2 3 2" xfId="11978" xr:uid="{096540C0-0825-4F4F-85EB-E1718A7869EB}"/>
    <cellStyle name="Comma 2 2 2 2 6 2 3 3" xfId="9505" xr:uid="{83394B0E-1B16-4083-97C0-79414EDCCCCB}"/>
    <cellStyle name="Comma 2 2 2 2 6 2 3 4" xfId="16828" xr:uid="{BC895F86-E1CB-4A34-90BD-1746D7444B94}"/>
    <cellStyle name="Comma 2 2 2 2 6 2 4" xfId="8286" xr:uid="{90068AA9-F850-499B-B6E6-ABE7476B5676}"/>
    <cellStyle name="Comma 2 2 2 2 6 2 4 2" xfId="10178" xr:uid="{0CDF14FC-7AE0-4EE9-BD07-CBDB851977CD}"/>
    <cellStyle name="Comma 2 2 2 2 6 2 5" xfId="10615" xr:uid="{2CEDA953-5BC9-492D-A2FB-521EEC7EDA4F}"/>
    <cellStyle name="Comma 2 2 2 2 6 2 6" xfId="9309" xr:uid="{729C619C-6761-44B3-8693-CFD148E3565E}"/>
    <cellStyle name="Comma 2 2 2 2 6 2 7" xfId="16156" xr:uid="{3C7F1B15-E214-4960-8091-AD7889BBAA49}"/>
    <cellStyle name="Comma 2 2 2 2 6 2 8" xfId="7410" xr:uid="{9AA20B0C-599B-4B84-99DC-BF2DA7AC85A9}"/>
    <cellStyle name="Comma 2 2 2 2 6 3" xfId="7703" xr:uid="{BAE3B9CA-E084-49F0-B0BE-F89CC0DCA66E}"/>
    <cellStyle name="Comma 2 2 2 2 6 3 2" xfId="12342" xr:uid="{FFA02C12-D848-4B4F-83BA-7E9BC5632617}"/>
    <cellStyle name="Comma 2 2 2 2 6 3 2 2" xfId="17126" xr:uid="{1C1FEFD7-AAAA-49E2-A8FD-40101C9FFDA0}"/>
    <cellStyle name="Comma 2 2 2 2 6 3 3" xfId="10940" xr:uid="{F331702E-5A78-4FDD-B7A9-9CE537A8B4CA}"/>
    <cellStyle name="Comma 2 2 2 2 6 3 4" xfId="9596" xr:uid="{5A941B19-9C43-4A0B-94AD-BCA2D4FE1BB7}"/>
    <cellStyle name="Comma 2 2 2 2 6 3 5" xfId="16249" xr:uid="{A6EFD23E-3D78-40B1-9697-0F306FFCD828}"/>
    <cellStyle name="Comma 2 2 2 2 6 4" xfId="7522" xr:uid="{2A1EC1F9-87FB-4559-B9F0-01850432F73F}"/>
    <cellStyle name="Comma 2 2 2 2 6 4 2" xfId="12853" xr:uid="{FCB40849-8B09-46F1-A373-9AAC52A9A36A}"/>
    <cellStyle name="Comma 2 2 2 2 6 4 2 2" xfId="17562" xr:uid="{21873B38-E8A4-4264-8DDB-DCD8E6E5F71E}"/>
    <cellStyle name="Comma 2 2 2 2 6 4 3" xfId="11579" xr:uid="{D4D4F8D6-322E-473F-BF15-3CBA626703B8}"/>
    <cellStyle name="Comma 2 2 2 2 6 4 4" xfId="9416" xr:uid="{8167847B-1A2C-401A-B222-640DE9FC6189}"/>
    <cellStyle name="Comma 2 2 2 2 6 4 5" xfId="16477" xr:uid="{C40E571F-3746-48E6-AAB0-C57EEBCB7709}"/>
    <cellStyle name="Comma 2 2 2 2 6 5" xfId="8025" xr:uid="{BA3B56D7-4721-4D49-A34B-843028F59F78}"/>
    <cellStyle name="Comma 2 2 2 2 6 5 2" xfId="11772" xr:uid="{86FC4243-B93D-42D3-99E5-6EBFA0EAD186}"/>
    <cellStyle name="Comma 2 2 2 2 6 5 3" xfId="9918" xr:uid="{750327EC-CB34-47EB-B213-5620A65EA303}"/>
    <cellStyle name="Comma 2 2 2 2 6 5 4" xfId="16632" xr:uid="{C522910D-1AC4-45A8-8E1A-CCF99316C53A}"/>
    <cellStyle name="Comma 2 2 2 2 6 6" xfId="10345" xr:uid="{473D098E-D9F3-48BC-A653-69EE712258D5}"/>
    <cellStyle name="Comma 2 2 2 2 6 7" xfId="8883" xr:uid="{EF2D0307-D0A1-4BC2-B9C7-608D2F5D163C}"/>
    <cellStyle name="Comma 2 2 2 2 6 8" xfId="16054" xr:uid="{99D6CE8E-9DFD-4DF3-91DE-6EE801EF0670}"/>
    <cellStyle name="Comma 2 2 2 2 6 9" xfId="7144" xr:uid="{C8E2BD6A-D840-49AE-9C36-E53C76E7EB1C}"/>
    <cellStyle name="Comma 2 2 2 2 7" xfId="4795" xr:uid="{33A3E6C9-DD91-4246-B9DB-3ACBDC813CCB}"/>
    <cellStyle name="Comma 2 2 2 2 7 2" xfId="5809" xr:uid="{8C1491BB-F6B6-4E9A-AD9A-56F4BB6E80A3}"/>
    <cellStyle name="Comma 2 2 2 2 7 2 2" xfId="7793" xr:uid="{8F4872C9-CED6-415B-A842-448511A2082E}"/>
    <cellStyle name="Comma 2 2 2 2 7 2 2 2" xfId="12596" xr:uid="{22C089CA-FE71-446A-B3F3-0FBA06ED0DC6}"/>
    <cellStyle name="Comma 2 2 2 2 7 2 2 2 2" xfId="17371" xr:uid="{704F38E6-1C53-4BED-949F-A697AC15DD59}"/>
    <cellStyle name="Comma 2 2 2 2 7 2 2 3" xfId="11187" xr:uid="{2F76F499-0D15-4B89-9341-F12652185424}"/>
    <cellStyle name="Comma 2 2 2 2 7 2 2 4" xfId="9686" xr:uid="{30956BD1-0810-4289-81CC-AD3988D898E3}"/>
    <cellStyle name="Comma 2 2 2 2 7 2 2 5" xfId="16338" xr:uid="{12965508-FA29-49EF-AD82-5E0DE205DC0E}"/>
    <cellStyle name="Comma 2 2 2 2 7 2 3" xfId="7612" xr:uid="{06F217D9-F37F-4DFD-BF9E-8C6D2DB4986E}"/>
    <cellStyle name="Comma 2 2 2 2 7 2 3 2" xfId="11979" xr:uid="{0343221F-8A9B-43C5-868C-B6A399732F64}"/>
    <cellStyle name="Comma 2 2 2 2 7 2 3 3" xfId="9506" xr:uid="{1595D3E3-E02B-4174-8F5A-203506A99B9C}"/>
    <cellStyle name="Comma 2 2 2 2 7 2 3 4" xfId="16829" xr:uid="{7F3ED0E3-B3A7-46AE-89E5-FB530626ED68}"/>
    <cellStyle name="Comma 2 2 2 2 7 2 4" xfId="8287" xr:uid="{F32080D2-0BA5-4EF7-9C1F-4E5C1BFDF05B}"/>
    <cellStyle name="Comma 2 2 2 2 7 2 4 2" xfId="10179" xr:uid="{58A1963D-FE8D-4084-9CC7-36B40712003C}"/>
    <cellStyle name="Comma 2 2 2 2 7 2 5" xfId="10616" xr:uid="{93EAB0B9-42F1-40FF-A061-9C520D87AC4C}"/>
    <cellStyle name="Comma 2 2 2 2 7 2 6" xfId="9310" xr:uid="{F479411A-CDC0-4236-ABD4-12A2251B51B4}"/>
    <cellStyle name="Comma 2 2 2 2 7 2 7" xfId="16157" xr:uid="{60BDEECA-C175-4B32-9ADE-F74878AD0757}"/>
    <cellStyle name="Comma 2 2 2 2 7 2 8" xfId="7411" xr:uid="{B6AD2755-FE1F-4F1E-9C0B-F2B81CA87523}"/>
    <cellStyle name="Comma 2 2 2 2 7 3" xfId="7704" xr:uid="{5AA73F2E-56D1-46AE-93C0-36BCF97FEECF}"/>
    <cellStyle name="Comma 2 2 2 2 7 3 2" xfId="12343" xr:uid="{1BAFEE7C-8E5F-4D9C-8BCE-67698FFB48D3}"/>
    <cellStyle name="Comma 2 2 2 2 7 3 2 2" xfId="17127" xr:uid="{41684DDF-AE32-46AA-9FF2-E49762C68BBA}"/>
    <cellStyle name="Comma 2 2 2 2 7 3 3" xfId="10941" xr:uid="{344D477B-2DE3-4BE8-A35B-F8C50A88FBAB}"/>
    <cellStyle name="Comma 2 2 2 2 7 3 4" xfId="9597" xr:uid="{C4615E37-0D15-4A1F-BEA4-A18B1ED81920}"/>
    <cellStyle name="Comma 2 2 2 2 7 3 5" xfId="16250" xr:uid="{A98F4510-6FDB-4478-9212-894EA902B484}"/>
    <cellStyle name="Comma 2 2 2 2 7 4" xfId="7523" xr:uid="{B956CBF4-8BB8-41B4-9475-149A38EFCB19}"/>
    <cellStyle name="Comma 2 2 2 2 7 4 2" xfId="12854" xr:uid="{04348F85-2D42-41B1-BCA7-B0663E06B4B1}"/>
    <cellStyle name="Comma 2 2 2 2 7 4 2 2" xfId="17563" xr:uid="{DFB5F5B6-E111-4601-B7C5-41B895FD8A49}"/>
    <cellStyle name="Comma 2 2 2 2 7 4 3" xfId="11580" xr:uid="{BFF61090-80CC-4C61-9156-0BDBE8EB64A9}"/>
    <cellStyle name="Comma 2 2 2 2 7 4 4" xfId="9417" xr:uid="{F5684F74-3DBE-4C1D-99DA-6D3E4B7020B4}"/>
    <cellStyle name="Comma 2 2 2 2 7 4 5" xfId="16478" xr:uid="{E351CAE7-A2E5-43F2-BEC2-F22AE84DC474}"/>
    <cellStyle name="Comma 2 2 2 2 7 5" xfId="8026" xr:uid="{EA9F74B8-AAD4-45B5-8F45-10DBC5FB9B9B}"/>
    <cellStyle name="Comma 2 2 2 2 7 5 2" xfId="11773" xr:uid="{ACCB54FF-F17B-44A1-A3A3-58C854182C72}"/>
    <cellStyle name="Comma 2 2 2 2 7 5 3" xfId="9919" xr:uid="{199C2CB7-0B2F-4430-B2FB-377011C761AF}"/>
    <cellStyle name="Comma 2 2 2 2 7 5 4" xfId="16633" xr:uid="{819EE37D-54FE-4D0C-AAA3-3C912C01A8D4}"/>
    <cellStyle name="Comma 2 2 2 2 7 6" xfId="10346" xr:uid="{C561C427-96F1-4282-801B-CE2421ED1296}"/>
    <cellStyle name="Comma 2 2 2 2 7 7" xfId="8884" xr:uid="{055F4544-B061-4EE5-A389-83B64B3B0664}"/>
    <cellStyle name="Comma 2 2 2 2 7 8" xfId="16055" xr:uid="{C2E4AABC-A148-414A-A087-66E5DDB90614}"/>
    <cellStyle name="Comma 2 2 2 2 7 9" xfId="7145" xr:uid="{EDA67678-4A00-419E-9469-4B35ADECB940}"/>
    <cellStyle name="Comma 2 2 2 2 8" xfId="4796" xr:uid="{CFC94B32-DBFE-4E6B-BE3D-D9FF8D51ED0B}"/>
    <cellStyle name="Comma 2 2 2 2 8 2" xfId="5810" xr:uid="{266E4027-46F2-47F1-B9EC-07983FCE67C5}"/>
    <cellStyle name="Comma 2 2 2 2 8 2 2" xfId="7794" xr:uid="{11811B28-5D19-40CC-B8DF-CBB819BE8E9C}"/>
    <cellStyle name="Comma 2 2 2 2 8 2 2 2" xfId="12597" xr:uid="{F61BE2A4-F73B-40EC-94E2-F35E40D5826C}"/>
    <cellStyle name="Comma 2 2 2 2 8 2 2 2 2" xfId="17372" xr:uid="{3EB1ED68-41D2-40F1-A123-0F25B77154D8}"/>
    <cellStyle name="Comma 2 2 2 2 8 2 2 3" xfId="11188" xr:uid="{3F938084-D6EE-4F5E-BB47-F40118F2596C}"/>
    <cellStyle name="Comma 2 2 2 2 8 2 2 4" xfId="9687" xr:uid="{98E01367-9D5A-47BB-9BCA-2DEA46255107}"/>
    <cellStyle name="Comma 2 2 2 2 8 2 2 5" xfId="16339" xr:uid="{CB7F8814-4597-459F-9701-D263174ED82C}"/>
    <cellStyle name="Comma 2 2 2 2 8 2 3" xfId="7613" xr:uid="{06A4B406-FAC7-4A92-AD33-8B4048727431}"/>
    <cellStyle name="Comma 2 2 2 2 8 2 3 2" xfId="11980" xr:uid="{4C5CDBD6-F0E0-433D-A488-BA3B6F631DA6}"/>
    <cellStyle name="Comma 2 2 2 2 8 2 3 3" xfId="9507" xr:uid="{26C9F82B-5E8E-4481-A6D1-381D8E04DB95}"/>
    <cellStyle name="Comma 2 2 2 2 8 2 3 4" xfId="16830" xr:uid="{07D7E096-09C1-4AFB-B740-7D0D19A4067E}"/>
    <cellStyle name="Comma 2 2 2 2 8 2 4" xfId="8288" xr:uid="{E38C48FF-9797-4616-95E2-30254D0E271A}"/>
    <cellStyle name="Comma 2 2 2 2 8 2 4 2" xfId="10180" xr:uid="{836CDDB3-BF04-4109-BA04-797B9F8D4039}"/>
    <cellStyle name="Comma 2 2 2 2 8 2 5" xfId="10617" xr:uid="{115B5207-539D-4BEE-8CE2-3399D235E497}"/>
    <cellStyle name="Comma 2 2 2 2 8 2 6" xfId="9311" xr:uid="{8EBAFCC5-3BCE-4FDB-8CFC-073165BCC566}"/>
    <cellStyle name="Comma 2 2 2 2 8 2 7" xfId="16158" xr:uid="{790D6EDD-3400-41EE-8AF0-18119A84C8C1}"/>
    <cellStyle name="Comma 2 2 2 2 8 2 8" xfId="7412" xr:uid="{A134B79F-DC54-4171-9635-83D12F533772}"/>
    <cellStyle name="Comma 2 2 2 2 8 3" xfId="7705" xr:uid="{4750C5EF-E385-43A3-BCF7-FE9AEC3C64DA}"/>
    <cellStyle name="Comma 2 2 2 2 8 3 2" xfId="12344" xr:uid="{BD4662D5-7F33-4E28-9A73-F3C0144465ED}"/>
    <cellStyle name="Comma 2 2 2 2 8 3 2 2" xfId="17128" xr:uid="{FFC20AEA-5487-4679-A7C0-20A418211712}"/>
    <cellStyle name="Comma 2 2 2 2 8 3 3" xfId="10942" xr:uid="{0B0AAF0F-B7DB-49F5-9C37-81341A921366}"/>
    <cellStyle name="Comma 2 2 2 2 8 3 4" xfId="9598" xr:uid="{C45E224F-789E-4C5B-BB7F-A68EC424FB25}"/>
    <cellStyle name="Comma 2 2 2 2 8 3 5" xfId="16251" xr:uid="{F724CE6E-05AC-4C6D-AA9C-CF4F1C7312C6}"/>
    <cellStyle name="Comma 2 2 2 2 8 4" xfId="7524" xr:uid="{5CD24FEA-7B83-409C-8355-D502A51AF1E6}"/>
    <cellStyle name="Comma 2 2 2 2 8 4 2" xfId="12855" xr:uid="{65A604A6-9907-4E32-BB7A-871D4E0C41A8}"/>
    <cellStyle name="Comma 2 2 2 2 8 4 2 2" xfId="17564" xr:uid="{1ADED456-5547-42AE-ADE7-1DFEA5D78CC9}"/>
    <cellStyle name="Comma 2 2 2 2 8 4 3" xfId="11581" xr:uid="{A5546D00-9D6E-49BE-A3BA-C84471804F86}"/>
    <cellStyle name="Comma 2 2 2 2 8 4 4" xfId="9418" xr:uid="{811BCD73-C996-41BB-87AE-C00A260202CD}"/>
    <cellStyle name="Comma 2 2 2 2 8 4 5" xfId="16479" xr:uid="{BDA889B0-BD10-4AC5-98C6-A8DA3CD73A81}"/>
    <cellStyle name="Comma 2 2 2 2 8 5" xfId="8027" xr:uid="{47594601-6B06-4758-8E8D-010F21A0AB09}"/>
    <cellStyle name="Comma 2 2 2 2 8 5 2" xfId="11774" xr:uid="{0748BED8-FEE7-48F7-8D36-36D423DDCBB8}"/>
    <cellStyle name="Comma 2 2 2 2 8 5 3" xfId="9920" xr:uid="{C1B4EEAA-2E98-4400-A92A-B52F74C6E993}"/>
    <cellStyle name="Comma 2 2 2 2 8 5 4" xfId="16634" xr:uid="{FB86E8C4-57E6-4772-931C-77121FC50B81}"/>
    <cellStyle name="Comma 2 2 2 2 8 6" xfId="10347" xr:uid="{84030260-D68B-4F7F-B05A-73C70EADFEDB}"/>
    <cellStyle name="Comma 2 2 2 2 8 7" xfId="8885" xr:uid="{E159F8DD-33C4-4A09-A1AC-A9978B9A6F8C}"/>
    <cellStyle name="Comma 2 2 2 2 8 8" xfId="16056" xr:uid="{860304B5-8359-4497-8547-D5DCC79FA229}"/>
    <cellStyle name="Comma 2 2 2 2 8 9" xfId="7146" xr:uid="{2B152020-7595-42ED-9979-B4BB45C1960B}"/>
    <cellStyle name="Comma 2 2 2 2 9" xfId="7140" xr:uid="{ADBECD08-1691-4C22-AED5-CB58E8CCD881}"/>
    <cellStyle name="Comma 2 2 2 20" xfId="4773" xr:uid="{40B3BF6E-5FA3-457F-987D-CAF970CFDC41}"/>
    <cellStyle name="Comma 2 2 2 20 2" xfId="12338" xr:uid="{A84D3B10-6300-463A-B257-DD2F998C2EBC}"/>
    <cellStyle name="Comma 2 2 2 20 2 2" xfId="17122" xr:uid="{59206F55-676C-4092-90AA-2F31D3F92D11}"/>
    <cellStyle name="Comma 2 2 2 20 3" xfId="10936" xr:uid="{6491310D-BA65-411A-8F61-568D8B1DBD98}"/>
    <cellStyle name="Comma 2 2 2 20 4" xfId="9592" xr:uid="{7031A92A-CD69-437C-A7BC-B7E0CF316F46}"/>
    <cellStyle name="Comma 2 2 2 20 5" xfId="16245" xr:uid="{39DAC898-2530-47A7-9777-F84927F30CF7}"/>
    <cellStyle name="Comma 2 2 2 20 6" xfId="7699" xr:uid="{F134DBF3-074F-4ED8-9020-E1A14A27CC12}"/>
    <cellStyle name="Comma 2 2 2 21" xfId="7518" xr:uid="{99193D45-7EA0-4427-BEB2-B6014CAD63A9}"/>
    <cellStyle name="Comma 2 2 2 21 2" xfId="12849" xr:uid="{7C5BD903-66C8-4035-87B9-81485B45F5B0}"/>
    <cellStyle name="Comma 2 2 2 21 2 2" xfId="17558" xr:uid="{0CDA9FFD-60C1-43E5-923E-31982257186A}"/>
    <cellStyle name="Comma 2 2 2 21 3" xfId="11575" xr:uid="{C24AC60C-A938-4B3B-9071-D8EC56E59F15}"/>
    <cellStyle name="Comma 2 2 2 21 4" xfId="9412" xr:uid="{C7BDE36A-931B-4198-9E53-A750DBA36B80}"/>
    <cellStyle name="Comma 2 2 2 21 5" xfId="16473" xr:uid="{CC5AF772-D5FF-4173-9363-286A71F46791}"/>
    <cellStyle name="Comma 2 2 2 22" xfId="8013" xr:uid="{DBF0D0FF-BA02-4111-BE91-72AB00EECF78}"/>
    <cellStyle name="Comma 2 2 2 22 2" xfId="11768" xr:uid="{87D21D24-EECF-4724-BF1D-F18C63F53887}"/>
    <cellStyle name="Comma 2 2 2 22 3" xfId="9906" xr:uid="{9D35DF89-C4FC-4FCC-B8BE-997BB5EF95FD}"/>
    <cellStyle name="Comma 2 2 2 22 4" xfId="16628" xr:uid="{59DB2BBF-472C-4087-BAA8-3451AC8EAADA}"/>
    <cellStyle name="Comma 2 2 2 23" xfId="7139" xr:uid="{6496A118-68F1-4EBA-9C6B-74D2F1E62C97}"/>
    <cellStyle name="Comma 2 2 2 23 2" xfId="10341" xr:uid="{4890FECC-FECB-4F54-B4D6-ADDD5396CD12}"/>
    <cellStyle name="Comma 2 2 2 24" xfId="6933" xr:uid="{96016DB1-B3E0-4CA2-A1B4-5C08D715E35F}"/>
    <cellStyle name="Comma 2 2 2 25" xfId="8599" xr:uid="{4A2C61C2-9F35-42BF-B252-AA0E29A714E3}"/>
    <cellStyle name="Comma 2 2 2 26" xfId="8878" xr:uid="{E388A5D6-DA9E-4C18-8593-71C5541B7AE1}"/>
    <cellStyle name="Comma 2 2 2 27" xfId="16050" xr:uid="{0999C507-6C94-4EE0-A116-C40B97ABE795}"/>
    <cellStyle name="Comma 2 2 2 28" xfId="6302" xr:uid="{4811D2C0-E31A-4E4F-9A6B-F430E1A526F3}"/>
    <cellStyle name="Comma 2 2 2 3" xfId="4797" xr:uid="{DF024380-8E27-412C-B464-8012FEFEDF55}"/>
    <cellStyle name="Comma 2 2 2 3 2" xfId="7147" xr:uid="{E4088C9A-D7E2-4CDE-93A9-07EFFA45750E}"/>
    <cellStyle name="Comma 2 2 2 3 3" xfId="6516" xr:uid="{EA1A3C71-4AA6-4AC1-8973-84361C7904D4}"/>
    <cellStyle name="Comma 2 2 2 4" xfId="4798" xr:uid="{C7679DF2-8B4F-47E7-8E5D-021E894FC10A}"/>
    <cellStyle name="Comma 2 2 2 5" xfId="4799" xr:uid="{34011C8F-53FD-4E49-9374-DB181A406A59}"/>
    <cellStyle name="Comma 2 2 2 5 2" xfId="4800" xr:uid="{514CE440-D18D-4411-B286-C5631BD338C8}"/>
    <cellStyle name="Comma 2 2 2 5 2 2" xfId="5811" xr:uid="{388EAF5E-082E-49BC-8FCB-8A030E146809}"/>
    <cellStyle name="Comma 2 2 2 5 2 2 2" xfId="7795" xr:uid="{66E2AD02-D554-4202-AA5A-C006C55B2089}"/>
    <cellStyle name="Comma 2 2 2 5 2 2 2 2" xfId="12598" xr:uid="{AB1E8110-1C3B-4809-8D29-7F5CCC23C8B2}"/>
    <cellStyle name="Comma 2 2 2 5 2 2 2 2 2" xfId="17373" xr:uid="{8BDA88E8-A1A2-4C8B-AD80-DAA3A4B18EB2}"/>
    <cellStyle name="Comma 2 2 2 5 2 2 2 3" xfId="11189" xr:uid="{6FCD6114-CFE3-4D0F-9A5A-CCF7017FEAC3}"/>
    <cellStyle name="Comma 2 2 2 5 2 2 2 4" xfId="9688" xr:uid="{EC61892A-A29F-413D-98C6-39B9CB4B8BC1}"/>
    <cellStyle name="Comma 2 2 2 5 2 2 2 5" xfId="16340" xr:uid="{F0A52505-9EE1-4F73-9408-EE1C802CB7B3}"/>
    <cellStyle name="Comma 2 2 2 5 2 2 3" xfId="7614" xr:uid="{881A77E7-7DAA-4199-B64A-300B29129516}"/>
    <cellStyle name="Comma 2 2 2 5 2 2 3 2" xfId="11981" xr:uid="{653DE7F3-87D4-4F6A-8698-6D5C08EB249C}"/>
    <cellStyle name="Comma 2 2 2 5 2 2 3 3" xfId="9508" xr:uid="{53BA912E-47A5-4A1A-9600-37212070D77A}"/>
    <cellStyle name="Comma 2 2 2 5 2 2 3 4" xfId="16831" xr:uid="{201CC5EF-4722-408B-AFB4-82D2E2677C02}"/>
    <cellStyle name="Comma 2 2 2 5 2 2 4" xfId="8289" xr:uid="{064C0A8C-1C1A-4343-BA13-BC0A7463EFDB}"/>
    <cellStyle name="Comma 2 2 2 5 2 2 4 2" xfId="10181" xr:uid="{2DCAC74A-8049-4A72-884B-0EFECD6939D4}"/>
    <cellStyle name="Comma 2 2 2 5 2 2 5" xfId="10618" xr:uid="{59D30E6A-CF11-4876-A6E8-256100345731}"/>
    <cellStyle name="Comma 2 2 2 5 2 2 6" xfId="9312" xr:uid="{85F0983A-4E8E-4CBE-82BA-8B00666063B1}"/>
    <cellStyle name="Comma 2 2 2 5 2 2 7" xfId="16159" xr:uid="{9992BF13-BD69-4ACF-A83D-F6BBA6A3B374}"/>
    <cellStyle name="Comma 2 2 2 5 2 2 8" xfId="7413" xr:uid="{351EB053-6067-4891-88B4-1AAB395ABDF7}"/>
    <cellStyle name="Comma 2 2 2 5 2 3" xfId="7706" xr:uid="{EBBC5A4F-5FF5-4921-ABC6-B0FAF513EB74}"/>
    <cellStyle name="Comma 2 2 2 5 2 3 2" xfId="12345" xr:uid="{09073D52-2BD9-48BF-9D05-4081431DBE99}"/>
    <cellStyle name="Comma 2 2 2 5 2 3 2 2" xfId="17129" xr:uid="{B4440330-D1FE-4DCD-A835-BC442529DDB7}"/>
    <cellStyle name="Comma 2 2 2 5 2 3 3" xfId="10943" xr:uid="{A402D31D-ADC7-4B54-BF20-73123FF0D33B}"/>
    <cellStyle name="Comma 2 2 2 5 2 3 4" xfId="9599" xr:uid="{957B85C2-ADAA-4CD1-BFF2-856705F69456}"/>
    <cellStyle name="Comma 2 2 2 5 2 3 5" xfId="16252" xr:uid="{0E674225-2687-43EB-B2E6-47BFD8668CD2}"/>
    <cellStyle name="Comma 2 2 2 5 2 4" xfId="7525" xr:uid="{6BD9C0A2-F021-41E7-B5BE-546B433EF8E4}"/>
    <cellStyle name="Comma 2 2 2 5 2 4 2" xfId="12856" xr:uid="{BF903FD8-C304-4DDC-9125-29ED6034F6AB}"/>
    <cellStyle name="Comma 2 2 2 5 2 4 2 2" xfId="17565" xr:uid="{231E6025-5663-4521-99F0-18749999F39D}"/>
    <cellStyle name="Comma 2 2 2 5 2 4 3" xfId="11582" xr:uid="{61472AB7-E8EC-4D94-974A-8FB9D141D67D}"/>
    <cellStyle name="Comma 2 2 2 5 2 4 4" xfId="9419" xr:uid="{0BC60616-33FE-4977-8572-29D5C4B4F0B2}"/>
    <cellStyle name="Comma 2 2 2 5 2 4 5" xfId="16480" xr:uid="{6EEA2C12-E90F-489D-B775-BAF481B43656}"/>
    <cellStyle name="Comma 2 2 2 5 2 5" xfId="8028" xr:uid="{53C2DCE4-4FA0-4268-8B49-6A8B60F0632F}"/>
    <cellStyle name="Comma 2 2 2 5 2 5 2" xfId="11775" xr:uid="{55A89B79-3200-4635-AFC3-9C3283CF5D68}"/>
    <cellStyle name="Comma 2 2 2 5 2 5 3" xfId="9921" xr:uid="{BBCFBBF5-A8AA-4E16-A88D-71A80E3DF0F9}"/>
    <cellStyle name="Comma 2 2 2 5 2 5 4" xfId="16635" xr:uid="{B0988361-5E61-421C-8459-9F4904F924C7}"/>
    <cellStyle name="Comma 2 2 2 5 2 6" xfId="10348" xr:uid="{DA7CD609-6B55-4B92-9EA7-7F8F75050F58}"/>
    <cellStyle name="Comma 2 2 2 5 2 7" xfId="8886" xr:uid="{42604A7F-7408-4B0F-9012-147FE239FA53}"/>
    <cellStyle name="Comma 2 2 2 5 2 8" xfId="16057" xr:uid="{C29B92C5-D245-4CB0-B2B0-22EAED2248C6}"/>
    <cellStyle name="Comma 2 2 2 5 2 9" xfId="7148" xr:uid="{BD9ABC19-4732-4F36-82DB-20BDE3B3C51C}"/>
    <cellStyle name="Comma 2 2 2 5 3" xfId="4801" xr:uid="{A84A691D-8248-419F-8F03-41CEEC40AA6F}"/>
    <cellStyle name="Comma 2 2 2 5 3 2" xfId="5812" xr:uid="{D4E59ABF-002B-409E-BAFC-6E8451FCA96F}"/>
    <cellStyle name="Comma 2 2 2 5 3 2 2" xfId="7796" xr:uid="{CE44A380-2047-4FDA-8D95-E3E461C87A22}"/>
    <cellStyle name="Comma 2 2 2 5 3 2 2 2" xfId="12599" xr:uid="{56DDE671-0405-4FEA-8D17-7025EDCC09AF}"/>
    <cellStyle name="Comma 2 2 2 5 3 2 2 2 2" xfId="17374" xr:uid="{DA186BA4-B5DD-4E1E-A86E-FD69201D9D23}"/>
    <cellStyle name="Comma 2 2 2 5 3 2 2 3" xfId="11190" xr:uid="{B66CD743-0527-428C-AA6B-D3213CE3E710}"/>
    <cellStyle name="Comma 2 2 2 5 3 2 2 4" xfId="9689" xr:uid="{25DFC985-A97E-4D6E-A97C-AC75CB1454F9}"/>
    <cellStyle name="Comma 2 2 2 5 3 2 2 5" xfId="16341" xr:uid="{1E0B9C26-A707-461A-8A5B-60115C01ED03}"/>
    <cellStyle name="Comma 2 2 2 5 3 2 3" xfId="7615" xr:uid="{F91DED05-B911-4267-A783-A454C123DE8C}"/>
    <cellStyle name="Comma 2 2 2 5 3 2 3 2" xfId="11982" xr:uid="{3E5EE0C8-5DA9-485D-AC08-468CAF55881C}"/>
    <cellStyle name="Comma 2 2 2 5 3 2 3 3" xfId="9509" xr:uid="{1477888F-A2B0-49C1-8600-1DDA5B158BF4}"/>
    <cellStyle name="Comma 2 2 2 5 3 2 3 4" xfId="16832" xr:uid="{2C19C836-A2DE-4DC4-8F10-B3BEC4C98E79}"/>
    <cellStyle name="Comma 2 2 2 5 3 2 4" xfId="8290" xr:uid="{525BB17F-4BBE-47F7-B44C-16683C4A2C91}"/>
    <cellStyle name="Comma 2 2 2 5 3 2 4 2" xfId="10182" xr:uid="{61AEE7FD-77D3-45EB-AFF8-207D0E56D65E}"/>
    <cellStyle name="Comma 2 2 2 5 3 2 5" xfId="10619" xr:uid="{9BA5DF6C-896C-4BC1-955A-78CF8E080648}"/>
    <cellStyle name="Comma 2 2 2 5 3 2 6" xfId="9313" xr:uid="{B42B45B2-8BAC-4001-BA3E-4CE112DA4D82}"/>
    <cellStyle name="Comma 2 2 2 5 3 2 7" xfId="16160" xr:uid="{CD822136-C776-42AC-9567-0A241B987D85}"/>
    <cellStyle name="Comma 2 2 2 5 3 2 8" xfId="7414" xr:uid="{4C8E9259-FE85-4D10-871A-3DFACDCCCEEC}"/>
    <cellStyle name="Comma 2 2 2 5 3 3" xfId="7707" xr:uid="{6DF5BFE5-C152-40BC-B5FA-5715AF202F05}"/>
    <cellStyle name="Comma 2 2 2 5 3 3 2" xfId="12346" xr:uid="{261C1138-25B7-4921-87FA-B43F7A76EFB7}"/>
    <cellStyle name="Comma 2 2 2 5 3 3 2 2" xfId="17130" xr:uid="{E8C3E046-0373-4B7A-892F-6217418E5504}"/>
    <cellStyle name="Comma 2 2 2 5 3 3 3" xfId="10944" xr:uid="{ED4C9DAC-E00A-4E24-8378-E61D95B28E73}"/>
    <cellStyle name="Comma 2 2 2 5 3 3 4" xfId="9600" xr:uid="{B85CEBC6-A55D-4BBF-8618-1E7A279226DE}"/>
    <cellStyle name="Comma 2 2 2 5 3 3 5" xfId="16253" xr:uid="{8FDDC944-34A1-4F20-9728-4EC6D3196985}"/>
    <cellStyle name="Comma 2 2 2 5 3 4" xfId="7526" xr:uid="{CB189024-CF01-4B44-BC81-816DA98FDB5B}"/>
    <cellStyle name="Comma 2 2 2 5 3 4 2" xfId="12857" xr:uid="{B1C6A2B5-30F2-4828-B2BA-9438198C0535}"/>
    <cellStyle name="Comma 2 2 2 5 3 4 2 2" xfId="17566" xr:uid="{FC067764-14CF-4C4C-8C88-2DD3CD9D0D80}"/>
    <cellStyle name="Comma 2 2 2 5 3 4 3" xfId="11583" xr:uid="{676BA86C-1ED0-41C8-BE6D-F4C8F8C74D5E}"/>
    <cellStyle name="Comma 2 2 2 5 3 4 4" xfId="9420" xr:uid="{49979DBF-407B-4AA6-918A-725C0269F06B}"/>
    <cellStyle name="Comma 2 2 2 5 3 4 5" xfId="16481" xr:uid="{F18CED72-71B3-44A6-97DD-AD6209F80979}"/>
    <cellStyle name="Comma 2 2 2 5 3 5" xfId="8029" xr:uid="{B1487694-5DF6-4463-8643-AB08F831B4CE}"/>
    <cellStyle name="Comma 2 2 2 5 3 5 2" xfId="11776" xr:uid="{5205A3F8-FA84-4EF8-8CC3-A5526FEFB979}"/>
    <cellStyle name="Comma 2 2 2 5 3 5 3" xfId="9922" xr:uid="{A7768C63-D134-4729-92ED-C88654F93E35}"/>
    <cellStyle name="Comma 2 2 2 5 3 5 4" xfId="16636" xr:uid="{B150179F-34A5-40D5-8E5B-A938F50C490C}"/>
    <cellStyle name="Comma 2 2 2 5 3 6" xfId="10349" xr:uid="{7AC99D8C-9ABC-4BA2-951D-2E1B2553C204}"/>
    <cellStyle name="Comma 2 2 2 5 3 7" xfId="8887" xr:uid="{E9C9AB52-79A6-484E-8DCE-BAD5CBF1EB2F}"/>
    <cellStyle name="Comma 2 2 2 5 3 8" xfId="16058" xr:uid="{66A4BAEF-19E4-42A0-9CA9-4D83FE8786E4}"/>
    <cellStyle name="Comma 2 2 2 5 3 9" xfId="7149" xr:uid="{B3EEA0B1-952B-40D2-98FE-9BF3D3F26208}"/>
    <cellStyle name="Comma 2 2 2 5 4" xfId="4802" xr:uid="{2EF60F75-61D9-438D-88BC-5617D4BF6DE7}"/>
    <cellStyle name="Comma 2 2 2 5 4 2" xfId="5813" xr:uid="{515B808A-08CC-4F43-A7AB-C7A21411D8D2}"/>
    <cellStyle name="Comma 2 2 2 5 4 2 2" xfId="7797" xr:uid="{5339BA8D-847C-4323-8C9D-C54086288A5C}"/>
    <cellStyle name="Comma 2 2 2 5 4 2 2 2" xfId="12600" xr:uid="{E162DDC1-A1A3-4C18-9368-F490FD16E352}"/>
    <cellStyle name="Comma 2 2 2 5 4 2 2 2 2" xfId="17375" xr:uid="{05E921A1-D425-4387-95CC-1D02E0830A4D}"/>
    <cellStyle name="Comma 2 2 2 5 4 2 2 3" xfId="11191" xr:uid="{4CE39940-8823-4297-99CE-237DA3EA12AA}"/>
    <cellStyle name="Comma 2 2 2 5 4 2 2 4" xfId="9690" xr:uid="{153424C8-1F0E-4908-A763-B242B8418462}"/>
    <cellStyle name="Comma 2 2 2 5 4 2 2 5" xfId="16342" xr:uid="{D520CC0C-9774-4D14-972F-2AFD4EF45AAD}"/>
    <cellStyle name="Comma 2 2 2 5 4 2 3" xfId="7616" xr:uid="{FE6BE32A-29E1-4B24-900A-A345684DFAFC}"/>
    <cellStyle name="Comma 2 2 2 5 4 2 3 2" xfId="11983" xr:uid="{2F2BA544-0550-4015-85BB-E24E53557B0A}"/>
    <cellStyle name="Comma 2 2 2 5 4 2 3 3" xfId="9510" xr:uid="{6177CE5C-A7C3-468D-9441-DC2BCD4240BA}"/>
    <cellStyle name="Comma 2 2 2 5 4 2 3 4" xfId="16833" xr:uid="{E7E923F6-C735-4C4D-BB5D-B93E768E206A}"/>
    <cellStyle name="Comma 2 2 2 5 4 2 4" xfId="8291" xr:uid="{C1CC5203-E600-42F3-A2B7-E922C7840786}"/>
    <cellStyle name="Comma 2 2 2 5 4 2 4 2" xfId="10183" xr:uid="{CA699432-D5BB-45F4-BB30-F2C7E82FFA4D}"/>
    <cellStyle name="Comma 2 2 2 5 4 2 5" xfId="10620" xr:uid="{F59815F5-BAF5-4847-9079-4611A64A39B0}"/>
    <cellStyle name="Comma 2 2 2 5 4 2 6" xfId="9314" xr:uid="{39C8DF36-FB7C-44B0-A719-00DD4AAFA67A}"/>
    <cellStyle name="Comma 2 2 2 5 4 2 7" xfId="16161" xr:uid="{9E6C3876-CB85-4C66-94F8-9BA6E76F0DC3}"/>
    <cellStyle name="Comma 2 2 2 5 4 2 8" xfId="7415" xr:uid="{F73ED8DE-36CE-4159-A53F-E1197024279B}"/>
    <cellStyle name="Comma 2 2 2 5 4 3" xfId="7708" xr:uid="{CC025BC1-8DEF-44F7-ADEA-27BF3155D9DF}"/>
    <cellStyle name="Comma 2 2 2 5 4 3 2" xfId="12347" xr:uid="{CF08C422-C70E-40AD-A4B2-EB13474C3FBC}"/>
    <cellStyle name="Comma 2 2 2 5 4 3 2 2" xfId="17131" xr:uid="{CA27E634-E00B-43E9-900A-E247C65ED781}"/>
    <cellStyle name="Comma 2 2 2 5 4 3 3" xfId="10945" xr:uid="{04691187-1CAA-4D7C-99A8-407D61BAD6DC}"/>
    <cellStyle name="Comma 2 2 2 5 4 3 4" xfId="9601" xr:uid="{211BEA92-0F03-4837-8A8D-8723EDD57311}"/>
    <cellStyle name="Comma 2 2 2 5 4 3 5" xfId="16254" xr:uid="{B83B7A81-B223-4336-B930-AAE3EEED1EA8}"/>
    <cellStyle name="Comma 2 2 2 5 4 4" xfId="7527" xr:uid="{83959173-DB8E-4E32-8046-D856B47CC99B}"/>
    <cellStyle name="Comma 2 2 2 5 4 4 2" xfId="12858" xr:uid="{8248F257-050B-4D15-8174-556340F92594}"/>
    <cellStyle name="Comma 2 2 2 5 4 4 2 2" xfId="17567" xr:uid="{6BF3680B-CEE1-40A2-B714-7F8A5FF8973C}"/>
    <cellStyle name="Comma 2 2 2 5 4 4 3" xfId="11584" xr:uid="{E1F70218-9027-4181-8025-B0FAC38CB775}"/>
    <cellStyle name="Comma 2 2 2 5 4 4 4" xfId="9421" xr:uid="{E35AE98E-5BDF-4C14-9941-6FC6E1F3A57B}"/>
    <cellStyle name="Comma 2 2 2 5 4 4 5" xfId="16482" xr:uid="{B7B8734C-11B7-46DB-B0D3-F0C07033684B}"/>
    <cellStyle name="Comma 2 2 2 5 4 5" xfId="8030" xr:uid="{346F5121-945E-4F5F-A12D-F27AAF96E973}"/>
    <cellStyle name="Comma 2 2 2 5 4 5 2" xfId="11777" xr:uid="{5E6939DB-B73F-48FE-8BD5-4E2FDD7AB519}"/>
    <cellStyle name="Comma 2 2 2 5 4 5 3" xfId="9923" xr:uid="{87F7CAFD-2763-402D-A300-CE4672C7AA57}"/>
    <cellStyle name="Comma 2 2 2 5 4 5 4" xfId="16637" xr:uid="{84911880-936E-41BB-A675-00DE326FE4B3}"/>
    <cellStyle name="Comma 2 2 2 5 4 6" xfId="10350" xr:uid="{55A5E9D7-21CF-4E40-9C11-C06D2E263D34}"/>
    <cellStyle name="Comma 2 2 2 5 4 7" xfId="8888" xr:uid="{9FFDABB4-15BD-420A-9DDD-EAEB0B338105}"/>
    <cellStyle name="Comma 2 2 2 5 4 8" xfId="16059" xr:uid="{2F6CFAED-8E6D-4E2D-ADE6-0ADDC84E9024}"/>
    <cellStyle name="Comma 2 2 2 5 4 9" xfId="7150" xr:uid="{DDEFEC69-E745-4616-BE9B-1B207BB5697D}"/>
    <cellStyle name="Comma 2 2 2 5 5" xfId="4803" xr:uid="{E5173714-18B1-4DAD-871C-926AF6DC412E}"/>
    <cellStyle name="Comma 2 2 2 5 5 2" xfId="5814" xr:uid="{D1C49B9A-6DF7-4BA3-B833-F1660A217BCA}"/>
    <cellStyle name="Comma 2 2 2 5 5 2 2" xfId="7798" xr:uid="{4C23EA18-A449-42EA-A392-88DBB5A95A4C}"/>
    <cellStyle name="Comma 2 2 2 5 5 2 2 2" xfId="12601" xr:uid="{F77DBDF1-AD4D-4716-ADED-A1ACFC8E8611}"/>
    <cellStyle name="Comma 2 2 2 5 5 2 2 2 2" xfId="17376" xr:uid="{9BB97AD6-22D0-4589-810C-FC8CA4FDE0A0}"/>
    <cellStyle name="Comma 2 2 2 5 5 2 2 3" xfId="11192" xr:uid="{2061114A-CD67-4B66-B76C-362F2A1327C1}"/>
    <cellStyle name="Comma 2 2 2 5 5 2 2 4" xfId="9691" xr:uid="{6A8D9C8A-FA94-41FE-A6E3-D4389CAF0288}"/>
    <cellStyle name="Comma 2 2 2 5 5 2 2 5" xfId="16343" xr:uid="{DC28D02E-F2AC-4DBF-B44C-4E32E409B2E9}"/>
    <cellStyle name="Comma 2 2 2 5 5 2 3" xfId="7617" xr:uid="{6C5D5DBD-6B0D-466C-B4D9-E6D5CA256F96}"/>
    <cellStyle name="Comma 2 2 2 5 5 2 3 2" xfId="11984" xr:uid="{B9A677B5-8BF4-4337-B380-3BE596D36EE0}"/>
    <cellStyle name="Comma 2 2 2 5 5 2 3 3" xfId="9511" xr:uid="{17CF7AB1-55FC-45DC-8857-6E4706454E17}"/>
    <cellStyle name="Comma 2 2 2 5 5 2 3 4" xfId="16834" xr:uid="{66482708-BC78-443A-B96E-08F3BEDA534B}"/>
    <cellStyle name="Comma 2 2 2 5 5 2 4" xfId="8292" xr:uid="{2E280BE0-06CA-430C-96CE-DD4586B3EDA4}"/>
    <cellStyle name="Comma 2 2 2 5 5 2 4 2" xfId="10184" xr:uid="{313B5DD5-FCC5-4B70-916E-56EEA218A656}"/>
    <cellStyle name="Comma 2 2 2 5 5 2 5" xfId="10621" xr:uid="{4FDD7161-7E82-4EC1-9A9D-83B820F7EFEF}"/>
    <cellStyle name="Comma 2 2 2 5 5 2 6" xfId="9315" xr:uid="{48483A36-B497-438B-AACA-11D59A0DA579}"/>
    <cellStyle name="Comma 2 2 2 5 5 2 7" xfId="16162" xr:uid="{EE66587D-A2F9-434D-9576-CDBF9E5960DB}"/>
    <cellStyle name="Comma 2 2 2 5 5 2 8" xfId="7416" xr:uid="{E28398AE-14E9-4300-BF66-23D5DFA77C89}"/>
    <cellStyle name="Comma 2 2 2 5 5 3" xfId="7709" xr:uid="{627354C8-4786-4D46-B061-9FB570367947}"/>
    <cellStyle name="Comma 2 2 2 5 5 3 2" xfId="12348" xr:uid="{CFB7D971-BF7D-401E-B9BE-7262BDD896AB}"/>
    <cellStyle name="Comma 2 2 2 5 5 3 2 2" xfId="17132" xr:uid="{3A025C0C-903C-4FB0-82C0-E0EB417265D5}"/>
    <cellStyle name="Comma 2 2 2 5 5 3 3" xfId="10946" xr:uid="{BB6F1A08-A619-49CB-9020-E4AF51B3BA70}"/>
    <cellStyle name="Comma 2 2 2 5 5 3 4" xfId="9602" xr:uid="{CF316ED6-06A0-434D-91DB-A112BA80093D}"/>
    <cellStyle name="Comma 2 2 2 5 5 3 5" xfId="16255" xr:uid="{BB0E986E-F1A8-4BB0-AD5C-88E6B21148A5}"/>
    <cellStyle name="Comma 2 2 2 5 5 4" xfId="7528" xr:uid="{AC44D0A5-34B2-4C48-8F96-67BD6EB7C7F3}"/>
    <cellStyle name="Comma 2 2 2 5 5 4 2" xfId="12859" xr:uid="{63EA1B9D-621A-4501-9F9F-625BAA1E5C0A}"/>
    <cellStyle name="Comma 2 2 2 5 5 4 2 2" xfId="17568" xr:uid="{488F5435-2862-4993-AF2F-B56F7D1667BC}"/>
    <cellStyle name="Comma 2 2 2 5 5 4 3" xfId="11585" xr:uid="{29851C66-2FA1-4A7D-9C65-165D08931BCC}"/>
    <cellStyle name="Comma 2 2 2 5 5 4 4" xfId="9422" xr:uid="{FAC7DDE4-826D-4925-B64A-912D0238AE8E}"/>
    <cellStyle name="Comma 2 2 2 5 5 4 5" xfId="16483" xr:uid="{8115A280-19CE-41B3-A250-3AE0860ADEFE}"/>
    <cellStyle name="Comma 2 2 2 5 5 5" xfId="8031" xr:uid="{8D6F84EC-17E7-4DA5-84EA-ACA6556A348F}"/>
    <cellStyle name="Comma 2 2 2 5 5 5 2" xfId="11778" xr:uid="{1CDBAD0A-BA02-4D66-AF9D-F2F62D222AB2}"/>
    <cellStyle name="Comma 2 2 2 5 5 5 3" xfId="9924" xr:uid="{59C6F555-054D-4666-8D02-991A6C47DA31}"/>
    <cellStyle name="Comma 2 2 2 5 5 5 4" xfId="16638" xr:uid="{D1139975-28BF-49D8-8CFB-549271E60D5B}"/>
    <cellStyle name="Comma 2 2 2 5 5 6" xfId="10351" xr:uid="{9E11951E-0053-419A-972D-79E27C2FD5F5}"/>
    <cellStyle name="Comma 2 2 2 5 5 7" xfId="8889" xr:uid="{682D5A73-BADD-4532-A8CF-B9935624FAE1}"/>
    <cellStyle name="Comma 2 2 2 5 5 8" xfId="16060" xr:uid="{5969BDEF-1309-4D30-BAAE-429CF08AE91B}"/>
    <cellStyle name="Comma 2 2 2 5 5 9" xfId="7151" xr:uid="{F210321F-A309-4BFE-BCE0-3B266B3BACED}"/>
    <cellStyle name="Comma 2 2 2 5 6" xfId="4804" xr:uid="{5E1620EB-ED48-470D-B333-96EB5DEACA8E}"/>
    <cellStyle name="Comma 2 2 2 5 6 2" xfId="5815" xr:uid="{6C8650A4-F731-4327-835D-FEE200A5F734}"/>
    <cellStyle name="Comma 2 2 2 5 6 2 2" xfId="7799" xr:uid="{F6AF2C8A-F431-478C-B821-57A4170DD5AC}"/>
    <cellStyle name="Comma 2 2 2 5 6 2 2 2" xfId="12602" xr:uid="{C711AC2B-089F-481C-96DB-F55D8D2D1C3F}"/>
    <cellStyle name="Comma 2 2 2 5 6 2 2 2 2" xfId="17377" xr:uid="{3A6631DB-4B08-4CEA-8D79-0A80D757FE54}"/>
    <cellStyle name="Comma 2 2 2 5 6 2 2 3" xfId="11193" xr:uid="{9C0D415F-6A44-447E-97D9-4C51674CEC1B}"/>
    <cellStyle name="Comma 2 2 2 5 6 2 2 4" xfId="9692" xr:uid="{4C656F22-2998-4B2E-8DBF-0045E343044C}"/>
    <cellStyle name="Comma 2 2 2 5 6 2 2 5" xfId="16344" xr:uid="{09FD617C-C33A-4B22-89AA-08C87BD1C4A4}"/>
    <cellStyle name="Comma 2 2 2 5 6 2 3" xfId="7618" xr:uid="{1F7C4960-9321-49B9-BF10-8CA5F2067239}"/>
    <cellStyle name="Comma 2 2 2 5 6 2 3 2" xfId="11985" xr:uid="{946453E2-490F-464C-B234-B2CEEDFD1161}"/>
    <cellStyle name="Comma 2 2 2 5 6 2 3 3" xfId="9512" xr:uid="{80BCD061-1F17-4C71-8CD9-219BE0DC3B75}"/>
    <cellStyle name="Comma 2 2 2 5 6 2 3 4" xfId="16835" xr:uid="{1E096761-022E-4D91-A8B1-B43C91B0F7E4}"/>
    <cellStyle name="Comma 2 2 2 5 6 2 4" xfId="8293" xr:uid="{972B26A1-9347-4F62-8EF8-838294C91A04}"/>
    <cellStyle name="Comma 2 2 2 5 6 2 4 2" xfId="10185" xr:uid="{A76067F2-7097-4DF7-AD8D-5978D143A9FB}"/>
    <cellStyle name="Comma 2 2 2 5 6 2 5" xfId="10622" xr:uid="{819F9F59-E4AC-430A-91E1-FDFFE16E70C3}"/>
    <cellStyle name="Comma 2 2 2 5 6 2 6" xfId="9316" xr:uid="{B070708E-F928-44C9-B099-C252C2927016}"/>
    <cellStyle name="Comma 2 2 2 5 6 2 7" xfId="16163" xr:uid="{B51433D9-6B13-4EC7-94BE-AEAA19E3CCE2}"/>
    <cellStyle name="Comma 2 2 2 5 6 2 8" xfId="7417" xr:uid="{31CEC905-0FA1-4A85-966E-3624A26EC31E}"/>
    <cellStyle name="Comma 2 2 2 5 6 3" xfId="7710" xr:uid="{B1384941-0736-46AF-B65C-B0F42EBFE129}"/>
    <cellStyle name="Comma 2 2 2 5 6 3 2" xfId="12349" xr:uid="{402FFB36-B6E0-4091-82C3-5F053DC27D99}"/>
    <cellStyle name="Comma 2 2 2 5 6 3 2 2" xfId="17133" xr:uid="{70AD132D-DC55-41E5-9489-4D0E382B0EE9}"/>
    <cellStyle name="Comma 2 2 2 5 6 3 3" xfId="10947" xr:uid="{7EEC7790-FD0A-4EAB-B4BC-E3CAF4662E08}"/>
    <cellStyle name="Comma 2 2 2 5 6 3 4" xfId="9603" xr:uid="{72B90DDA-C5FF-4278-919C-86EE2DB94F2A}"/>
    <cellStyle name="Comma 2 2 2 5 6 3 5" xfId="16256" xr:uid="{609A550D-B761-4A12-93C5-FDDE2F88CF03}"/>
    <cellStyle name="Comma 2 2 2 5 6 4" xfId="7529" xr:uid="{FD9B5604-F870-4019-9524-070740CB4BC3}"/>
    <cellStyle name="Comma 2 2 2 5 6 4 2" xfId="12860" xr:uid="{BDC771A2-67CE-4A11-AAF6-33BFCE75A4F7}"/>
    <cellStyle name="Comma 2 2 2 5 6 4 2 2" xfId="17569" xr:uid="{74F76237-B74D-457B-BAF4-89D996928EBD}"/>
    <cellStyle name="Comma 2 2 2 5 6 4 3" xfId="11586" xr:uid="{5FD5C4C1-2B50-49EF-9905-D5E9E2033B38}"/>
    <cellStyle name="Comma 2 2 2 5 6 4 4" xfId="9423" xr:uid="{2366CA2C-8881-4C4E-BEEC-BC81E36E8856}"/>
    <cellStyle name="Comma 2 2 2 5 6 4 5" xfId="16484" xr:uid="{BE9BD9C0-65D3-4947-9B39-014A5732B627}"/>
    <cellStyle name="Comma 2 2 2 5 6 5" xfId="8032" xr:uid="{10B9C8F3-FB52-4C40-9313-139CC4E7154B}"/>
    <cellStyle name="Comma 2 2 2 5 6 5 2" xfId="11779" xr:uid="{BBBEBBFE-1AF2-4004-9C2D-0ECED84F1ED3}"/>
    <cellStyle name="Comma 2 2 2 5 6 5 3" xfId="9925" xr:uid="{91F29CC6-1A4B-4502-80EE-FF84180B1F61}"/>
    <cellStyle name="Comma 2 2 2 5 6 5 4" xfId="16639" xr:uid="{4C080791-5F1D-4B10-AC96-4888F0DA2E47}"/>
    <cellStyle name="Comma 2 2 2 5 6 6" xfId="10352" xr:uid="{95E26C5E-3BFC-4F76-9086-77CEDF3DF491}"/>
    <cellStyle name="Comma 2 2 2 5 6 7" xfId="8890" xr:uid="{50AEE788-3668-4028-A30D-5847D7AAE0C6}"/>
    <cellStyle name="Comma 2 2 2 5 6 8" xfId="16061" xr:uid="{B95BAF03-E14E-44B6-9AF9-674F29733E3E}"/>
    <cellStyle name="Comma 2 2 2 5 6 9" xfId="7152" xr:uid="{DACB4E19-7FD8-49A5-88F3-B054327852AD}"/>
    <cellStyle name="Comma 2 2 2 5 7" xfId="4805" xr:uid="{67C9A468-EA29-4F45-9134-477B439E1351}"/>
    <cellStyle name="Comma 2 2 2 5 7 2" xfId="5816" xr:uid="{B6BBCBDD-C8FE-4387-AB69-6658AF02A071}"/>
    <cellStyle name="Comma 2 2 2 5 7 2 2" xfId="7800" xr:uid="{0A8821A1-5248-49E7-AB77-BFBDCC0E3D20}"/>
    <cellStyle name="Comma 2 2 2 5 7 2 2 2" xfId="12603" xr:uid="{FAF59B49-8311-45F5-8C23-ACD07DDA4ACF}"/>
    <cellStyle name="Comma 2 2 2 5 7 2 2 2 2" xfId="17378" xr:uid="{07137673-BF4F-425B-8406-F7F6ACFB7A1E}"/>
    <cellStyle name="Comma 2 2 2 5 7 2 2 3" xfId="11194" xr:uid="{119BFB77-96FC-4B8D-A77A-725AA4601901}"/>
    <cellStyle name="Comma 2 2 2 5 7 2 2 4" xfId="9693" xr:uid="{B2EF4C35-37DF-4A9A-861D-F3310865E807}"/>
    <cellStyle name="Comma 2 2 2 5 7 2 2 5" xfId="16345" xr:uid="{1C8D76A4-12FC-4E11-91D7-3C99AB624FBE}"/>
    <cellStyle name="Comma 2 2 2 5 7 2 3" xfId="7619" xr:uid="{0F63BD5F-FF5A-409E-AEBF-B079C1942625}"/>
    <cellStyle name="Comma 2 2 2 5 7 2 3 2" xfId="11986" xr:uid="{BA6B73DC-3C87-4276-85AB-B29D087736B1}"/>
    <cellStyle name="Comma 2 2 2 5 7 2 3 3" xfId="9513" xr:uid="{3DA77937-BD71-4CA0-AAE7-5B516F289AC7}"/>
    <cellStyle name="Comma 2 2 2 5 7 2 3 4" xfId="16836" xr:uid="{1E3A2388-992D-41B7-AE35-7853B572CC01}"/>
    <cellStyle name="Comma 2 2 2 5 7 2 4" xfId="8294" xr:uid="{7E8D1571-3F57-4434-9BAA-0771377AA766}"/>
    <cellStyle name="Comma 2 2 2 5 7 2 4 2" xfId="10186" xr:uid="{4DA514F8-881E-44B9-89E7-8799B08245A4}"/>
    <cellStyle name="Comma 2 2 2 5 7 2 5" xfId="10623" xr:uid="{C0B648B6-DD71-4FC4-8FA5-BC89654E296C}"/>
    <cellStyle name="Comma 2 2 2 5 7 2 6" xfId="9317" xr:uid="{3121E2AC-0294-4C42-A779-B981DCC4E5D4}"/>
    <cellStyle name="Comma 2 2 2 5 7 2 7" xfId="16164" xr:uid="{E6662B2B-BB64-49F9-8C21-2A1CD180C30C}"/>
    <cellStyle name="Comma 2 2 2 5 7 2 8" xfId="7418" xr:uid="{BD206A1D-3286-4458-8BD6-5FEF1D19B5FD}"/>
    <cellStyle name="Comma 2 2 2 5 7 3" xfId="7711" xr:uid="{13B333F3-69EE-4EBE-A9AA-BD8E4B892022}"/>
    <cellStyle name="Comma 2 2 2 5 7 3 2" xfId="12350" xr:uid="{CBBFAB01-6F24-4EE8-8B3C-18C23151AF48}"/>
    <cellStyle name="Comma 2 2 2 5 7 3 2 2" xfId="17134" xr:uid="{CFBA6120-5FBB-49DF-8222-3B8F0A6B12E6}"/>
    <cellStyle name="Comma 2 2 2 5 7 3 3" xfId="10948" xr:uid="{49A9C553-81B1-4F31-A288-6D9B26773BA3}"/>
    <cellStyle name="Comma 2 2 2 5 7 3 4" xfId="9604" xr:uid="{0F29BF5C-D682-47B1-A2F5-94F9E61185E7}"/>
    <cellStyle name="Comma 2 2 2 5 7 3 5" xfId="16257" xr:uid="{A3A74C76-46BB-4E1E-A958-D99EEDD3BF1B}"/>
    <cellStyle name="Comma 2 2 2 5 7 4" xfId="7530" xr:uid="{906E8A30-D487-4898-950C-E61E91DF1AD7}"/>
    <cellStyle name="Comma 2 2 2 5 7 4 2" xfId="12861" xr:uid="{B5AA3AB0-0BE0-4074-8D99-C374BFDE7B1A}"/>
    <cellStyle name="Comma 2 2 2 5 7 4 2 2" xfId="17570" xr:uid="{DC870A60-7FE3-4443-A115-0CF409568F0A}"/>
    <cellStyle name="Comma 2 2 2 5 7 4 3" xfId="11587" xr:uid="{6F6EC426-00BE-4DE3-B0D4-AB939C21D31E}"/>
    <cellStyle name="Comma 2 2 2 5 7 4 4" xfId="9424" xr:uid="{A7097A8C-51BE-44B6-9CD1-3F76C4FF7EDC}"/>
    <cellStyle name="Comma 2 2 2 5 7 4 5" xfId="16485" xr:uid="{B24B43CC-B9E3-4FAA-BB16-2C8D200CD643}"/>
    <cellStyle name="Comma 2 2 2 5 7 5" xfId="8033" xr:uid="{5CDA7E85-F19F-48F7-9F9C-FA925F09D1C4}"/>
    <cellStyle name="Comma 2 2 2 5 7 5 2" xfId="11780" xr:uid="{A83DA638-4096-41EF-BB93-29F53F1F3769}"/>
    <cellStyle name="Comma 2 2 2 5 7 5 3" xfId="9926" xr:uid="{9EFC86F8-F8A1-4E91-BD65-0574B93397F2}"/>
    <cellStyle name="Comma 2 2 2 5 7 5 4" xfId="16640" xr:uid="{B64C048E-FCA6-4A7D-A237-7F9D81AA75B2}"/>
    <cellStyle name="Comma 2 2 2 5 7 6" xfId="10353" xr:uid="{67392C09-FC30-4666-AF26-A4374886396E}"/>
    <cellStyle name="Comma 2 2 2 5 7 7" xfId="8891" xr:uid="{7443568C-8D71-47C1-B7C2-42BB58164F21}"/>
    <cellStyle name="Comma 2 2 2 5 7 8" xfId="16062" xr:uid="{BB396927-BBB5-4048-9AD3-22A5E8A3E255}"/>
    <cellStyle name="Comma 2 2 2 5 7 9" xfId="7153" xr:uid="{0C3200C7-72CF-4E82-8004-3B5967355E1C}"/>
    <cellStyle name="Comma 2 2 2 6" xfId="4806" xr:uid="{67FB9093-6DFC-474B-9513-AEC3DAAD53A8}"/>
    <cellStyle name="Comma 2 2 2 7" xfId="4807" xr:uid="{71BB2264-F8DA-4C77-B848-8E710CBAC80C}"/>
    <cellStyle name="Comma 2 2 2 8" xfId="4808" xr:uid="{77A37965-9A49-4493-BA11-46A1C122033C}"/>
    <cellStyle name="Comma 2 2 2 9" xfId="4809" xr:uid="{922276E3-D273-42E9-8B6D-D53510112EB0}"/>
    <cellStyle name="Comma 2 2 20" xfId="5793" xr:uid="{B14B6F5B-9794-4BC0-B858-CAF01556F617}"/>
    <cellStyle name="Comma 2 2 20 2" xfId="7777" xr:uid="{A7A5FFE9-E413-45A7-BE42-54720923DCC2}"/>
    <cellStyle name="Comma 2 2 20 2 2" xfId="12580" xr:uid="{D62775CB-C62A-428B-BA49-4060DD92E517}"/>
    <cellStyle name="Comma 2 2 20 2 2 2" xfId="17355" xr:uid="{BE2F0EBB-BA43-4782-A261-854A23230FA2}"/>
    <cellStyle name="Comma 2 2 20 2 3" xfId="11171" xr:uid="{2D059C50-EC50-414A-A763-109F8E16DCC6}"/>
    <cellStyle name="Comma 2 2 20 2 4" xfId="9670" xr:uid="{E1FF80AD-206E-497A-ABC4-47BA1F51C09D}"/>
    <cellStyle name="Comma 2 2 20 2 5" xfId="16322" xr:uid="{F5B77DDA-3559-4EF0-928D-5428D3F28C0F}"/>
    <cellStyle name="Comma 2 2 20 3" xfId="7596" xr:uid="{FEE527E6-C5D8-40D2-AB97-263FC88D60E3}"/>
    <cellStyle name="Comma 2 2 20 3 2" xfId="11963" xr:uid="{EB7E2D10-FB0A-4F1B-90C0-F37224ABBFD9}"/>
    <cellStyle name="Comma 2 2 20 3 3" xfId="9490" xr:uid="{B5669085-8032-4BDE-8856-89A6311D3272}"/>
    <cellStyle name="Comma 2 2 20 3 4" xfId="16813" xr:uid="{0F06F4C5-3BE7-45BF-BA86-AD285A54C96A}"/>
    <cellStyle name="Comma 2 2 20 4" xfId="8271" xr:uid="{C6BA8723-12FA-406D-A0D4-F360025C6DCC}"/>
    <cellStyle name="Comma 2 2 20 4 2" xfId="10163" xr:uid="{1D8D4F17-D7A7-43EF-886A-F6AC80DF63DF}"/>
    <cellStyle name="Comma 2 2 20 5" xfId="10600" xr:uid="{6552113B-3062-4EB0-9851-2D52A2DE0579}"/>
    <cellStyle name="Comma 2 2 20 6" xfId="9294" xr:uid="{055D4BBA-6721-4963-80F6-7520FE85113B}"/>
    <cellStyle name="Comma 2 2 20 7" xfId="16141" xr:uid="{9D8CCEEF-A06B-4E9F-9097-6859D592EDD1}"/>
    <cellStyle name="Comma 2 2 20 8" xfId="7395" xr:uid="{A2325CE4-2D04-4E51-8591-3379FEEFC1B0}"/>
    <cellStyle name="Comma 2 2 21" xfId="4762" xr:uid="{2673AD6F-6C39-4A3A-A2BD-7637638F8F07}"/>
    <cellStyle name="Comma 2 2 21 2" xfId="12327" xr:uid="{35C135EB-6839-416A-9A96-B92C8DFA2621}"/>
    <cellStyle name="Comma 2 2 21 2 2" xfId="17111" xr:uid="{6C9D4BCB-363F-435E-9F56-648E2BE4FAF3}"/>
    <cellStyle name="Comma 2 2 21 3" xfId="10925" xr:uid="{BE55280B-B7B8-4EAE-98A8-63880F4F0BE5}"/>
    <cellStyle name="Comma 2 2 21 4" xfId="9581" xr:uid="{07460336-57BE-442A-A20B-F9D86056FB48}"/>
    <cellStyle name="Comma 2 2 21 5" xfId="16234" xr:uid="{B93423BE-199B-4FCB-8A07-5D698B1604FC}"/>
    <cellStyle name="Comma 2 2 21 6" xfId="7688" xr:uid="{6FDFEAD2-5BD9-494B-9154-D8AAC6045466}"/>
    <cellStyle name="Comma 2 2 22" xfId="7507" xr:uid="{E627C4A2-4EF1-4A03-9845-79A120745E89}"/>
    <cellStyle name="Comma 2 2 22 2" xfId="11757" xr:uid="{3ADC6C56-7328-4D0A-BAE7-596BF9B9ED98}"/>
    <cellStyle name="Comma 2 2 22 3" xfId="9401" xr:uid="{F5B91CEB-AFA2-427F-852D-DAC45E9C38A8}"/>
    <cellStyle name="Comma 2 2 22 4" xfId="16617" xr:uid="{26DC0B01-6D8F-42FE-A886-12DF2C91015D}"/>
    <cellStyle name="Comma 2 2 23" xfId="8002" xr:uid="{78226CDA-DB16-4333-9DE6-29A30F2BC93C}"/>
    <cellStyle name="Comma 2 2 23 2" xfId="9895" xr:uid="{94F3F467-FA9C-48AC-B6D4-F9F161E5C373}"/>
    <cellStyle name="Comma 2 2 24" xfId="7128" xr:uid="{1703ACF2-152E-4A09-80F5-C30DB94E0056}"/>
    <cellStyle name="Comma 2 2 24 2" xfId="10330" xr:uid="{96969CA3-0810-4BD9-91E7-5930E4418A66}"/>
    <cellStyle name="Comma 2 2 25" xfId="6814" xr:uid="{2C20ED41-06C0-4D5F-83F4-167526F124BB}"/>
    <cellStyle name="Comma 2 2 26" xfId="8474" xr:uid="{5B83292D-F888-4CAE-814C-FBA3CA867846}"/>
    <cellStyle name="Comma 2 2 27" xfId="8867" xr:uid="{73257902-09F5-405A-B843-4F246A7D5C68}"/>
    <cellStyle name="Comma 2 2 28" xfId="16039" xr:uid="{827F7CE4-2276-46CF-970B-BE875A27C5AA}"/>
    <cellStyle name="Comma 2 2 29" xfId="6175" xr:uid="{D8F6C777-5DBD-45F8-8E3D-829C589DB98E}"/>
    <cellStyle name="Comma 2 2 3" xfId="4810" xr:uid="{9525831C-515D-4101-BA13-68583B4EAAA7}"/>
    <cellStyle name="Comma 2 2 3 2" xfId="7154" xr:uid="{EA960147-9429-434C-9935-CD25746B3812}"/>
    <cellStyle name="Comma 2 2 3 3" xfId="7077" xr:uid="{E29E85A9-0561-420E-9ADE-D3AC62D53DF3}"/>
    <cellStyle name="Comma 2 2 3 4" xfId="8684" xr:uid="{BC4B7ABF-FE25-435D-9B29-DFFCBEE5AE61}"/>
    <cellStyle name="Comma 2 2 3 5" xfId="6606" xr:uid="{4B5C2937-8745-41AD-9C6F-9716F616B9F8}"/>
    <cellStyle name="Comma 2 2 4" xfId="4811" xr:uid="{543D73F4-70D2-451A-AE2D-BFBC6EE8A64B}"/>
    <cellStyle name="Comma 2 2 4 10" xfId="7712" xr:uid="{D68CEEBF-1BE7-464C-A7C9-D896FB67AA24}"/>
    <cellStyle name="Comma 2 2 4 10 2" xfId="12351" xr:uid="{21900AC9-5225-40D3-A68B-F1E3B24881CF}"/>
    <cellStyle name="Comma 2 2 4 10 2 2" xfId="17135" xr:uid="{CD927A91-AC97-46BA-83CD-64A96445FB2C}"/>
    <cellStyle name="Comma 2 2 4 10 3" xfId="10949" xr:uid="{E5D0B984-1C46-47A1-B2F0-B7B2AD861805}"/>
    <cellStyle name="Comma 2 2 4 10 4" xfId="9605" xr:uid="{1394652F-D500-4270-96D5-10A548A60073}"/>
    <cellStyle name="Comma 2 2 4 10 5" xfId="16258" xr:uid="{7F6210DC-D783-4023-85BF-D373E511D992}"/>
    <cellStyle name="Comma 2 2 4 11" xfId="7531" xr:uid="{BFE16604-4170-4083-A2F5-96578E647235}"/>
    <cellStyle name="Comma 2 2 4 11 2" xfId="12862" xr:uid="{7235E4C2-433A-4281-92ED-572F017B0F73}"/>
    <cellStyle name="Comma 2 2 4 11 2 2" xfId="17571" xr:uid="{D829B386-F205-4008-874D-0C25519A6279}"/>
    <cellStyle name="Comma 2 2 4 11 3" xfId="11588" xr:uid="{D230AAB2-DCC8-4FF7-BBFC-645565CEA1E9}"/>
    <cellStyle name="Comma 2 2 4 11 4" xfId="9425" xr:uid="{2FBB1F45-407D-4B28-A90A-8154C39C566D}"/>
    <cellStyle name="Comma 2 2 4 11 5" xfId="16486" xr:uid="{95F98AE8-074D-4094-9D2E-CB99165B76E8}"/>
    <cellStyle name="Comma 2 2 4 12" xfId="8034" xr:uid="{1D6213EB-CA1F-4945-B159-8504C384530A}"/>
    <cellStyle name="Comma 2 2 4 12 2" xfId="11781" xr:uid="{A580C8E7-B564-45EE-BC00-1EF24B73B817}"/>
    <cellStyle name="Comma 2 2 4 12 3" xfId="9927" xr:uid="{E5C57678-12AF-41DB-8E38-2FEBD3EBFA05}"/>
    <cellStyle name="Comma 2 2 4 12 4" xfId="16641" xr:uid="{5B56B6B4-CC19-4173-9ACB-D965632CE50C}"/>
    <cellStyle name="Comma 2 2 4 13" xfId="7155" xr:uid="{1DF1155A-34FB-4067-AF47-0B490B7530F3}"/>
    <cellStyle name="Comma 2 2 4 13 2" xfId="10354" xr:uid="{E0FCC37A-C01E-4432-877E-FA88671C76FA}"/>
    <cellStyle name="Comma 2 2 4 14" xfId="8892" xr:uid="{44AEA963-4490-4A84-B44E-7BEDF97CEDDB}"/>
    <cellStyle name="Comma 2 2 4 15" xfId="16063" xr:uid="{490252F1-62FE-463E-8668-AF257D343B04}"/>
    <cellStyle name="Comma 2 2 4 16" xfId="6391" xr:uid="{E545D378-E6E2-45D5-A1EB-DF4C3CD94F17}"/>
    <cellStyle name="Comma 2 2 4 2" xfId="4812" xr:uid="{1088DC2D-F436-46FB-A6BA-DA960ECBB891}"/>
    <cellStyle name="Comma 2 2 4 2 10" xfId="7532" xr:uid="{490D0A15-0C5D-47A9-8C3C-650ADC9A51D5}"/>
    <cellStyle name="Comma 2 2 4 2 10 2" xfId="12863" xr:uid="{EC6336C2-8ACC-475E-BAB7-5A469BD9E686}"/>
    <cellStyle name="Comma 2 2 4 2 10 2 2" xfId="17572" xr:uid="{26A25F23-D626-45EE-A0D7-8D50694C505D}"/>
    <cellStyle name="Comma 2 2 4 2 10 3" xfId="11589" xr:uid="{84A248AE-5E3B-4B63-8BC7-839F542D5974}"/>
    <cellStyle name="Comma 2 2 4 2 10 4" xfId="9426" xr:uid="{A7958359-8DDC-4F07-8257-144E7FDAED8C}"/>
    <cellStyle name="Comma 2 2 4 2 10 5" xfId="16487" xr:uid="{702C3763-5A2F-4073-A386-7F69CCDC4449}"/>
    <cellStyle name="Comma 2 2 4 2 11" xfId="8035" xr:uid="{81834E16-EA61-44F0-81DF-703FF37BA159}"/>
    <cellStyle name="Comma 2 2 4 2 11 2" xfId="11782" xr:uid="{4DDE9A24-DEEB-4129-B5FA-DAAEE3C32FBC}"/>
    <cellStyle name="Comma 2 2 4 2 11 3" xfId="9928" xr:uid="{CB124C49-31EC-42B5-8054-688C48760785}"/>
    <cellStyle name="Comma 2 2 4 2 11 4" xfId="16642" xr:uid="{C40ECDEE-0A5E-4FEA-A571-FBBBCD9DA8AD}"/>
    <cellStyle name="Comma 2 2 4 2 12" xfId="10355" xr:uid="{D41BF3EB-FF05-4980-9C31-5B3119918AA0}"/>
    <cellStyle name="Comma 2 2 4 2 13" xfId="8893" xr:uid="{C7B1AEBD-8258-40AF-847B-C06CA80BCD82}"/>
    <cellStyle name="Comma 2 2 4 2 14" xfId="16064" xr:uid="{C464793C-7565-4B0B-AAD2-AF65030E86EE}"/>
    <cellStyle name="Comma 2 2 4 2 15" xfId="7156" xr:uid="{6813A44D-9740-4323-9F7F-AB51697E5909}"/>
    <cellStyle name="Comma 2 2 4 2 2" xfId="4813" xr:uid="{5E4F5313-BA17-4104-89FC-731AFC98BA47}"/>
    <cellStyle name="Comma 2 2 4 2 2 2" xfId="5819" xr:uid="{637B443D-3742-4911-8319-D9DBEC7B28F4}"/>
    <cellStyle name="Comma 2 2 4 2 2 2 2" xfId="7803" xr:uid="{2AA0805D-DEBE-4D3B-BDE7-5D4F747C2D43}"/>
    <cellStyle name="Comma 2 2 4 2 2 2 2 2" xfId="12606" xr:uid="{220D50CA-8A37-4C21-8F15-08227E41F2AD}"/>
    <cellStyle name="Comma 2 2 4 2 2 2 2 2 2" xfId="17381" xr:uid="{EA627E1C-613A-4733-8526-59426F4B3CF7}"/>
    <cellStyle name="Comma 2 2 4 2 2 2 2 3" xfId="11197" xr:uid="{8333D567-EB5B-431E-B876-A03F064938A9}"/>
    <cellStyle name="Comma 2 2 4 2 2 2 2 4" xfId="9696" xr:uid="{17BB64D6-41BD-4E5D-B6E5-618748A73969}"/>
    <cellStyle name="Comma 2 2 4 2 2 2 2 5" xfId="16348" xr:uid="{3BA69A6E-8C8E-40A9-B23F-09B7B5C812D8}"/>
    <cellStyle name="Comma 2 2 4 2 2 2 3" xfId="7622" xr:uid="{DDD9E2AD-1A0D-448C-A4DC-E24DB1190204}"/>
    <cellStyle name="Comma 2 2 4 2 2 2 3 2" xfId="11989" xr:uid="{DD8E5FDC-9D72-4796-B5FE-BBE8C578D5AA}"/>
    <cellStyle name="Comma 2 2 4 2 2 2 3 3" xfId="9516" xr:uid="{8A0AF4D5-7BEC-4610-A4F5-385B82BF2E37}"/>
    <cellStyle name="Comma 2 2 4 2 2 2 3 4" xfId="16839" xr:uid="{296414BF-7CE5-4B84-B9F0-74C3562E40C3}"/>
    <cellStyle name="Comma 2 2 4 2 2 2 4" xfId="8297" xr:uid="{7BD637C8-3B6D-4A49-8EF0-510DC5F30EC0}"/>
    <cellStyle name="Comma 2 2 4 2 2 2 4 2" xfId="10189" xr:uid="{F1979562-E935-41C4-A2FF-206CEE2EED39}"/>
    <cellStyle name="Comma 2 2 4 2 2 2 5" xfId="10626" xr:uid="{137072CC-11BE-48A7-B2A8-C7C69BB29A98}"/>
    <cellStyle name="Comma 2 2 4 2 2 2 6" xfId="9320" xr:uid="{3081268F-8A6D-4A7D-BF21-BBF56A6C774B}"/>
    <cellStyle name="Comma 2 2 4 2 2 2 7" xfId="16167" xr:uid="{A8B9D326-98AB-4433-9E71-E57AA16B2E5E}"/>
    <cellStyle name="Comma 2 2 4 2 2 2 8" xfId="7421" xr:uid="{6C4898AC-67FA-4644-B279-8BF1D22FBD7F}"/>
    <cellStyle name="Comma 2 2 4 2 2 3" xfId="7714" xr:uid="{B20EE062-18E5-469A-98F5-A5A2786D2C98}"/>
    <cellStyle name="Comma 2 2 4 2 2 3 2" xfId="12353" xr:uid="{9520D57F-BC79-4257-9B55-0622CFC88E14}"/>
    <cellStyle name="Comma 2 2 4 2 2 3 2 2" xfId="17137" xr:uid="{DA7BD767-43B5-4538-AA28-AC34D84BF836}"/>
    <cellStyle name="Comma 2 2 4 2 2 3 3" xfId="10951" xr:uid="{E6E3F1FF-CEFB-4DA3-A3DE-DE9F927DB0E9}"/>
    <cellStyle name="Comma 2 2 4 2 2 3 4" xfId="9607" xr:uid="{61192E09-6880-40F3-9A91-DCF9252612C1}"/>
    <cellStyle name="Comma 2 2 4 2 2 3 5" xfId="16260" xr:uid="{F4444865-98DF-4018-929F-6EBA0DA3C186}"/>
    <cellStyle name="Comma 2 2 4 2 2 4" xfId="7533" xr:uid="{CE945E52-33C4-4625-877A-AC239B18757E}"/>
    <cellStyle name="Comma 2 2 4 2 2 4 2" xfId="12864" xr:uid="{86B83D22-9EDD-44AA-8530-D7C504927739}"/>
    <cellStyle name="Comma 2 2 4 2 2 4 2 2" xfId="17573" xr:uid="{EC191151-0D9D-4BFB-AA96-0D7879E7E315}"/>
    <cellStyle name="Comma 2 2 4 2 2 4 3" xfId="11590" xr:uid="{60D57CCB-815C-4285-B684-F27E39A920FF}"/>
    <cellStyle name="Comma 2 2 4 2 2 4 4" xfId="9427" xr:uid="{1479D0CB-4260-4F0D-B6E6-96FC9BBCDE23}"/>
    <cellStyle name="Comma 2 2 4 2 2 4 5" xfId="16488" xr:uid="{CEBA36F7-F0E9-44C5-B63C-047BE08FE819}"/>
    <cellStyle name="Comma 2 2 4 2 2 5" xfId="8036" xr:uid="{C620F936-E33C-4987-BE2D-8FC818CD95B8}"/>
    <cellStyle name="Comma 2 2 4 2 2 5 2" xfId="11783" xr:uid="{80B00C3E-1870-490D-BECF-26CA07905C9C}"/>
    <cellStyle name="Comma 2 2 4 2 2 5 3" xfId="9929" xr:uid="{BD6C0712-D926-46E4-A0B7-B384A194C921}"/>
    <cellStyle name="Comma 2 2 4 2 2 5 4" xfId="16643" xr:uid="{2CF8BA5B-7BE0-4E12-895F-E19437AA015F}"/>
    <cellStyle name="Comma 2 2 4 2 2 6" xfId="10356" xr:uid="{0901079A-6F0B-4EB6-9761-2FDF4D1CE73C}"/>
    <cellStyle name="Comma 2 2 4 2 2 7" xfId="8894" xr:uid="{0B068C93-D14C-446C-BC09-BA43B0704EF9}"/>
    <cellStyle name="Comma 2 2 4 2 2 8" xfId="16065" xr:uid="{D5804150-044D-43A4-B266-E08881CA8868}"/>
    <cellStyle name="Comma 2 2 4 2 2 9" xfId="7157" xr:uid="{6F14CCE1-3597-46C6-AFCC-42852523251B}"/>
    <cellStyle name="Comma 2 2 4 2 3" xfId="4814" xr:uid="{9E4730BE-7FE0-42F2-8FBB-BC524D2BDB4C}"/>
    <cellStyle name="Comma 2 2 4 2 3 2" xfId="5820" xr:uid="{F52D9868-68E3-4D74-BD56-8C35FD4942B2}"/>
    <cellStyle name="Comma 2 2 4 2 3 2 2" xfId="7804" xr:uid="{4329E8DD-1DD0-45F6-AD00-D9C21BD6A5F7}"/>
    <cellStyle name="Comma 2 2 4 2 3 2 2 2" xfId="12607" xr:uid="{C983E739-F5F4-408C-B4CD-81B0A86FCB1C}"/>
    <cellStyle name="Comma 2 2 4 2 3 2 2 2 2" xfId="17382" xr:uid="{D290A9EF-FD4E-4602-A469-916E236831D7}"/>
    <cellStyle name="Comma 2 2 4 2 3 2 2 3" xfId="11198" xr:uid="{A4764A25-546F-4557-A171-C9C9E6567914}"/>
    <cellStyle name="Comma 2 2 4 2 3 2 2 4" xfId="9697" xr:uid="{C0D8D332-920E-40A5-820C-A0D9332B2267}"/>
    <cellStyle name="Comma 2 2 4 2 3 2 2 5" xfId="16349" xr:uid="{89D8EB14-3E46-416D-89C9-D3A3A19842BD}"/>
    <cellStyle name="Comma 2 2 4 2 3 2 3" xfId="7623" xr:uid="{12376577-A494-40A0-AE2E-B74F4340C545}"/>
    <cellStyle name="Comma 2 2 4 2 3 2 3 2" xfId="11990" xr:uid="{0F7BBEB9-4F5F-44C1-A74B-432C4D1D5B3B}"/>
    <cellStyle name="Comma 2 2 4 2 3 2 3 3" xfId="9517" xr:uid="{2C50F1B5-20B0-438C-9EDA-C2BCEF02752C}"/>
    <cellStyle name="Comma 2 2 4 2 3 2 3 4" xfId="16840" xr:uid="{DF988B0A-22D5-4606-A0A2-71FA87F8ED19}"/>
    <cellStyle name="Comma 2 2 4 2 3 2 4" xfId="8298" xr:uid="{EC3C52E7-95F3-4718-98DC-9C61FA28A356}"/>
    <cellStyle name="Comma 2 2 4 2 3 2 4 2" xfId="10190" xr:uid="{28952D60-7087-48EE-BA93-4BDFF067A5B6}"/>
    <cellStyle name="Comma 2 2 4 2 3 2 5" xfId="10627" xr:uid="{F3ACDC30-73D9-4687-B12C-731B21942C98}"/>
    <cellStyle name="Comma 2 2 4 2 3 2 6" xfId="9321" xr:uid="{28F76684-37E2-44C0-A3AC-1405981C7238}"/>
    <cellStyle name="Comma 2 2 4 2 3 2 7" xfId="16168" xr:uid="{BD663777-78A8-49AB-BE8E-3B3386EEE319}"/>
    <cellStyle name="Comma 2 2 4 2 3 2 8" xfId="7422" xr:uid="{1CF2A687-4E9F-4F9C-AE35-A6299DDF5667}"/>
    <cellStyle name="Comma 2 2 4 2 3 3" xfId="7715" xr:uid="{A9BA02EB-F21E-4878-A46C-BA8B3CBB6743}"/>
    <cellStyle name="Comma 2 2 4 2 3 3 2" xfId="12354" xr:uid="{75A9ACF2-062B-4967-B91B-89096490C353}"/>
    <cellStyle name="Comma 2 2 4 2 3 3 2 2" xfId="17138" xr:uid="{1D00645C-5C90-4D25-BFFE-2A72C334A2E6}"/>
    <cellStyle name="Comma 2 2 4 2 3 3 3" xfId="10952" xr:uid="{1554C3EB-0CB4-4891-AEC9-77587C2AE9E1}"/>
    <cellStyle name="Comma 2 2 4 2 3 3 4" xfId="9608" xr:uid="{EB9A757A-9C76-41FA-86DA-FE1B963FD064}"/>
    <cellStyle name="Comma 2 2 4 2 3 3 5" xfId="16261" xr:uid="{000FC314-EF34-4D0D-9A84-1EEA011987DF}"/>
    <cellStyle name="Comma 2 2 4 2 3 4" xfId="7534" xr:uid="{A7A4C277-D01C-476F-B0D3-8F71F78A2742}"/>
    <cellStyle name="Comma 2 2 4 2 3 4 2" xfId="12865" xr:uid="{C8929007-B0E3-461E-BCD8-EA1BE0FB8322}"/>
    <cellStyle name="Comma 2 2 4 2 3 4 2 2" xfId="17574" xr:uid="{19DF306A-FC3F-4EBB-86E2-4D6283DBB65B}"/>
    <cellStyle name="Comma 2 2 4 2 3 4 3" xfId="11591" xr:uid="{FDAD09F6-AC78-4174-9EF9-A9FE355F27ED}"/>
    <cellStyle name="Comma 2 2 4 2 3 4 4" xfId="9428" xr:uid="{B18F97C2-BE06-48C7-85C3-4D4082DFC233}"/>
    <cellStyle name="Comma 2 2 4 2 3 4 5" xfId="16489" xr:uid="{23E08E9C-2395-4662-A119-2E8176D38063}"/>
    <cellStyle name="Comma 2 2 4 2 3 5" xfId="8037" xr:uid="{2D2ABC04-79CD-42DA-9299-82E82F5D9CE5}"/>
    <cellStyle name="Comma 2 2 4 2 3 5 2" xfId="11784" xr:uid="{F0310B91-BE91-401D-B444-D631744B6479}"/>
    <cellStyle name="Comma 2 2 4 2 3 5 3" xfId="9930" xr:uid="{54DF3AC5-D17F-4C3D-8805-A845F7D6D3A0}"/>
    <cellStyle name="Comma 2 2 4 2 3 5 4" xfId="16644" xr:uid="{BEC02115-8B98-4B8B-AF34-E774B78EB151}"/>
    <cellStyle name="Comma 2 2 4 2 3 6" xfId="10357" xr:uid="{89FFBC16-E089-406D-8FC0-5AE55A62BD5A}"/>
    <cellStyle name="Comma 2 2 4 2 3 7" xfId="8895" xr:uid="{5E8B0E48-3242-4FCD-BC95-33AF9385D7BE}"/>
    <cellStyle name="Comma 2 2 4 2 3 8" xfId="16066" xr:uid="{4F5E0764-E69C-43C5-B7C2-FC91F13F29B2}"/>
    <cellStyle name="Comma 2 2 4 2 3 9" xfId="7158" xr:uid="{A4CEFEE2-F976-487C-B0C7-BDE90C5BFDB3}"/>
    <cellStyle name="Comma 2 2 4 2 4" xfId="4815" xr:uid="{EC39CEA0-CBBE-4FBF-A76F-059F4D306F4F}"/>
    <cellStyle name="Comma 2 2 4 2 4 2" xfId="5821" xr:uid="{1949196E-D0B8-4BF0-BC98-BBF6FF551D66}"/>
    <cellStyle name="Comma 2 2 4 2 4 2 2" xfId="7805" xr:uid="{CB9C22EB-1E32-4142-8D31-0BBDA8F8F064}"/>
    <cellStyle name="Comma 2 2 4 2 4 2 2 2" xfId="12608" xr:uid="{C97E3B42-5FAF-46F8-8BE3-47509D3D8B15}"/>
    <cellStyle name="Comma 2 2 4 2 4 2 2 2 2" xfId="17383" xr:uid="{2E1246C5-5C7D-41FC-ACC9-788839BD8C9E}"/>
    <cellStyle name="Comma 2 2 4 2 4 2 2 3" xfId="11199" xr:uid="{7877BD25-9557-4A09-AEE9-EB2A87BADC08}"/>
    <cellStyle name="Comma 2 2 4 2 4 2 2 4" xfId="9698" xr:uid="{D5C343A4-B636-4806-902E-BF4EED7DCA0A}"/>
    <cellStyle name="Comma 2 2 4 2 4 2 2 5" xfId="16350" xr:uid="{AE6ECEE0-AA43-489D-B57A-45CD8F04F563}"/>
    <cellStyle name="Comma 2 2 4 2 4 2 3" xfId="7624" xr:uid="{F18D4E81-49CD-48A4-9D4D-6946E21B1881}"/>
    <cellStyle name="Comma 2 2 4 2 4 2 3 2" xfId="11991" xr:uid="{4FDD168A-3BB0-4E49-92A5-F691DC68C680}"/>
    <cellStyle name="Comma 2 2 4 2 4 2 3 3" xfId="9518" xr:uid="{37E179FE-9F5B-45F6-8146-46B5D0DCB836}"/>
    <cellStyle name="Comma 2 2 4 2 4 2 3 4" xfId="16841" xr:uid="{7E7A2A5D-8095-418A-A13F-27C087C6F552}"/>
    <cellStyle name="Comma 2 2 4 2 4 2 4" xfId="8299" xr:uid="{A089BDCA-8CC2-46DD-9633-98E33B4CAC49}"/>
    <cellStyle name="Comma 2 2 4 2 4 2 4 2" xfId="10191" xr:uid="{F4C1E87C-A4DD-4A81-BF18-9F2579312CA0}"/>
    <cellStyle name="Comma 2 2 4 2 4 2 5" xfId="10628" xr:uid="{D09BA3A1-741D-4095-A522-6CBE34BB7823}"/>
    <cellStyle name="Comma 2 2 4 2 4 2 6" xfId="9322" xr:uid="{DE8BF9E9-BADE-4400-854C-86B3D9505081}"/>
    <cellStyle name="Comma 2 2 4 2 4 2 7" xfId="16169" xr:uid="{82C9A3D9-3538-4152-9BEC-EB7876122FA3}"/>
    <cellStyle name="Comma 2 2 4 2 4 2 8" xfId="7423" xr:uid="{EDD65225-97EC-4743-8FF2-4D71B47BFFAC}"/>
    <cellStyle name="Comma 2 2 4 2 4 3" xfId="7716" xr:uid="{4F3C7233-93E7-4B6F-83E1-2931B8AAF7B6}"/>
    <cellStyle name="Comma 2 2 4 2 4 3 2" xfId="12355" xr:uid="{8A5EEB00-8929-44AF-A8E4-F34965C5CE88}"/>
    <cellStyle name="Comma 2 2 4 2 4 3 2 2" xfId="17139" xr:uid="{72A0F374-6D6C-44CC-AB38-3EE079426743}"/>
    <cellStyle name="Comma 2 2 4 2 4 3 3" xfId="10953" xr:uid="{51C7B89B-3721-4164-919A-406E94FD3F25}"/>
    <cellStyle name="Comma 2 2 4 2 4 3 4" xfId="9609" xr:uid="{52FD7B92-3AD8-44CA-8F7C-993E807E7108}"/>
    <cellStyle name="Comma 2 2 4 2 4 3 5" xfId="16262" xr:uid="{6CEAF718-BE06-4C8B-BAC4-14E228B91A10}"/>
    <cellStyle name="Comma 2 2 4 2 4 4" xfId="7535" xr:uid="{02CB57D8-EDC3-467E-8B70-A8C341030246}"/>
    <cellStyle name="Comma 2 2 4 2 4 4 2" xfId="12866" xr:uid="{BF5FDAD5-C7A4-44BB-8CA4-611F6962C6CC}"/>
    <cellStyle name="Comma 2 2 4 2 4 4 2 2" xfId="17575" xr:uid="{74B84DC2-595F-443B-9172-8A3CA070D865}"/>
    <cellStyle name="Comma 2 2 4 2 4 4 3" xfId="11592" xr:uid="{5A340526-FE9B-40F4-9704-EA3916C5BD61}"/>
    <cellStyle name="Comma 2 2 4 2 4 4 4" xfId="9429" xr:uid="{A2C3C0AD-22BD-46CC-BBCE-02E44B8A0E74}"/>
    <cellStyle name="Comma 2 2 4 2 4 4 5" xfId="16490" xr:uid="{9E3AC5CC-7262-4F7A-B3C7-4BCAA730F330}"/>
    <cellStyle name="Comma 2 2 4 2 4 5" xfId="8038" xr:uid="{A2E8516C-9082-453A-9B75-8A4FF5FC6B81}"/>
    <cellStyle name="Comma 2 2 4 2 4 5 2" xfId="11785" xr:uid="{75E358D3-083A-4B91-968C-6208A99D77E7}"/>
    <cellStyle name="Comma 2 2 4 2 4 5 3" xfId="9931" xr:uid="{9B731AB1-05B4-4A65-B75B-0B053CBFC9E1}"/>
    <cellStyle name="Comma 2 2 4 2 4 5 4" xfId="16645" xr:uid="{C42B0E37-05F6-41E4-9B16-9A71C2860640}"/>
    <cellStyle name="Comma 2 2 4 2 4 6" xfId="10358" xr:uid="{4345E977-E5B1-42C2-A49E-B3801F9F58B2}"/>
    <cellStyle name="Comma 2 2 4 2 4 7" xfId="8896" xr:uid="{2144E87B-5387-423D-8645-76D54D03F15F}"/>
    <cellStyle name="Comma 2 2 4 2 4 8" xfId="16067" xr:uid="{4220E95D-4A51-4E7C-BC89-B357520E9C77}"/>
    <cellStyle name="Comma 2 2 4 2 4 9" xfId="7159" xr:uid="{8BDB569F-5B05-4A13-AAAB-36AD61073986}"/>
    <cellStyle name="Comma 2 2 4 2 5" xfId="4816" xr:uid="{DF03E538-75AC-4C9F-8A6A-6489A6845F38}"/>
    <cellStyle name="Comma 2 2 4 2 5 2" xfId="5822" xr:uid="{59CE5C59-68B2-40E6-8018-D4F08E87C436}"/>
    <cellStyle name="Comma 2 2 4 2 5 2 2" xfId="7806" xr:uid="{7A17F0C3-AA48-42FA-8E5F-23E8DFEC3603}"/>
    <cellStyle name="Comma 2 2 4 2 5 2 2 2" xfId="12609" xr:uid="{DCE3A965-A2BD-4758-89CE-F7C34276ED11}"/>
    <cellStyle name="Comma 2 2 4 2 5 2 2 2 2" xfId="17384" xr:uid="{D2928CC4-A652-4E82-85BE-74CF749766D6}"/>
    <cellStyle name="Comma 2 2 4 2 5 2 2 3" xfId="11200" xr:uid="{18D6B8E4-956B-400E-A37E-B0106CD772AB}"/>
    <cellStyle name="Comma 2 2 4 2 5 2 2 4" xfId="9699" xr:uid="{A8A29C64-6BCE-4165-8FB5-94BC65ADCC5E}"/>
    <cellStyle name="Comma 2 2 4 2 5 2 2 5" xfId="16351" xr:uid="{3602BED1-037D-4B19-987E-530BC6CCDF05}"/>
    <cellStyle name="Comma 2 2 4 2 5 2 3" xfId="7625" xr:uid="{04074828-AD17-4C15-8EC7-835E8B935673}"/>
    <cellStyle name="Comma 2 2 4 2 5 2 3 2" xfId="11992" xr:uid="{89895F61-4185-4672-8A0C-DB71F831B52A}"/>
    <cellStyle name="Comma 2 2 4 2 5 2 3 3" xfId="9519" xr:uid="{D63F8615-2166-4B4E-9026-C9080C4F3779}"/>
    <cellStyle name="Comma 2 2 4 2 5 2 3 4" xfId="16842" xr:uid="{0AB9603D-7DA9-492A-AC6C-4E3A91532D14}"/>
    <cellStyle name="Comma 2 2 4 2 5 2 4" xfId="8300" xr:uid="{F4F8D47C-79BD-46DE-AEBD-0465761CB463}"/>
    <cellStyle name="Comma 2 2 4 2 5 2 4 2" xfId="10192" xr:uid="{906D04E0-844B-4A35-AD98-31B6B30ABED2}"/>
    <cellStyle name="Comma 2 2 4 2 5 2 5" xfId="10629" xr:uid="{016F341A-C565-4DCC-B6F6-880A76751347}"/>
    <cellStyle name="Comma 2 2 4 2 5 2 6" xfId="9323" xr:uid="{D0A9C73F-7C75-4055-AA66-BFD23D29C287}"/>
    <cellStyle name="Comma 2 2 4 2 5 2 7" xfId="16170" xr:uid="{D53686A9-A4AD-460F-B948-01AE3C7D2E2E}"/>
    <cellStyle name="Comma 2 2 4 2 5 2 8" xfId="7424" xr:uid="{A8CA0070-9DAB-4216-A4E7-37C47B28CA64}"/>
    <cellStyle name="Comma 2 2 4 2 5 3" xfId="7717" xr:uid="{D3BF5488-7401-489F-B728-85EAE1000C30}"/>
    <cellStyle name="Comma 2 2 4 2 5 3 2" xfId="12356" xr:uid="{37A1CF49-B3BD-4F25-B818-57E8CCAC8F6D}"/>
    <cellStyle name="Comma 2 2 4 2 5 3 2 2" xfId="17140" xr:uid="{D0277EF2-9A00-44EB-9B32-76CDD82210F6}"/>
    <cellStyle name="Comma 2 2 4 2 5 3 3" xfId="10954" xr:uid="{EF80AC98-FE02-480D-BD0C-E0C178D14019}"/>
    <cellStyle name="Comma 2 2 4 2 5 3 4" xfId="9610" xr:uid="{8329CAC9-FDF0-45EB-B06D-2424E687296C}"/>
    <cellStyle name="Comma 2 2 4 2 5 3 5" xfId="16263" xr:uid="{777EF163-7682-40A6-8564-125B8745BC9C}"/>
    <cellStyle name="Comma 2 2 4 2 5 4" xfId="7536" xr:uid="{6A561703-5D7C-4056-8A3C-9D4AF3CD1374}"/>
    <cellStyle name="Comma 2 2 4 2 5 4 2" xfId="12867" xr:uid="{522D4A6B-FEFD-4657-B96D-A1CBBFC6A56E}"/>
    <cellStyle name="Comma 2 2 4 2 5 4 2 2" xfId="17576" xr:uid="{9BB3B88C-5E56-46CD-89BB-8CC3A39B840F}"/>
    <cellStyle name="Comma 2 2 4 2 5 4 3" xfId="11593" xr:uid="{51D7603E-07B2-492F-BB71-4C4249A95683}"/>
    <cellStyle name="Comma 2 2 4 2 5 4 4" xfId="9430" xr:uid="{793D128B-F072-402F-AFFF-B5B7060EEA73}"/>
    <cellStyle name="Comma 2 2 4 2 5 4 5" xfId="16491" xr:uid="{2E159940-3B9B-4C9D-8AAC-2ACF9FD9C2F4}"/>
    <cellStyle name="Comma 2 2 4 2 5 5" xfId="8039" xr:uid="{3E810292-AB5C-48E9-AC44-C2A4EF5A447A}"/>
    <cellStyle name="Comma 2 2 4 2 5 5 2" xfId="11786" xr:uid="{B26A6ADA-3919-4EF6-8BC5-00BF5FB0CDEB}"/>
    <cellStyle name="Comma 2 2 4 2 5 5 3" xfId="9932" xr:uid="{BE9488ED-D728-4954-9823-98A55D9762E1}"/>
    <cellStyle name="Comma 2 2 4 2 5 5 4" xfId="16646" xr:uid="{27BBE458-3F8C-4D3E-9918-894CF71F2C82}"/>
    <cellStyle name="Comma 2 2 4 2 5 6" xfId="10359" xr:uid="{6BE88777-5E12-44B4-8499-6B80A15226E4}"/>
    <cellStyle name="Comma 2 2 4 2 5 7" xfId="8897" xr:uid="{72F7F733-0C6D-47DC-B751-F5157E7480B7}"/>
    <cellStyle name="Comma 2 2 4 2 5 8" xfId="16068" xr:uid="{369AAF79-9896-42B7-8B87-95BAD16FE41D}"/>
    <cellStyle name="Comma 2 2 4 2 5 9" xfId="7160" xr:uid="{5B08E886-FC92-4EB5-8238-A7061A3B8511}"/>
    <cellStyle name="Comma 2 2 4 2 6" xfId="4817" xr:uid="{47BB7440-351A-4C0E-9487-FD073BB5138C}"/>
    <cellStyle name="Comma 2 2 4 2 6 2" xfId="5823" xr:uid="{2FEBE350-616C-4C1D-989C-35CBB07374A0}"/>
    <cellStyle name="Comma 2 2 4 2 6 2 2" xfId="7807" xr:uid="{42F164C4-78AF-4BFF-94AC-B1F8BE51601D}"/>
    <cellStyle name="Comma 2 2 4 2 6 2 2 2" xfId="12610" xr:uid="{97D1521A-89F4-4BB8-809C-59BCA9EFF7AB}"/>
    <cellStyle name="Comma 2 2 4 2 6 2 2 2 2" xfId="17385" xr:uid="{39B80D7E-85A7-4270-9B33-CCA97CFB7C1F}"/>
    <cellStyle name="Comma 2 2 4 2 6 2 2 3" xfId="11201" xr:uid="{E8ABD5F5-2091-4731-B30F-AC7EE660BE1F}"/>
    <cellStyle name="Comma 2 2 4 2 6 2 2 4" xfId="9700" xr:uid="{E75F9D3F-1B62-4867-91A1-FF9A3678E067}"/>
    <cellStyle name="Comma 2 2 4 2 6 2 2 5" xfId="16352" xr:uid="{29CAF104-4F89-4D42-A874-C6BF98B90792}"/>
    <cellStyle name="Comma 2 2 4 2 6 2 3" xfId="7626" xr:uid="{223899ED-6159-482C-B7E7-324B6DFFB4F9}"/>
    <cellStyle name="Comma 2 2 4 2 6 2 3 2" xfId="11993" xr:uid="{13F5F675-B8FA-4A64-8D90-E5C39CB241BA}"/>
    <cellStyle name="Comma 2 2 4 2 6 2 3 3" xfId="9520" xr:uid="{92F98D32-8F14-49FD-B861-9DEB294BAEE3}"/>
    <cellStyle name="Comma 2 2 4 2 6 2 3 4" xfId="16843" xr:uid="{880357BC-1A91-4EEE-8667-E2FB45FC9559}"/>
    <cellStyle name="Comma 2 2 4 2 6 2 4" xfId="8301" xr:uid="{8D6BD7BF-57CD-48FA-B33B-325065611E62}"/>
    <cellStyle name="Comma 2 2 4 2 6 2 4 2" xfId="10193" xr:uid="{B9C9D7C9-2BE2-486B-8C20-B21CFBB8E7A7}"/>
    <cellStyle name="Comma 2 2 4 2 6 2 5" xfId="10630" xr:uid="{53A67083-A638-4092-90CA-C5106F362741}"/>
    <cellStyle name="Comma 2 2 4 2 6 2 6" xfId="9324" xr:uid="{37C0D0DC-6339-4405-8028-2EBB696BFDB8}"/>
    <cellStyle name="Comma 2 2 4 2 6 2 7" xfId="16171" xr:uid="{75E4DE57-5377-4792-B573-751ADC96BDEF}"/>
    <cellStyle name="Comma 2 2 4 2 6 2 8" xfId="7425" xr:uid="{8982E9C3-806F-4E7A-9230-1CF9AD2FDFD7}"/>
    <cellStyle name="Comma 2 2 4 2 6 3" xfId="7718" xr:uid="{624C55D2-13B4-4F94-B678-67F9B70CE6D9}"/>
    <cellStyle name="Comma 2 2 4 2 6 3 2" xfId="12357" xr:uid="{2B7B23A2-42BE-445B-ABF8-2670C14941F7}"/>
    <cellStyle name="Comma 2 2 4 2 6 3 2 2" xfId="17141" xr:uid="{33447D0A-386A-4728-9000-E4E9183C633A}"/>
    <cellStyle name="Comma 2 2 4 2 6 3 3" xfId="10955" xr:uid="{A93E62F2-2C09-4872-9A62-A8C0A14FE8E1}"/>
    <cellStyle name="Comma 2 2 4 2 6 3 4" xfId="9611" xr:uid="{9E4988E2-5F8E-45FE-B475-E18055B4C389}"/>
    <cellStyle name="Comma 2 2 4 2 6 3 5" xfId="16264" xr:uid="{C1F68991-D3F7-4A80-9683-40BCF435C63E}"/>
    <cellStyle name="Comma 2 2 4 2 6 4" xfId="7537" xr:uid="{D38CFE9C-A8E6-4762-B02E-0F34C32C5954}"/>
    <cellStyle name="Comma 2 2 4 2 6 4 2" xfId="12868" xr:uid="{C189F80C-B41D-4DBD-B475-C02182959A7D}"/>
    <cellStyle name="Comma 2 2 4 2 6 4 2 2" xfId="17577" xr:uid="{6A881A8A-92AF-4ADE-A3D4-C7676384EDF3}"/>
    <cellStyle name="Comma 2 2 4 2 6 4 3" xfId="11594" xr:uid="{27B6C99B-6509-416E-A814-27556299B82A}"/>
    <cellStyle name="Comma 2 2 4 2 6 4 4" xfId="9431" xr:uid="{F21C8A5D-5398-4EB1-88FA-9F79DADBEC07}"/>
    <cellStyle name="Comma 2 2 4 2 6 4 5" xfId="16492" xr:uid="{34872DAC-C568-40AB-A4D3-D93BC3F480A5}"/>
    <cellStyle name="Comma 2 2 4 2 6 5" xfId="8040" xr:uid="{0C605236-4177-43EE-928A-7D7F481B006E}"/>
    <cellStyle name="Comma 2 2 4 2 6 5 2" xfId="11787" xr:uid="{AEC7DFC2-EA7A-46F3-8A0E-C5739AF973B8}"/>
    <cellStyle name="Comma 2 2 4 2 6 5 3" xfId="9933" xr:uid="{273ECA70-F871-4C8F-92CE-B4535739AA9B}"/>
    <cellStyle name="Comma 2 2 4 2 6 5 4" xfId="16647" xr:uid="{75E0E4DC-B6D0-48DD-A860-4983F0C3F099}"/>
    <cellStyle name="Comma 2 2 4 2 6 6" xfId="10360" xr:uid="{2975B4A8-39BA-44C0-91D5-05FE1FE6EBE0}"/>
    <cellStyle name="Comma 2 2 4 2 6 7" xfId="8898" xr:uid="{D85E15B5-5B66-4360-A3BB-B7A298848A3A}"/>
    <cellStyle name="Comma 2 2 4 2 6 8" xfId="16069" xr:uid="{39A4C941-5ECF-40AB-A505-88C11CCC6C18}"/>
    <cellStyle name="Comma 2 2 4 2 6 9" xfId="7161" xr:uid="{C37DC3A1-F312-48F1-ABC8-CCE1DD870B26}"/>
    <cellStyle name="Comma 2 2 4 2 7" xfId="4818" xr:uid="{3925B0C5-12BC-4AE4-9EDD-1FD99DD894B8}"/>
    <cellStyle name="Comma 2 2 4 2 7 2" xfId="5824" xr:uid="{AA0ADAFB-A719-4138-9777-D129932C8F94}"/>
    <cellStyle name="Comma 2 2 4 2 7 2 2" xfId="7808" xr:uid="{A788227F-9DB4-48E9-AC46-8E9B4163E5EA}"/>
    <cellStyle name="Comma 2 2 4 2 7 2 2 2" xfId="12611" xr:uid="{01C9B0B0-207D-4CB7-BDE9-B43FB8EC27D1}"/>
    <cellStyle name="Comma 2 2 4 2 7 2 2 2 2" xfId="17386" xr:uid="{34FA5092-092A-4B52-8518-7CCFD0D1A8A2}"/>
    <cellStyle name="Comma 2 2 4 2 7 2 2 3" xfId="11202" xr:uid="{C886B599-4918-44BE-AC94-680CF06E8260}"/>
    <cellStyle name="Comma 2 2 4 2 7 2 2 4" xfId="9701" xr:uid="{9C7998BF-89D2-4E62-B7B8-B4743E50BD15}"/>
    <cellStyle name="Comma 2 2 4 2 7 2 2 5" xfId="16353" xr:uid="{0E2A7D8C-862F-4FA4-8C22-3520133EBB00}"/>
    <cellStyle name="Comma 2 2 4 2 7 2 3" xfId="7627" xr:uid="{D0DF4EC1-B174-4AE1-851B-AE5E64264A0B}"/>
    <cellStyle name="Comma 2 2 4 2 7 2 3 2" xfId="11994" xr:uid="{4DE49EBD-B49D-4904-A68F-4EA738F409DE}"/>
    <cellStyle name="Comma 2 2 4 2 7 2 3 3" xfId="9521" xr:uid="{CA19A6BB-4061-4994-ADA1-B1CF2DAEADBF}"/>
    <cellStyle name="Comma 2 2 4 2 7 2 3 4" xfId="16844" xr:uid="{BA4B675A-6AC9-4499-8143-F00F2A8A9AB7}"/>
    <cellStyle name="Comma 2 2 4 2 7 2 4" xfId="8302" xr:uid="{2BD501CF-4377-4EA3-A3DF-0A98CE5A2625}"/>
    <cellStyle name="Comma 2 2 4 2 7 2 4 2" xfId="10194" xr:uid="{E8500750-455E-4182-9A8B-C3588DBB205D}"/>
    <cellStyle name="Comma 2 2 4 2 7 2 5" xfId="10631" xr:uid="{E5ABAE91-AF73-45E3-9F6E-30C25AC7726B}"/>
    <cellStyle name="Comma 2 2 4 2 7 2 6" xfId="9325" xr:uid="{66B65284-3844-41DC-A015-C1702187BD86}"/>
    <cellStyle name="Comma 2 2 4 2 7 2 7" xfId="16172" xr:uid="{3E51F7B7-22BB-4BF2-8FCA-05D561BF9F9E}"/>
    <cellStyle name="Comma 2 2 4 2 7 2 8" xfId="7426" xr:uid="{032AD2E2-4D91-43E4-9C4F-DC24C67D8D00}"/>
    <cellStyle name="Comma 2 2 4 2 7 3" xfId="7719" xr:uid="{D961FDEC-341D-446B-90CA-CC8F2778CAB5}"/>
    <cellStyle name="Comma 2 2 4 2 7 3 2" xfId="12358" xr:uid="{7D3F26A9-EB09-4849-90F7-B39A666C014B}"/>
    <cellStyle name="Comma 2 2 4 2 7 3 2 2" xfId="17142" xr:uid="{5A981A45-259B-4FEB-B0F6-9A6515B07082}"/>
    <cellStyle name="Comma 2 2 4 2 7 3 3" xfId="10956" xr:uid="{FAD4E6D7-3BA8-4131-8F13-677595628D68}"/>
    <cellStyle name="Comma 2 2 4 2 7 3 4" xfId="9612" xr:uid="{DA78834B-2EAE-469A-A000-3082A025CCD7}"/>
    <cellStyle name="Comma 2 2 4 2 7 3 5" xfId="16265" xr:uid="{F3FB8E0B-4F37-4F7A-BC6C-B65ED365C8AA}"/>
    <cellStyle name="Comma 2 2 4 2 7 4" xfId="7538" xr:uid="{88B89247-CB96-4F21-8D51-F5DF781880AE}"/>
    <cellStyle name="Comma 2 2 4 2 7 4 2" xfId="12869" xr:uid="{0F854720-7DB9-491B-836C-956BA09D697B}"/>
    <cellStyle name="Comma 2 2 4 2 7 4 2 2" xfId="17578" xr:uid="{08CD9E7D-D621-4C29-B9CD-E671E3A7284E}"/>
    <cellStyle name="Comma 2 2 4 2 7 4 3" xfId="11595" xr:uid="{AF828C33-AD3D-4513-94DF-D8E27F1CA903}"/>
    <cellStyle name="Comma 2 2 4 2 7 4 4" xfId="9432" xr:uid="{6063C87F-6D42-46CE-9FDE-B299D6D949B1}"/>
    <cellStyle name="Comma 2 2 4 2 7 4 5" xfId="16493" xr:uid="{3D58E3EB-5E18-4B80-8138-83E94CE1BD5C}"/>
    <cellStyle name="Comma 2 2 4 2 7 5" xfId="8041" xr:uid="{30705FA2-C505-451E-B8E0-2C347A70ABB8}"/>
    <cellStyle name="Comma 2 2 4 2 7 5 2" xfId="11788" xr:uid="{83D167BB-36AD-428E-A411-68F08464B2D4}"/>
    <cellStyle name="Comma 2 2 4 2 7 5 3" xfId="9934" xr:uid="{03C67324-150F-4AFE-9309-510C84E1CD6D}"/>
    <cellStyle name="Comma 2 2 4 2 7 5 4" xfId="16648" xr:uid="{2B490F44-FC21-4047-AE92-69B32F8180B1}"/>
    <cellStyle name="Comma 2 2 4 2 7 6" xfId="10361" xr:uid="{364F4DAD-C0D1-480F-AA7F-D76C60248DF7}"/>
    <cellStyle name="Comma 2 2 4 2 7 7" xfId="8899" xr:uid="{8F738A93-C9BD-4A80-8002-12F43DEF891B}"/>
    <cellStyle name="Comma 2 2 4 2 7 8" xfId="16070" xr:uid="{8DBE75EB-DA51-424D-9165-68D609D22C9B}"/>
    <cellStyle name="Comma 2 2 4 2 7 9" xfId="7162" xr:uid="{97177916-047B-4B13-AD36-4CFD93BAADE8}"/>
    <cellStyle name="Comma 2 2 4 2 8" xfId="5818" xr:uid="{C121A509-06FF-4736-B69A-3FA61D8DBA38}"/>
    <cellStyle name="Comma 2 2 4 2 8 2" xfId="7802" xr:uid="{370B6034-5B3F-4772-8E84-F5E028607D53}"/>
    <cellStyle name="Comma 2 2 4 2 8 2 2" xfId="12605" xr:uid="{39E28C3E-C25A-43A9-9E29-9A2720E1143F}"/>
    <cellStyle name="Comma 2 2 4 2 8 2 2 2" xfId="17380" xr:uid="{F22CF09B-3030-4911-8884-1A61789B2540}"/>
    <cellStyle name="Comma 2 2 4 2 8 2 3" xfId="11196" xr:uid="{CC65F768-51E6-4BEC-BEDA-8690A8202C15}"/>
    <cellStyle name="Comma 2 2 4 2 8 2 4" xfId="9695" xr:uid="{0B758F2A-B8CE-4641-9A10-967CCA22B61F}"/>
    <cellStyle name="Comma 2 2 4 2 8 2 5" xfId="16347" xr:uid="{8E619451-986F-472C-858D-7A8285F5A55D}"/>
    <cellStyle name="Comma 2 2 4 2 8 3" xfId="7621" xr:uid="{D79590DD-8740-4397-8C08-A7D2A48FCFEF}"/>
    <cellStyle name="Comma 2 2 4 2 8 3 2" xfId="11988" xr:uid="{60F3CF6A-569B-40C5-A1E9-981A6E38705B}"/>
    <cellStyle name="Comma 2 2 4 2 8 3 3" xfId="9515" xr:uid="{BF1F0034-FB14-42EE-BCD0-409134368E39}"/>
    <cellStyle name="Comma 2 2 4 2 8 3 4" xfId="16838" xr:uid="{4ECAD5F2-4FC7-4E63-843B-7D345401107D}"/>
    <cellStyle name="Comma 2 2 4 2 8 4" xfId="8296" xr:uid="{514DC7E2-1022-4553-8F97-A69B8062E5B2}"/>
    <cellStyle name="Comma 2 2 4 2 8 4 2" xfId="10188" xr:uid="{F9338D25-E081-4ECA-A032-2ED81C871F60}"/>
    <cellStyle name="Comma 2 2 4 2 8 5" xfId="10625" xr:uid="{792C3CEE-563E-4F65-91D2-9AC9A59F4152}"/>
    <cellStyle name="Comma 2 2 4 2 8 6" xfId="9319" xr:uid="{1E180E29-D84A-4283-90B0-D4A77E9192E6}"/>
    <cellStyle name="Comma 2 2 4 2 8 7" xfId="16166" xr:uid="{CFC7C65B-FDF4-44DA-AD84-6F7C0252D2E7}"/>
    <cellStyle name="Comma 2 2 4 2 8 8" xfId="7420" xr:uid="{A6954201-465D-4159-B315-265F9098C4B9}"/>
    <cellStyle name="Comma 2 2 4 2 9" xfId="7713" xr:uid="{5068F12E-F057-4ABD-A48C-202C4C03013F}"/>
    <cellStyle name="Comma 2 2 4 2 9 2" xfId="12352" xr:uid="{E083D282-CAE3-45DD-9B50-3B7AC8840C2B}"/>
    <cellStyle name="Comma 2 2 4 2 9 2 2" xfId="17136" xr:uid="{C2DF1004-8799-4D35-8D09-34FAE630FAC9}"/>
    <cellStyle name="Comma 2 2 4 2 9 3" xfId="10950" xr:uid="{E2A1F227-8CCF-4089-AF4C-009FC1C056C5}"/>
    <cellStyle name="Comma 2 2 4 2 9 4" xfId="9606" xr:uid="{940F3235-7A1C-4BE0-889E-F44471C9D8E6}"/>
    <cellStyle name="Comma 2 2 4 2 9 5" xfId="16259" xr:uid="{688F86D2-92BA-4EBC-AB2E-7D01565F3C39}"/>
    <cellStyle name="Comma 2 2 4 3" xfId="4819" xr:uid="{52B4507F-498C-47D1-A87A-AD71B04D920D}"/>
    <cellStyle name="Comma 2 2 4 3 2" xfId="5825" xr:uid="{84E67EA1-15F7-4B60-96A3-0F96AF22FC0E}"/>
    <cellStyle name="Comma 2 2 4 3 2 2" xfId="7809" xr:uid="{F9C3491D-38FD-4935-8EB8-2EC0816E7096}"/>
    <cellStyle name="Comma 2 2 4 3 2 2 2" xfId="12612" xr:uid="{1F4F0983-B5E5-41A4-9359-840DA723065D}"/>
    <cellStyle name="Comma 2 2 4 3 2 2 2 2" xfId="17387" xr:uid="{998C95E4-B7C5-41F1-BA92-C98BA8D7D377}"/>
    <cellStyle name="Comma 2 2 4 3 2 2 3" xfId="11203" xr:uid="{DC629286-4D45-4C22-9B4E-0B11E7F82677}"/>
    <cellStyle name="Comma 2 2 4 3 2 2 4" xfId="9702" xr:uid="{E5F52EFF-B76B-4ECE-89FD-2A47BD93176C}"/>
    <cellStyle name="Comma 2 2 4 3 2 2 5" xfId="16354" xr:uid="{CF63A552-5C86-44DF-A5BA-ADF6AABAF2C3}"/>
    <cellStyle name="Comma 2 2 4 3 2 3" xfId="7628" xr:uid="{12058F4F-FE6F-4E31-A0C0-20F158572D90}"/>
    <cellStyle name="Comma 2 2 4 3 2 3 2" xfId="11995" xr:uid="{8F979644-F3F5-4DEA-A634-39CFCAD071FD}"/>
    <cellStyle name="Comma 2 2 4 3 2 3 3" xfId="9522" xr:uid="{09E41732-C1D3-4EC5-97EF-F0AF3A52DF60}"/>
    <cellStyle name="Comma 2 2 4 3 2 3 4" xfId="16845" xr:uid="{10655221-1659-43F4-9B55-DE097EE79B3D}"/>
    <cellStyle name="Comma 2 2 4 3 2 4" xfId="8303" xr:uid="{A95052E0-7205-466A-B7D8-C48D0E076C6B}"/>
    <cellStyle name="Comma 2 2 4 3 2 4 2" xfId="10195" xr:uid="{D55C905C-D7FD-4119-A519-B3135FEDD1D6}"/>
    <cellStyle name="Comma 2 2 4 3 2 5" xfId="10632" xr:uid="{B8A6CFA4-F4F6-4ECC-AB82-2C30251A64AC}"/>
    <cellStyle name="Comma 2 2 4 3 2 6" xfId="9326" xr:uid="{AB86765E-FDC2-414E-8B86-B565C4D74DFA}"/>
    <cellStyle name="Comma 2 2 4 3 2 7" xfId="16173" xr:uid="{1C6D92E3-CCC6-4D11-B839-7F35D2A7E1B1}"/>
    <cellStyle name="Comma 2 2 4 3 2 8" xfId="7427" xr:uid="{A9688EB7-8177-40D1-B005-F75F9DDCF3C8}"/>
    <cellStyle name="Comma 2 2 4 3 3" xfId="7720" xr:uid="{4B45C61E-B5B4-460B-A32C-1D01F07D24C7}"/>
    <cellStyle name="Comma 2 2 4 3 3 2" xfId="12359" xr:uid="{0EE4E9B7-614C-4546-A8B1-0A2648EA8DD4}"/>
    <cellStyle name="Comma 2 2 4 3 3 2 2" xfId="17143" xr:uid="{5C159E26-2D20-4C2D-8166-3DFC0900E752}"/>
    <cellStyle name="Comma 2 2 4 3 3 3" xfId="10957" xr:uid="{8742B68A-4819-4BD7-8A38-3CE082E5D008}"/>
    <cellStyle name="Comma 2 2 4 3 3 4" xfId="9613" xr:uid="{739E2B14-3357-41F9-A318-8CD34E9B51C8}"/>
    <cellStyle name="Comma 2 2 4 3 3 5" xfId="16266" xr:uid="{2E587534-ED5C-4D38-8EF3-EFF2DAD0AE3B}"/>
    <cellStyle name="Comma 2 2 4 3 4" xfId="7539" xr:uid="{0CE92014-2804-464A-B5B5-92E22292C141}"/>
    <cellStyle name="Comma 2 2 4 3 4 2" xfId="12870" xr:uid="{E42F38BA-647A-4C94-94EE-6F4E5EBD8992}"/>
    <cellStyle name="Comma 2 2 4 3 4 2 2" xfId="17579" xr:uid="{1E4E399F-DE1F-4C12-94AC-775B7A58D117}"/>
    <cellStyle name="Comma 2 2 4 3 4 3" xfId="11596" xr:uid="{8C16C917-468E-4DD7-988D-8664A6C35B44}"/>
    <cellStyle name="Comma 2 2 4 3 4 4" xfId="9433" xr:uid="{A4B55D4E-098B-4ACF-9866-EBF8A6C1342E}"/>
    <cellStyle name="Comma 2 2 4 3 4 5" xfId="16494" xr:uid="{850A2391-71AB-46E9-B350-2A9586C280B3}"/>
    <cellStyle name="Comma 2 2 4 3 5" xfId="8042" xr:uid="{536B7088-1450-472F-80FD-302039D67A4D}"/>
    <cellStyle name="Comma 2 2 4 3 5 2" xfId="11789" xr:uid="{C69B4F5D-2882-4002-AA5D-A6086797F97B}"/>
    <cellStyle name="Comma 2 2 4 3 5 3" xfId="9935" xr:uid="{2E2D6EB4-1CAE-40A6-8C37-A015CD9ED967}"/>
    <cellStyle name="Comma 2 2 4 3 5 4" xfId="16649" xr:uid="{4824F4D2-3BE7-4066-B44C-D74376E88A0E}"/>
    <cellStyle name="Comma 2 2 4 3 6" xfId="10362" xr:uid="{7B0C535A-4184-48A4-9F15-57868CE4351D}"/>
    <cellStyle name="Comma 2 2 4 3 7" xfId="8900" xr:uid="{BEC4D755-9701-44BC-88E9-78EDA9A01F0C}"/>
    <cellStyle name="Comma 2 2 4 3 8" xfId="16071" xr:uid="{05A1850F-9047-4832-BA5B-1091092E1E10}"/>
    <cellStyle name="Comma 2 2 4 3 9" xfId="7163" xr:uid="{8EA24BDD-7A79-4521-966D-F27BB787EF6C}"/>
    <cellStyle name="Comma 2 2 4 4" xfId="4820" xr:uid="{1C1ECE0F-88A5-4756-A1D0-9EC35C524FF4}"/>
    <cellStyle name="Comma 2 2 4 4 2" xfId="5826" xr:uid="{BC4709E4-F48C-4B5A-94FF-F04B9126927B}"/>
    <cellStyle name="Comma 2 2 4 4 2 2" xfId="7810" xr:uid="{AC0A8EE6-82EF-4EE1-A1EB-75747F5CE53C}"/>
    <cellStyle name="Comma 2 2 4 4 2 2 2" xfId="12613" xr:uid="{D2B8E34F-E523-4524-8792-F6CA8E173753}"/>
    <cellStyle name="Comma 2 2 4 4 2 2 2 2" xfId="17388" xr:uid="{8C80B78A-6747-4AD2-AD6B-FBA5350FDCFC}"/>
    <cellStyle name="Comma 2 2 4 4 2 2 3" xfId="11204" xr:uid="{CDF39531-8594-45A5-BF34-494AE4BE12EF}"/>
    <cellStyle name="Comma 2 2 4 4 2 2 4" xfId="9703" xr:uid="{BEC70613-7E12-4382-844A-E62CA878A3D1}"/>
    <cellStyle name="Comma 2 2 4 4 2 2 5" xfId="16355" xr:uid="{FB68A480-2952-40DC-A567-0812B1BA0E23}"/>
    <cellStyle name="Comma 2 2 4 4 2 3" xfId="7629" xr:uid="{D959E9DE-277E-4744-A078-DFE4E97FDA1B}"/>
    <cellStyle name="Comma 2 2 4 4 2 3 2" xfId="11996" xr:uid="{331A0B76-4631-4B1A-9958-FD2A6D15FDB3}"/>
    <cellStyle name="Comma 2 2 4 4 2 3 3" xfId="9523" xr:uid="{374FC134-565A-496B-BA36-68CD9BCEEC51}"/>
    <cellStyle name="Comma 2 2 4 4 2 3 4" xfId="16846" xr:uid="{368AFABB-85DA-420F-B766-333FFB08B495}"/>
    <cellStyle name="Comma 2 2 4 4 2 4" xfId="8304" xr:uid="{BEE0AB78-4A39-49DE-969A-2ECF1C58181E}"/>
    <cellStyle name="Comma 2 2 4 4 2 4 2" xfId="10196" xr:uid="{7270F74B-9E74-4BB5-AA10-CB24F53A80E2}"/>
    <cellStyle name="Comma 2 2 4 4 2 5" xfId="10633" xr:uid="{0E0FCD0C-0705-4A71-B7EE-FA5DD3F767ED}"/>
    <cellStyle name="Comma 2 2 4 4 2 6" xfId="9327" xr:uid="{D8D274CC-4F55-42BD-BB23-04C307ECD4B4}"/>
    <cellStyle name="Comma 2 2 4 4 2 7" xfId="16174" xr:uid="{544FA4D1-63E8-4A0B-9336-75ECCD94FBF4}"/>
    <cellStyle name="Comma 2 2 4 4 2 8" xfId="7428" xr:uid="{C9637322-D0F9-454B-AA9F-9094B6229C7C}"/>
    <cellStyle name="Comma 2 2 4 4 3" xfId="7721" xr:uid="{D36FB9D8-7ABC-412B-9A3C-86A226936C0D}"/>
    <cellStyle name="Comma 2 2 4 4 3 2" xfId="12360" xr:uid="{EC73B9A6-9715-4A20-A43E-ECD039B765B9}"/>
    <cellStyle name="Comma 2 2 4 4 3 2 2" xfId="17144" xr:uid="{CF10F5CE-4F4E-4F21-8AC8-892F3F540DCD}"/>
    <cellStyle name="Comma 2 2 4 4 3 3" xfId="10958" xr:uid="{9BDBCDB3-3108-4430-905B-74647E206E48}"/>
    <cellStyle name="Comma 2 2 4 4 3 4" xfId="9614" xr:uid="{04469DD7-DA23-43A1-92E3-4071B2A37A2F}"/>
    <cellStyle name="Comma 2 2 4 4 3 5" xfId="16267" xr:uid="{C5B8E964-27DD-45E5-AA36-706A5B053AA9}"/>
    <cellStyle name="Comma 2 2 4 4 4" xfId="7540" xr:uid="{0F98C9E7-EB4F-478D-916B-DA77BC4B7415}"/>
    <cellStyle name="Comma 2 2 4 4 4 2" xfId="12871" xr:uid="{409DBBFD-C135-484A-9D68-C3E9A3CB3036}"/>
    <cellStyle name="Comma 2 2 4 4 4 2 2" xfId="17580" xr:uid="{3BD5C945-6DEF-4315-8326-C8A4BA851417}"/>
    <cellStyle name="Comma 2 2 4 4 4 3" xfId="11597" xr:uid="{3C38D01C-1F87-429E-B759-D041E5485BC0}"/>
    <cellStyle name="Comma 2 2 4 4 4 4" xfId="9434" xr:uid="{123805BD-A487-4CF6-85D0-B9DCCD25B724}"/>
    <cellStyle name="Comma 2 2 4 4 4 5" xfId="16495" xr:uid="{7883CD89-D430-4194-8009-30622E683BA3}"/>
    <cellStyle name="Comma 2 2 4 4 5" xfId="8043" xr:uid="{4C67188C-E4A7-402E-91C6-740B15ADB5A3}"/>
    <cellStyle name="Comma 2 2 4 4 5 2" xfId="11790" xr:uid="{73092DB8-5C97-41C0-9A92-E05FB996F4F0}"/>
    <cellStyle name="Comma 2 2 4 4 5 3" xfId="9936" xr:uid="{EDBFB80F-22FA-4095-BE10-1C83094850F9}"/>
    <cellStyle name="Comma 2 2 4 4 5 4" xfId="16650" xr:uid="{DF0B190C-328E-4A9D-8755-1FDF5B38DF26}"/>
    <cellStyle name="Comma 2 2 4 4 6" xfId="10363" xr:uid="{D06EB8C5-6BDC-4767-AA13-9BFF3E58E355}"/>
    <cellStyle name="Comma 2 2 4 4 7" xfId="8901" xr:uid="{FBF90F97-5686-4955-A7E5-45FEB9C1CCD9}"/>
    <cellStyle name="Comma 2 2 4 4 8" xfId="16072" xr:uid="{23A5D69F-7E0E-467B-BECF-2D1CD853037E}"/>
    <cellStyle name="Comma 2 2 4 4 9" xfId="7164" xr:uid="{17C8CF95-980E-4A01-A1CD-1677E9CF7A9C}"/>
    <cellStyle name="Comma 2 2 4 5" xfId="4821" xr:uid="{AAD3251F-6086-4751-A00C-E598A94DBC75}"/>
    <cellStyle name="Comma 2 2 4 5 2" xfId="5827" xr:uid="{3744C6D2-7565-4FC5-A0E3-C301334C587E}"/>
    <cellStyle name="Comma 2 2 4 5 2 2" xfId="7811" xr:uid="{11233FBF-9DF0-4C45-8F14-6874071FD9DA}"/>
    <cellStyle name="Comma 2 2 4 5 2 2 2" xfId="12614" xr:uid="{17411741-F425-4E15-A39C-F15C7C0F4B90}"/>
    <cellStyle name="Comma 2 2 4 5 2 2 2 2" xfId="17389" xr:uid="{9D9C9B4A-7C14-46E0-85D2-602803C965B5}"/>
    <cellStyle name="Comma 2 2 4 5 2 2 3" xfId="11205" xr:uid="{E932A4D3-B902-4962-9586-936D530FBC64}"/>
    <cellStyle name="Comma 2 2 4 5 2 2 4" xfId="9704" xr:uid="{A9EBDF56-596A-4F91-893A-2833223D7E49}"/>
    <cellStyle name="Comma 2 2 4 5 2 2 5" xfId="16356" xr:uid="{11F6C7D7-6D18-4F71-9D94-5C16108D1533}"/>
    <cellStyle name="Comma 2 2 4 5 2 3" xfId="7630" xr:uid="{89E1B29F-B43F-4FA9-A053-18ADD7146FF3}"/>
    <cellStyle name="Comma 2 2 4 5 2 3 2" xfId="11997" xr:uid="{74ABFB4C-77DE-427C-9817-09C731BB60BB}"/>
    <cellStyle name="Comma 2 2 4 5 2 3 3" xfId="9524" xr:uid="{011B9647-8440-4D50-BB88-4A48D9DA0ACA}"/>
    <cellStyle name="Comma 2 2 4 5 2 3 4" xfId="16847" xr:uid="{2AFD39C8-5142-4094-B353-09DB13AD3096}"/>
    <cellStyle name="Comma 2 2 4 5 2 4" xfId="8305" xr:uid="{AF9B537F-42FC-49BE-B8D6-71776E23DFA5}"/>
    <cellStyle name="Comma 2 2 4 5 2 4 2" xfId="10197" xr:uid="{A1C93FBB-E8B8-4A28-A2D8-095F4FCAA5B3}"/>
    <cellStyle name="Comma 2 2 4 5 2 5" xfId="10634" xr:uid="{313123DA-51EE-451D-BDF4-69E9B489E867}"/>
    <cellStyle name="Comma 2 2 4 5 2 6" xfId="9328" xr:uid="{A457DC79-2179-4857-BB8C-59EF789DA5BF}"/>
    <cellStyle name="Comma 2 2 4 5 2 7" xfId="16175" xr:uid="{E65946DC-3E56-4AE7-ADC2-CAA60FA13060}"/>
    <cellStyle name="Comma 2 2 4 5 2 8" xfId="7429" xr:uid="{53D8B971-C52E-48D6-B8E7-B24A6901D996}"/>
    <cellStyle name="Comma 2 2 4 5 3" xfId="7722" xr:uid="{E6C98CB0-B7D4-4090-8084-E9CB23E1B5E6}"/>
    <cellStyle name="Comma 2 2 4 5 3 2" xfId="12361" xr:uid="{6A7EF183-A17D-431A-86D3-EB4DEA252A3A}"/>
    <cellStyle name="Comma 2 2 4 5 3 2 2" xfId="17145" xr:uid="{5966C054-2658-4454-BC2E-C031A86CADD3}"/>
    <cellStyle name="Comma 2 2 4 5 3 3" xfId="10959" xr:uid="{B88BF3FD-0ECC-4832-B3DD-CFF24011850D}"/>
    <cellStyle name="Comma 2 2 4 5 3 4" xfId="9615" xr:uid="{C6B42998-E184-4F3D-93DF-A10FFA27134E}"/>
    <cellStyle name="Comma 2 2 4 5 3 5" xfId="16268" xr:uid="{ACB6FE9D-648C-4B39-9B8F-45AF6B037C4D}"/>
    <cellStyle name="Comma 2 2 4 5 4" xfId="7541" xr:uid="{7FE1D9B9-DFEB-42DD-8A1F-D606B3BEBDF2}"/>
    <cellStyle name="Comma 2 2 4 5 4 2" xfId="12872" xr:uid="{41270DD1-EA4F-4BA4-8F87-D96EF36FA77A}"/>
    <cellStyle name="Comma 2 2 4 5 4 2 2" xfId="17581" xr:uid="{B14881A1-6D90-4BF1-8CD0-FE591031F8BC}"/>
    <cellStyle name="Comma 2 2 4 5 4 3" xfId="11598" xr:uid="{16DC7DD2-0118-4DDE-AD5D-0E43BB0308DA}"/>
    <cellStyle name="Comma 2 2 4 5 4 4" xfId="9435" xr:uid="{581468D5-3143-41AA-89B8-ACEB148F0D98}"/>
    <cellStyle name="Comma 2 2 4 5 4 5" xfId="16496" xr:uid="{00F05CFA-979A-4211-9BA3-797AEBAEC813}"/>
    <cellStyle name="Comma 2 2 4 5 5" xfId="8044" xr:uid="{5936A6B2-69EB-404B-A378-CB4BF83FA102}"/>
    <cellStyle name="Comma 2 2 4 5 5 2" xfId="11791" xr:uid="{987AC3DA-EF96-432A-8A6F-D301C1E99CAE}"/>
    <cellStyle name="Comma 2 2 4 5 5 3" xfId="9937" xr:uid="{8E526F80-8BE3-4939-A0BA-FFC2D76B65DA}"/>
    <cellStyle name="Comma 2 2 4 5 5 4" xfId="16651" xr:uid="{EC1E76AC-FBF7-415A-9FC9-F013E9AC3F6F}"/>
    <cellStyle name="Comma 2 2 4 5 6" xfId="10364" xr:uid="{F063BECF-7236-4262-8520-4DF5027103F6}"/>
    <cellStyle name="Comma 2 2 4 5 7" xfId="8902" xr:uid="{D730C5DD-DB90-4CDB-8E50-FE86B53FE5B5}"/>
    <cellStyle name="Comma 2 2 4 5 8" xfId="16073" xr:uid="{B8E87955-50C4-4DCA-9B8B-3951B4B2FDF4}"/>
    <cellStyle name="Comma 2 2 4 5 9" xfId="7165" xr:uid="{B3527846-97EE-488E-8B8B-A1A3C248D9D3}"/>
    <cellStyle name="Comma 2 2 4 6" xfId="4822" xr:uid="{39122B2E-D66E-44D3-935A-9655838D8044}"/>
    <cellStyle name="Comma 2 2 4 6 2" xfId="5828" xr:uid="{376CA19B-4821-4F03-81BC-A9B1A47B55BC}"/>
    <cellStyle name="Comma 2 2 4 6 2 2" xfId="7812" xr:uid="{6155F93A-613B-42A8-8FBB-1F0C11F8BB18}"/>
    <cellStyle name="Comma 2 2 4 6 2 2 2" xfId="12615" xr:uid="{E5644CF7-2439-49DE-9E2C-55870A63A734}"/>
    <cellStyle name="Comma 2 2 4 6 2 2 2 2" xfId="17390" xr:uid="{8900493C-783C-4FA6-92F1-4B55F4EE5DCA}"/>
    <cellStyle name="Comma 2 2 4 6 2 2 3" xfId="11206" xr:uid="{84A75029-88B0-400A-85CC-79BA1B3F9D32}"/>
    <cellStyle name="Comma 2 2 4 6 2 2 4" xfId="9705" xr:uid="{A6BAB54E-F682-4697-98C4-BE227CEECC3B}"/>
    <cellStyle name="Comma 2 2 4 6 2 2 5" xfId="16357" xr:uid="{39024E02-D72C-45A0-B9FF-6E43BD0DB0E5}"/>
    <cellStyle name="Comma 2 2 4 6 2 3" xfId="7631" xr:uid="{C02AF9CD-5B5B-4DA9-91A3-0650CB90BD40}"/>
    <cellStyle name="Comma 2 2 4 6 2 3 2" xfId="11998" xr:uid="{2326D26D-FD09-4119-837E-6CC94C470BFC}"/>
    <cellStyle name="Comma 2 2 4 6 2 3 3" xfId="9525" xr:uid="{69531E83-1261-47A9-B71A-4494707E90F4}"/>
    <cellStyle name="Comma 2 2 4 6 2 3 4" xfId="16848" xr:uid="{17B8A6F0-7A17-4A5F-98FE-820404FFA509}"/>
    <cellStyle name="Comma 2 2 4 6 2 4" xfId="8306" xr:uid="{EBBD11BB-18EE-4595-913D-F4E3E2544DE4}"/>
    <cellStyle name="Comma 2 2 4 6 2 4 2" xfId="10198" xr:uid="{DEA04483-6D2B-4406-9C13-178C168DB85F}"/>
    <cellStyle name="Comma 2 2 4 6 2 5" xfId="10635" xr:uid="{8B65FA34-D2B1-4BD6-933B-A2652796C5EE}"/>
    <cellStyle name="Comma 2 2 4 6 2 6" xfId="9329" xr:uid="{BBF10D8F-2746-4466-B325-F1C77B20CA50}"/>
    <cellStyle name="Comma 2 2 4 6 2 7" xfId="16176" xr:uid="{8EC7A549-5CC0-424D-AC27-A95C3A0D7CB7}"/>
    <cellStyle name="Comma 2 2 4 6 2 8" xfId="7430" xr:uid="{963C4593-E02D-4C52-823C-1BEA66ECF674}"/>
    <cellStyle name="Comma 2 2 4 6 3" xfId="7723" xr:uid="{E4D1DF34-39D1-4EAC-A584-0FE0AE6F5433}"/>
    <cellStyle name="Comma 2 2 4 6 3 2" xfId="12362" xr:uid="{C4476E71-C919-4F44-BCFC-30F9241D9072}"/>
    <cellStyle name="Comma 2 2 4 6 3 2 2" xfId="17146" xr:uid="{3266E555-9E6E-427B-B035-EC0B286F1DBB}"/>
    <cellStyle name="Comma 2 2 4 6 3 3" xfId="10960" xr:uid="{9EFAE761-1341-43F9-8DCD-6ABB4CBAFDF5}"/>
    <cellStyle name="Comma 2 2 4 6 3 4" xfId="9616" xr:uid="{E17470D4-2D21-40AE-B147-D90E12F6C864}"/>
    <cellStyle name="Comma 2 2 4 6 3 5" xfId="16269" xr:uid="{9453E6C0-501E-459D-804D-066D94DD57F2}"/>
    <cellStyle name="Comma 2 2 4 6 4" xfId="7542" xr:uid="{80219A32-B5B8-48BB-82FB-C66B68452DB3}"/>
    <cellStyle name="Comma 2 2 4 6 4 2" xfId="12873" xr:uid="{48173E4D-593D-4328-8AC8-E349065764C6}"/>
    <cellStyle name="Comma 2 2 4 6 4 2 2" xfId="17582" xr:uid="{19AFECB8-F041-4CC2-8B18-185B054CD81D}"/>
    <cellStyle name="Comma 2 2 4 6 4 3" xfId="11599" xr:uid="{E2E183D9-324C-4D75-A7AA-89597E5D04DB}"/>
    <cellStyle name="Comma 2 2 4 6 4 4" xfId="9436" xr:uid="{5288E84C-CE42-4B35-85C0-36AF8A803D0A}"/>
    <cellStyle name="Comma 2 2 4 6 4 5" xfId="16497" xr:uid="{6D40C5BA-67E7-48C9-93D4-E3678E01AF40}"/>
    <cellStyle name="Comma 2 2 4 6 5" xfId="8045" xr:uid="{38C7DFF3-8849-480D-AAA5-FBD830C6A010}"/>
    <cellStyle name="Comma 2 2 4 6 5 2" xfId="11792" xr:uid="{2EE8F327-2768-422A-BF26-AA9147B9E5FD}"/>
    <cellStyle name="Comma 2 2 4 6 5 3" xfId="9938" xr:uid="{5E7C3A12-A756-42BA-9201-C5C3D3C2A60A}"/>
    <cellStyle name="Comma 2 2 4 6 5 4" xfId="16652" xr:uid="{FE495AE7-5DFD-4C41-9A69-8193F0258FD7}"/>
    <cellStyle name="Comma 2 2 4 6 6" xfId="10365" xr:uid="{5C5AF5BF-4B50-4414-B356-1587A5A15FBD}"/>
    <cellStyle name="Comma 2 2 4 6 7" xfId="8903" xr:uid="{E5B465C7-C763-4069-B827-C8C13761A7BB}"/>
    <cellStyle name="Comma 2 2 4 6 8" xfId="16074" xr:uid="{46E95F69-A036-4B4F-87F4-C1FAAB8B0001}"/>
    <cellStyle name="Comma 2 2 4 6 9" xfId="7166" xr:uid="{A21DB39C-3CCE-4FEB-A857-C3F90B89F685}"/>
    <cellStyle name="Comma 2 2 4 7" xfId="4823" xr:uid="{48B436C9-D9DE-4444-A9CC-8402602FE7EE}"/>
    <cellStyle name="Comma 2 2 4 7 2" xfId="5829" xr:uid="{BF5F8A2F-EC77-44BF-9CDF-60B6B8995F19}"/>
    <cellStyle name="Comma 2 2 4 7 2 2" xfId="7813" xr:uid="{4AD145E7-8F49-419A-82CA-F525E96DBAE8}"/>
    <cellStyle name="Comma 2 2 4 7 2 2 2" xfId="12616" xr:uid="{77FFFC6B-8CD9-4CE4-B493-137808D101B3}"/>
    <cellStyle name="Comma 2 2 4 7 2 2 2 2" xfId="17391" xr:uid="{84B77C5D-6EE5-4174-823E-0A2455ECF5F9}"/>
    <cellStyle name="Comma 2 2 4 7 2 2 3" xfId="11207" xr:uid="{948465A3-B8F5-4301-AF63-5B0FCD066474}"/>
    <cellStyle name="Comma 2 2 4 7 2 2 4" xfId="9706" xr:uid="{01CA7D6E-C3EE-4306-9DF0-2D8A78BA44F7}"/>
    <cellStyle name="Comma 2 2 4 7 2 2 5" xfId="16358" xr:uid="{E566D37C-7618-4933-BB70-9EE0EADFE913}"/>
    <cellStyle name="Comma 2 2 4 7 2 3" xfId="7632" xr:uid="{6581184A-2C85-4635-AE47-214626F6E75F}"/>
    <cellStyle name="Comma 2 2 4 7 2 3 2" xfId="11999" xr:uid="{E6F12C4A-C0ED-4460-B482-BC8D0A8A49FD}"/>
    <cellStyle name="Comma 2 2 4 7 2 3 3" xfId="9526" xr:uid="{9B4FDEC6-01BE-49AF-8232-6C1E457A5436}"/>
    <cellStyle name="Comma 2 2 4 7 2 3 4" xfId="16849" xr:uid="{71A560DA-15BD-4A00-B6BC-6A6251B3A484}"/>
    <cellStyle name="Comma 2 2 4 7 2 4" xfId="8307" xr:uid="{1F5C522C-C5EE-4F67-8C9C-CD149D19CC4A}"/>
    <cellStyle name="Comma 2 2 4 7 2 4 2" xfId="10199" xr:uid="{9A5EC832-361B-4E30-BF82-8B3F7C7BCE92}"/>
    <cellStyle name="Comma 2 2 4 7 2 5" xfId="10636" xr:uid="{C0FEBCDA-56DD-4070-B57D-40BC148D7C24}"/>
    <cellStyle name="Comma 2 2 4 7 2 6" xfId="9330" xr:uid="{EDB998D5-5500-4D54-B74A-A1FC80941C34}"/>
    <cellStyle name="Comma 2 2 4 7 2 7" xfId="16177" xr:uid="{1A60CB64-F9BE-42DE-9008-2AC04845858F}"/>
    <cellStyle name="Comma 2 2 4 7 2 8" xfId="7431" xr:uid="{E04B3F90-9D48-4B47-9BD2-3EB49497D54C}"/>
    <cellStyle name="Comma 2 2 4 7 3" xfId="7724" xr:uid="{EBBD76BA-FA00-4861-B30F-AC390D39C8B5}"/>
    <cellStyle name="Comma 2 2 4 7 3 2" xfId="12363" xr:uid="{A85FE78A-2CC6-45EE-9DDA-BA4D1AD83B65}"/>
    <cellStyle name="Comma 2 2 4 7 3 2 2" xfId="17147" xr:uid="{F2196B51-4795-45AE-910E-F733670AFB39}"/>
    <cellStyle name="Comma 2 2 4 7 3 3" xfId="10961" xr:uid="{8C9B1B69-1F12-4124-A322-B398D8F88428}"/>
    <cellStyle name="Comma 2 2 4 7 3 4" xfId="9617" xr:uid="{A2FBAA6C-636B-4062-A2C0-D3FEAC005EEE}"/>
    <cellStyle name="Comma 2 2 4 7 3 5" xfId="16270" xr:uid="{DA323F18-9B31-4DB2-87A1-BAF817F7853B}"/>
    <cellStyle name="Comma 2 2 4 7 4" xfId="7543" xr:uid="{309C1F9E-B260-429E-A040-A53162D8E4A1}"/>
    <cellStyle name="Comma 2 2 4 7 4 2" xfId="12874" xr:uid="{888E9A9F-C348-4630-9A6E-55E605FACC33}"/>
    <cellStyle name="Comma 2 2 4 7 4 2 2" xfId="17583" xr:uid="{5356E1F6-2CCC-40D2-9E70-07EBEDFA2BC9}"/>
    <cellStyle name="Comma 2 2 4 7 4 3" xfId="11600" xr:uid="{1D0E4393-E14F-4150-98F5-5E89265ED3DC}"/>
    <cellStyle name="Comma 2 2 4 7 4 4" xfId="9437" xr:uid="{AB1AA5E2-FA38-4A04-BF12-B598F7E9DC4E}"/>
    <cellStyle name="Comma 2 2 4 7 4 5" xfId="16498" xr:uid="{9130D160-0D0E-4B42-88E0-5860E36E2B58}"/>
    <cellStyle name="Comma 2 2 4 7 5" xfId="8046" xr:uid="{4A5C9591-B634-413D-9715-8DFF8E83F1A5}"/>
    <cellStyle name="Comma 2 2 4 7 5 2" xfId="11793" xr:uid="{E5BFE901-2CD4-4F46-BFE1-A2ACDD5712CF}"/>
    <cellStyle name="Comma 2 2 4 7 5 3" xfId="9939" xr:uid="{B767477F-497F-4318-A0D3-3175EC39ECA7}"/>
    <cellStyle name="Comma 2 2 4 7 5 4" xfId="16653" xr:uid="{8186914A-A9D5-4EA8-B00D-E6F2BBF6AB4F}"/>
    <cellStyle name="Comma 2 2 4 7 6" xfId="10366" xr:uid="{05954B3F-C2B8-4E10-BE58-92C37944D52D}"/>
    <cellStyle name="Comma 2 2 4 7 7" xfId="8904" xr:uid="{FAC91D04-1FA7-4587-9247-3A6CA2D85C98}"/>
    <cellStyle name="Comma 2 2 4 7 8" xfId="16075" xr:uid="{AEFD08B4-EAB7-4191-8566-A5EACDEA3176}"/>
    <cellStyle name="Comma 2 2 4 7 9" xfId="7167" xr:uid="{0D6FD5EF-15E6-463E-B10A-3C5E706D63C8}"/>
    <cellStyle name="Comma 2 2 4 8" xfId="4824" xr:uid="{AFA01351-4DA0-4D6C-BF50-5C95AB4312ED}"/>
    <cellStyle name="Comma 2 2 4 8 2" xfId="5830" xr:uid="{229AACB2-7CF7-40F7-80DE-8288D3AFAB65}"/>
    <cellStyle name="Comma 2 2 4 8 2 2" xfId="7814" xr:uid="{8A24673E-101A-4882-ACD9-768B5B0D316F}"/>
    <cellStyle name="Comma 2 2 4 8 2 2 2" xfId="12617" xr:uid="{E8933BE8-483D-41DF-8F64-2B415752CC81}"/>
    <cellStyle name="Comma 2 2 4 8 2 2 2 2" xfId="17392" xr:uid="{60422AE7-8CFC-4A6C-82F9-7547712AF548}"/>
    <cellStyle name="Comma 2 2 4 8 2 2 3" xfId="11208" xr:uid="{3A05BDCE-6365-41C8-91DF-1407C3410DDA}"/>
    <cellStyle name="Comma 2 2 4 8 2 2 4" xfId="9707" xr:uid="{A74160C7-4AFD-441A-AE46-0EC7F749EA9F}"/>
    <cellStyle name="Comma 2 2 4 8 2 2 5" xfId="16359" xr:uid="{4F56C0AD-CA8F-4EA9-A4A9-AFBB009EB65E}"/>
    <cellStyle name="Comma 2 2 4 8 2 3" xfId="7633" xr:uid="{02256CF2-FB0F-4300-A149-E54A6EABB0AA}"/>
    <cellStyle name="Comma 2 2 4 8 2 3 2" xfId="12000" xr:uid="{BA3F2C20-B6A6-4142-9D0E-23641FDC695D}"/>
    <cellStyle name="Comma 2 2 4 8 2 3 3" xfId="9527" xr:uid="{1C7859EE-EAA9-4559-8BA9-11A609BCE2BE}"/>
    <cellStyle name="Comma 2 2 4 8 2 3 4" xfId="16850" xr:uid="{200A4E51-0D23-46B1-B5D6-2B7082F4E84B}"/>
    <cellStyle name="Comma 2 2 4 8 2 4" xfId="8308" xr:uid="{60E1A7F0-4EB8-46F4-A424-11CB8B69722F}"/>
    <cellStyle name="Comma 2 2 4 8 2 4 2" xfId="10200" xr:uid="{BF28C50C-AB22-4B6D-B15B-BDBF89019F0A}"/>
    <cellStyle name="Comma 2 2 4 8 2 5" xfId="10637" xr:uid="{4A09EF79-4B69-4596-8734-678B60A73494}"/>
    <cellStyle name="Comma 2 2 4 8 2 6" xfId="9331" xr:uid="{C9E495E6-40F3-4319-9A40-DDC709F35DF8}"/>
    <cellStyle name="Comma 2 2 4 8 2 7" xfId="16178" xr:uid="{1882C067-B730-4494-A14D-D100BE7D1B4F}"/>
    <cellStyle name="Comma 2 2 4 8 2 8" xfId="7432" xr:uid="{72C70F1E-9479-4BAE-B3B2-1402DED92097}"/>
    <cellStyle name="Comma 2 2 4 8 3" xfId="7725" xr:uid="{0EFE4798-F197-4FF5-884A-D7AAB3EB7744}"/>
    <cellStyle name="Comma 2 2 4 8 3 2" xfId="12364" xr:uid="{E3E8E297-FDC2-4151-84E4-05D31967E489}"/>
    <cellStyle name="Comma 2 2 4 8 3 2 2" xfId="17148" xr:uid="{AE09DB23-62AE-4615-8CCC-F7965AE84587}"/>
    <cellStyle name="Comma 2 2 4 8 3 3" xfId="10962" xr:uid="{213609D0-52E9-4A2F-9E30-76FCE3D20104}"/>
    <cellStyle name="Comma 2 2 4 8 3 4" xfId="9618" xr:uid="{341D924B-D942-423C-AD0D-A1471903BDE7}"/>
    <cellStyle name="Comma 2 2 4 8 3 5" xfId="16271" xr:uid="{46F4EF99-726C-4D85-A0FE-9C1003890CA6}"/>
    <cellStyle name="Comma 2 2 4 8 4" xfId="7544" xr:uid="{95F8B4F7-BFC2-4876-A5BD-4E6C454DA945}"/>
    <cellStyle name="Comma 2 2 4 8 4 2" xfId="12875" xr:uid="{9BAD9977-8D6F-4F16-9072-175CA1BCD481}"/>
    <cellStyle name="Comma 2 2 4 8 4 2 2" xfId="17584" xr:uid="{161E8057-391F-4388-86E0-FC5CA341F778}"/>
    <cellStyle name="Comma 2 2 4 8 4 3" xfId="11601" xr:uid="{5BBD52A9-191F-4A6A-AAEA-7C9856D8FE2C}"/>
    <cellStyle name="Comma 2 2 4 8 4 4" xfId="9438" xr:uid="{3F5F9B88-E972-4FED-AC7E-43876F3B189A}"/>
    <cellStyle name="Comma 2 2 4 8 4 5" xfId="16499" xr:uid="{2CB66F1B-1A78-4476-9C9D-F1C00C2ABC67}"/>
    <cellStyle name="Comma 2 2 4 8 5" xfId="8047" xr:uid="{C6581C9E-B096-4111-A028-CC72422A3AE8}"/>
    <cellStyle name="Comma 2 2 4 8 5 2" xfId="11794" xr:uid="{E651958C-582B-47A3-9D4F-902423ABE048}"/>
    <cellStyle name="Comma 2 2 4 8 5 3" xfId="9940" xr:uid="{88967695-763E-4694-9F53-E7FF155C5C1C}"/>
    <cellStyle name="Comma 2 2 4 8 5 4" xfId="16654" xr:uid="{8E8429BC-B7C6-4477-9F33-64EF42DA4CDD}"/>
    <cellStyle name="Comma 2 2 4 8 6" xfId="10367" xr:uid="{5CE8981C-4B4B-4B64-A287-9698FC835DE4}"/>
    <cellStyle name="Comma 2 2 4 8 7" xfId="8905" xr:uid="{7D16BAFC-71D3-4854-84F8-CB685174B7BF}"/>
    <cellStyle name="Comma 2 2 4 8 8" xfId="16076" xr:uid="{BA72EA86-9F0C-4AD7-9D60-560A107C74F3}"/>
    <cellStyle name="Comma 2 2 4 8 9" xfId="7168" xr:uid="{8CFC76F7-F870-43B4-B0D5-3EEF181C798E}"/>
    <cellStyle name="Comma 2 2 4 9" xfId="5817" xr:uid="{43E1C2DD-F533-43DF-9631-196516E3E19D}"/>
    <cellStyle name="Comma 2 2 4 9 2" xfId="7801" xr:uid="{2555FF62-73D1-490D-AA88-244AE2786245}"/>
    <cellStyle name="Comma 2 2 4 9 2 2" xfId="12604" xr:uid="{758203BF-3CE4-47E6-9663-9BB6CC82E6C1}"/>
    <cellStyle name="Comma 2 2 4 9 2 2 2" xfId="17379" xr:uid="{A64BD53A-D163-4583-B61F-6DC624686CA2}"/>
    <cellStyle name="Comma 2 2 4 9 2 3" xfId="11195" xr:uid="{38E52C44-04C0-4653-8DC7-8470B5E88B8E}"/>
    <cellStyle name="Comma 2 2 4 9 2 4" xfId="9694" xr:uid="{15EFDBD6-6A7D-4D20-8317-28ADB183D19A}"/>
    <cellStyle name="Comma 2 2 4 9 2 5" xfId="16346" xr:uid="{FD055064-336A-4D1C-937B-B97352002AF7}"/>
    <cellStyle name="Comma 2 2 4 9 3" xfId="7620" xr:uid="{F9DB0F62-CAF9-4069-916A-3A7DC95D12CE}"/>
    <cellStyle name="Comma 2 2 4 9 3 2" xfId="11987" xr:uid="{335D4665-401F-4053-92F2-98EDE69D8DA7}"/>
    <cellStyle name="Comma 2 2 4 9 3 3" xfId="9514" xr:uid="{A9C1DB68-B082-4B57-9E1C-A7650FB4802C}"/>
    <cellStyle name="Comma 2 2 4 9 3 4" xfId="16837" xr:uid="{E82445A7-E061-416F-953F-C50E4DEDE588}"/>
    <cellStyle name="Comma 2 2 4 9 4" xfId="8295" xr:uid="{A0185DB4-BCBC-462C-9D99-BF46B74FAB64}"/>
    <cellStyle name="Comma 2 2 4 9 4 2" xfId="10187" xr:uid="{81061F9F-9A4E-4ADE-9C28-BFDBF1BA4644}"/>
    <cellStyle name="Comma 2 2 4 9 5" xfId="10624" xr:uid="{1DD39DC2-D2A3-4F3E-A0E1-05F90A2121D4}"/>
    <cellStyle name="Comma 2 2 4 9 6" xfId="9318" xr:uid="{C71CE29C-33A2-45E9-A6D0-31C744D3BCFF}"/>
    <cellStyle name="Comma 2 2 4 9 7" xfId="16165" xr:uid="{56F47FA2-CFC9-4AAA-B60F-98614A21081C}"/>
    <cellStyle name="Comma 2 2 4 9 8" xfId="7419" xr:uid="{93E32549-A8CF-4C8B-A1B8-B0917C4CF605}"/>
    <cellStyle name="Comma 2 2 5" xfId="4825" xr:uid="{EF76B9DC-BB18-4956-A8F9-0B00A62B306C}"/>
    <cellStyle name="Comma 2 2 5 2" xfId="5831" xr:uid="{86907541-0381-4D55-8165-CF20BD503337}"/>
    <cellStyle name="Comma 2 2 5 2 2" xfId="7815" xr:uid="{BDAFF52F-2B8E-461C-ACAB-4CF02AEF0D05}"/>
    <cellStyle name="Comma 2 2 5 2 2 2" xfId="12618" xr:uid="{898DB380-B663-4071-97A1-D8F2E7656ADB}"/>
    <cellStyle name="Comma 2 2 5 2 2 2 2" xfId="17393" xr:uid="{6C812A7E-0F78-4544-A291-C1B5CFE2406E}"/>
    <cellStyle name="Comma 2 2 5 2 2 3" xfId="11209" xr:uid="{21490B3C-C636-4C24-8D8E-FE3FC1603C22}"/>
    <cellStyle name="Comma 2 2 5 2 2 4" xfId="9708" xr:uid="{BDAD2750-64E9-4200-91FF-EA6127D1B07C}"/>
    <cellStyle name="Comma 2 2 5 2 2 5" xfId="16360" xr:uid="{AC0AA47F-BE6C-44EA-99E8-F694CE0B5912}"/>
    <cellStyle name="Comma 2 2 5 2 3" xfId="7634" xr:uid="{E5F1D4D3-D195-42E8-8523-353FD751E6D5}"/>
    <cellStyle name="Comma 2 2 5 2 3 2" xfId="12001" xr:uid="{516AF3D9-C76D-4452-811E-DBD8E77FBC3C}"/>
    <cellStyle name="Comma 2 2 5 2 3 3" xfId="9528" xr:uid="{B0EBE56F-0ED9-439A-9EC4-FBE9A3C08BF6}"/>
    <cellStyle name="Comma 2 2 5 2 3 4" xfId="16851" xr:uid="{069AC77D-17DC-404E-9F15-F3D4EA98EECF}"/>
    <cellStyle name="Comma 2 2 5 2 4" xfId="8309" xr:uid="{E0ECFBF2-46C5-437B-BA0F-2D0596F0AFE0}"/>
    <cellStyle name="Comma 2 2 5 2 4 2" xfId="10201" xr:uid="{1FF238F9-5262-4B8D-A90E-CB2EC699CA4E}"/>
    <cellStyle name="Comma 2 2 5 2 5" xfId="10638" xr:uid="{B701F921-3676-4A33-8E33-00B2EACC019C}"/>
    <cellStyle name="Comma 2 2 5 2 6" xfId="9332" xr:uid="{0A389672-1428-42FE-A0F3-86484F33DF9D}"/>
    <cellStyle name="Comma 2 2 5 2 7" xfId="16179" xr:uid="{79AE7E19-F2F1-49FD-8032-3E94DDC5D2C9}"/>
    <cellStyle name="Comma 2 2 5 2 8" xfId="7433" xr:uid="{FCFBDCE0-D337-4D39-81E0-93998F384BC1}"/>
    <cellStyle name="Comma 2 2 5 3" xfId="7726" xr:uid="{911DBEE4-A1E6-4153-91DC-F9A1DB262C3D}"/>
    <cellStyle name="Comma 2 2 5 3 2" xfId="12365" xr:uid="{AF80B792-CA4F-41FA-BFB3-B7ECBFFDE939}"/>
    <cellStyle name="Comma 2 2 5 3 2 2" xfId="17149" xr:uid="{A70A3B51-4AE4-4018-9A77-CF7B32D7A26A}"/>
    <cellStyle name="Comma 2 2 5 3 3" xfId="10963" xr:uid="{E1CB3B5A-E578-4C78-B3D8-5FB9C79FEC3F}"/>
    <cellStyle name="Comma 2 2 5 3 4" xfId="9619" xr:uid="{6C4170B0-1E72-4AAE-89BA-9312517D3241}"/>
    <cellStyle name="Comma 2 2 5 3 5" xfId="16272" xr:uid="{02DD8AB8-30CC-487A-9173-B9AAD634BEA3}"/>
    <cellStyle name="Comma 2 2 5 4" xfId="7545" xr:uid="{A50194E1-8216-49DE-B83A-D39ACC451BED}"/>
    <cellStyle name="Comma 2 2 5 4 2" xfId="12876" xr:uid="{0046487C-0FAC-4970-BC7C-E47A6582A445}"/>
    <cellStyle name="Comma 2 2 5 4 2 2" xfId="17585" xr:uid="{34FDFF3E-F2D4-44AD-9CB7-217A469F62C1}"/>
    <cellStyle name="Comma 2 2 5 4 3" xfId="11602" xr:uid="{5DABDCC8-BAB6-498E-8BD1-2D85AEE67A1B}"/>
    <cellStyle name="Comma 2 2 5 4 4" xfId="9439" xr:uid="{C2733166-BD3C-4B1A-ADF4-2B60AFF50574}"/>
    <cellStyle name="Comma 2 2 5 4 5" xfId="16500" xr:uid="{5C85AC9C-D273-4414-A7F1-F35437FAC7C2}"/>
    <cellStyle name="Comma 2 2 5 5" xfId="8048" xr:uid="{EE2A4B72-D1A9-40D9-ACAA-AFA4142A0AA0}"/>
    <cellStyle name="Comma 2 2 5 5 2" xfId="11795" xr:uid="{9F75F36A-968F-4FDE-A92E-A3D926EF5CBD}"/>
    <cellStyle name="Comma 2 2 5 5 3" xfId="9941" xr:uid="{FD887277-932D-431D-BF15-854EA2FC518E}"/>
    <cellStyle name="Comma 2 2 5 5 4" xfId="16655" xr:uid="{141D6B0F-E572-4143-8741-68836079B789}"/>
    <cellStyle name="Comma 2 2 5 6" xfId="10368" xr:uid="{87E37780-4397-4AC6-AF3B-3501599A1529}"/>
    <cellStyle name="Comma 2 2 5 7" xfId="8906" xr:uid="{EFC694CA-74C0-4573-82AE-151933DB79B1}"/>
    <cellStyle name="Comma 2 2 5 8" xfId="16077" xr:uid="{AA150282-3285-46E0-9744-591D3C1A1478}"/>
    <cellStyle name="Comma 2 2 5 9" xfId="7169" xr:uid="{DEECD730-06C1-4E16-89E2-6CEB4814F426}"/>
    <cellStyle name="Comma 2 2 6" xfId="4826" xr:uid="{226212B5-3C2A-4F7F-8DA7-09BDA104193A}"/>
    <cellStyle name="Comma 2 2 6 10" xfId="7546" xr:uid="{F37D5B2F-6A9B-4F8B-8802-CA886B25A6DC}"/>
    <cellStyle name="Comma 2 2 6 10 2" xfId="12877" xr:uid="{88B3A949-8256-4DDF-8BD0-ED0E7710AD05}"/>
    <cellStyle name="Comma 2 2 6 10 2 2" xfId="17586" xr:uid="{1800EEE2-F513-425D-B4D0-BF9712001D4E}"/>
    <cellStyle name="Comma 2 2 6 10 3" xfId="11603" xr:uid="{E86C06CA-78B7-4206-AF29-424C1CD9335C}"/>
    <cellStyle name="Comma 2 2 6 10 4" xfId="9440" xr:uid="{AAEDCB1D-268A-4900-9EBE-29CB9B09D93E}"/>
    <cellStyle name="Comma 2 2 6 10 5" xfId="16501" xr:uid="{C3F3C048-5881-4EBC-B5E5-3326D5677009}"/>
    <cellStyle name="Comma 2 2 6 11" xfId="8049" xr:uid="{BB7A2C28-D189-4751-B3CD-E11FDD7CB75E}"/>
    <cellStyle name="Comma 2 2 6 11 2" xfId="11796" xr:uid="{0BC6B6EC-5391-4F6B-91D0-7B9C12A52575}"/>
    <cellStyle name="Comma 2 2 6 11 3" xfId="9942" xr:uid="{98ECB69B-9B17-48F7-B978-FC537FF40C70}"/>
    <cellStyle name="Comma 2 2 6 11 4" xfId="16656" xr:uid="{4412C9C8-245B-4173-9CCA-4F753EA70E2B}"/>
    <cellStyle name="Comma 2 2 6 12" xfId="10369" xr:uid="{54A8C9B8-7846-48BB-B565-9F1BE980DF04}"/>
    <cellStyle name="Comma 2 2 6 13" xfId="8907" xr:uid="{75203540-3BA6-4ED4-AA2D-7283FC9B93A0}"/>
    <cellStyle name="Comma 2 2 6 14" xfId="16078" xr:uid="{F45C7998-ADFE-456A-8FB1-A7FC7E61E771}"/>
    <cellStyle name="Comma 2 2 6 15" xfId="7170" xr:uid="{3E8EDC65-2AB9-47EC-B090-1454B3B55C82}"/>
    <cellStyle name="Comma 2 2 6 2" xfId="4827" xr:uid="{96A1C23F-7B7E-44E5-896F-3A8750EC849D}"/>
    <cellStyle name="Comma 2 2 6 2 2" xfId="5833" xr:uid="{D70B8584-6040-41AC-88AA-04CB8CFFACD3}"/>
    <cellStyle name="Comma 2 2 6 2 2 2" xfId="7817" xr:uid="{08466CB2-025B-46DE-B0A2-DFCAD2B90176}"/>
    <cellStyle name="Comma 2 2 6 2 2 2 2" xfId="12620" xr:uid="{8A0D8A9F-7157-4156-BD08-9A13EE648222}"/>
    <cellStyle name="Comma 2 2 6 2 2 2 2 2" xfId="17395" xr:uid="{D6D3C08C-F5D4-48CF-A789-85409C26521E}"/>
    <cellStyle name="Comma 2 2 6 2 2 2 3" xfId="11211" xr:uid="{FBFDC771-C84C-4DEE-9946-59A5EB9386EF}"/>
    <cellStyle name="Comma 2 2 6 2 2 2 4" xfId="9710" xr:uid="{425B002C-CC88-4C20-8E90-0FCCEEA28E63}"/>
    <cellStyle name="Comma 2 2 6 2 2 2 5" xfId="16362" xr:uid="{904C835D-F2F8-410F-850A-9FCF9836A950}"/>
    <cellStyle name="Comma 2 2 6 2 2 3" xfId="7636" xr:uid="{9B86756A-E714-4963-9162-6FDBF843F69A}"/>
    <cellStyle name="Comma 2 2 6 2 2 3 2" xfId="12003" xr:uid="{C1DAD4D5-B0DC-4666-9C72-4D3D8CB34C7D}"/>
    <cellStyle name="Comma 2 2 6 2 2 3 3" xfId="9530" xr:uid="{5A371B45-ABCC-4EAA-88B3-09C41D0A71CA}"/>
    <cellStyle name="Comma 2 2 6 2 2 3 4" xfId="16853" xr:uid="{C829C892-7BF7-431F-A519-810257F7A8F4}"/>
    <cellStyle name="Comma 2 2 6 2 2 4" xfId="8311" xr:uid="{38CC3295-B803-4861-BEA0-2AF470E62768}"/>
    <cellStyle name="Comma 2 2 6 2 2 4 2" xfId="10203" xr:uid="{1E08E29B-5C35-41FC-B01D-9F1B391649ED}"/>
    <cellStyle name="Comma 2 2 6 2 2 5" xfId="10640" xr:uid="{15B504D7-641E-4278-80DE-E3D9179E9582}"/>
    <cellStyle name="Comma 2 2 6 2 2 6" xfId="9334" xr:uid="{78700D4F-3F66-4679-BA83-EBBE9DB61E43}"/>
    <cellStyle name="Comma 2 2 6 2 2 7" xfId="16181" xr:uid="{B4FC66A0-7531-4A25-A095-28D3BD3F88B4}"/>
    <cellStyle name="Comma 2 2 6 2 2 8" xfId="7435" xr:uid="{706BC4FB-6B1D-4B86-B050-8CAD57B96B6C}"/>
    <cellStyle name="Comma 2 2 6 2 3" xfId="7728" xr:uid="{DD5B4422-E84C-476C-955D-46FE477C5A2D}"/>
    <cellStyle name="Comma 2 2 6 2 3 2" xfId="12367" xr:uid="{B9068B4C-8A63-4636-8283-2AFC0BE75CF9}"/>
    <cellStyle name="Comma 2 2 6 2 3 2 2" xfId="17151" xr:uid="{34314502-FE9D-42F7-8961-49B8375BEFB6}"/>
    <cellStyle name="Comma 2 2 6 2 3 3" xfId="10965" xr:uid="{96794925-A51C-44F9-B9EA-106A50E439DE}"/>
    <cellStyle name="Comma 2 2 6 2 3 4" xfId="9621" xr:uid="{45F62E7C-091A-4FD5-83A8-3F95CFA523E7}"/>
    <cellStyle name="Comma 2 2 6 2 3 5" xfId="16274" xr:uid="{A73F71A2-8E3B-4CE1-A4F7-5FE8067209B0}"/>
    <cellStyle name="Comma 2 2 6 2 4" xfId="7547" xr:uid="{567D8CA0-4333-4054-8607-68F65587DFCF}"/>
    <cellStyle name="Comma 2 2 6 2 4 2" xfId="12878" xr:uid="{4CE8322D-B7DB-4C78-A16D-2D43A9BF17C1}"/>
    <cellStyle name="Comma 2 2 6 2 4 2 2" xfId="17587" xr:uid="{21197F3C-F55B-4EC1-8435-07A652020D22}"/>
    <cellStyle name="Comma 2 2 6 2 4 3" xfId="11604" xr:uid="{B4A7C6DB-4A00-4B6A-8CD0-03545A467DFA}"/>
    <cellStyle name="Comma 2 2 6 2 4 4" xfId="9441" xr:uid="{8BACBA75-5554-4DD5-811B-263DFC255D7B}"/>
    <cellStyle name="Comma 2 2 6 2 4 5" xfId="16502" xr:uid="{79BB0EB1-982A-4919-9FE3-51327885B3EA}"/>
    <cellStyle name="Comma 2 2 6 2 5" xfId="8050" xr:uid="{2E52A390-FE6C-4FD6-971B-565D2C478BF4}"/>
    <cellStyle name="Comma 2 2 6 2 5 2" xfId="11797" xr:uid="{EE1339B3-FF2C-4C12-93FE-37397747F62B}"/>
    <cellStyle name="Comma 2 2 6 2 5 3" xfId="9943" xr:uid="{3CD960F3-AB73-4C9E-8620-2F387121B9CE}"/>
    <cellStyle name="Comma 2 2 6 2 5 4" xfId="16657" xr:uid="{56E209F2-487F-44A2-9C69-615AA3F44A2E}"/>
    <cellStyle name="Comma 2 2 6 2 6" xfId="10370" xr:uid="{21A66B9D-461B-494A-A2C0-07017EAF4E0B}"/>
    <cellStyle name="Comma 2 2 6 2 7" xfId="8908" xr:uid="{683EA741-B25C-42A6-B64C-C6F0097D37C2}"/>
    <cellStyle name="Comma 2 2 6 2 8" xfId="16079" xr:uid="{BA062F72-E087-4F57-8DE9-73F96947438F}"/>
    <cellStyle name="Comma 2 2 6 2 9" xfId="7171" xr:uid="{6ED82087-1C5E-4BF6-9F69-513EC839185A}"/>
    <cellStyle name="Comma 2 2 6 3" xfId="4828" xr:uid="{F18A6BEF-626A-46E9-B4E9-B6C3BFF5FC11}"/>
    <cellStyle name="Comma 2 2 6 3 2" xfId="5834" xr:uid="{0BE9854D-7E5B-4AEB-8F65-7D269E562523}"/>
    <cellStyle name="Comma 2 2 6 3 2 2" xfId="7818" xr:uid="{374B2379-8585-4B6E-8075-073D32DD100B}"/>
    <cellStyle name="Comma 2 2 6 3 2 2 2" xfId="12621" xr:uid="{EAC1D5A7-0E67-4ACB-BDFC-0F872CFB49BD}"/>
    <cellStyle name="Comma 2 2 6 3 2 2 2 2" xfId="17396" xr:uid="{5B1463D2-72E6-40A3-A60E-08C3880C4A42}"/>
    <cellStyle name="Comma 2 2 6 3 2 2 3" xfId="11212" xr:uid="{0BC7AB8E-42A8-46BF-A385-EC0657D8F352}"/>
    <cellStyle name="Comma 2 2 6 3 2 2 4" xfId="9711" xr:uid="{B52F5AE9-3F67-49D9-AB51-F751DD8FA2EC}"/>
    <cellStyle name="Comma 2 2 6 3 2 2 5" xfId="16363" xr:uid="{2E76712C-F12C-4A60-9405-13995E0B83A2}"/>
    <cellStyle name="Comma 2 2 6 3 2 3" xfId="7637" xr:uid="{518062DF-FB21-4FE3-B9C6-BE7ACB513C4B}"/>
    <cellStyle name="Comma 2 2 6 3 2 3 2" xfId="12004" xr:uid="{9531DC4A-00E8-4B99-8B26-ABC6B9FC913E}"/>
    <cellStyle name="Comma 2 2 6 3 2 3 3" xfId="9531" xr:uid="{1B338985-F0FD-479D-B25A-4F4EFDAFAE3F}"/>
    <cellStyle name="Comma 2 2 6 3 2 3 4" xfId="16854" xr:uid="{4D3C8FBE-1830-4FF8-A5E4-68E44B8D9B70}"/>
    <cellStyle name="Comma 2 2 6 3 2 4" xfId="8312" xr:uid="{610D19A1-092A-4A90-801C-404E584FF2BD}"/>
    <cellStyle name="Comma 2 2 6 3 2 4 2" xfId="10204" xr:uid="{44EDB105-8CC1-4304-85D9-CFCDE810B697}"/>
    <cellStyle name="Comma 2 2 6 3 2 5" xfId="10641" xr:uid="{5A492188-46EA-493B-8E4D-D63150B1DF52}"/>
    <cellStyle name="Comma 2 2 6 3 2 6" xfId="9335" xr:uid="{28BEDDE9-A9F5-4367-BB1B-0C8362F6ED64}"/>
    <cellStyle name="Comma 2 2 6 3 2 7" xfId="16182" xr:uid="{36D0A7AE-3798-4F15-A971-9F14DD597456}"/>
    <cellStyle name="Comma 2 2 6 3 2 8" xfId="7436" xr:uid="{BE746ADF-F8B5-46D7-9277-6A4D31D41FD1}"/>
    <cellStyle name="Comma 2 2 6 3 3" xfId="7729" xr:uid="{5CA3CB75-514D-4852-90DF-FDAA28C3AFB0}"/>
    <cellStyle name="Comma 2 2 6 3 3 2" xfId="12368" xr:uid="{CD305917-7923-49E1-B4EE-7B537DF60A00}"/>
    <cellStyle name="Comma 2 2 6 3 3 2 2" xfId="17152" xr:uid="{D284D6BD-C409-4F6C-B48B-1503890B25F9}"/>
    <cellStyle name="Comma 2 2 6 3 3 3" xfId="10966" xr:uid="{16AD9436-F944-488F-9D48-7AF05ED3674A}"/>
    <cellStyle name="Comma 2 2 6 3 3 4" xfId="9622" xr:uid="{FB705324-1BB0-4345-87AA-908BD00D9804}"/>
    <cellStyle name="Comma 2 2 6 3 3 5" xfId="16275" xr:uid="{9A15DCD0-4A41-48C1-825B-6E5A90AAD4F5}"/>
    <cellStyle name="Comma 2 2 6 3 4" xfId="7548" xr:uid="{E677677A-F428-44F8-9D0A-4B515C76BF85}"/>
    <cellStyle name="Comma 2 2 6 3 4 2" xfId="12879" xr:uid="{587665DB-DD2A-40AC-B086-283922DE7E7E}"/>
    <cellStyle name="Comma 2 2 6 3 4 2 2" xfId="17588" xr:uid="{BF8F8A54-0EF6-46B2-A3F2-21FE17C33662}"/>
    <cellStyle name="Comma 2 2 6 3 4 3" xfId="11605" xr:uid="{82805862-C30A-4799-8286-46FF4F24DD22}"/>
    <cellStyle name="Comma 2 2 6 3 4 4" xfId="9442" xr:uid="{7F5EEC5E-B3ED-487E-BE74-7BEA3013C409}"/>
    <cellStyle name="Comma 2 2 6 3 4 5" xfId="16503" xr:uid="{B618383A-7F98-4907-9D7E-ED53058C4A61}"/>
    <cellStyle name="Comma 2 2 6 3 5" xfId="8051" xr:uid="{3A02966A-7C59-4010-87E0-0F643F2591CB}"/>
    <cellStyle name="Comma 2 2 6 3 5 2" xfId="11798" xr:uid="{6DF47AFF-1F83-403A-A84B-A3B544FD61A2}"/>
    <cellStyle name="Comma 2 2 6 3 5 3" xfId="9944" xr:uid="{CF32D44B-BC5A-4AE0-AD8D-D5514288300D}"/>
    <cellStyle name="Comma 2 2 6 3 5 4" xfId="16658" xr:uid="{97689B26-0133-466C-8C72-F742B6CB4A0C}"/>
    <cellStyle name="Comma 2 2 6 3 6" xfId="10371" xr:uid="{264C36AB-2C25-4DDD-ABBC-7C3A061CA172}"/>
    <cellStyle name="Comma 2 2 6 3 7" xfId="8909" xr:uid="{78381558-D584-45DD-8DD9-718857DE6B51}"/>
    <cellStyle name="Comma 2 2 6 3 8" xfId="16080" xr:uid="{5803FFF8-B21A-4B32-B7C9-EDF9E3408E0C}"/>
    <cellStyle name="Comma 2 2 6 3 9" xfId="7172" xr:uid="{9E296FAE-BEBF-4D38-BB27-2A040C855313}"/>
    <cellStyle name="Comma 2 2 6 4" xfId="4829" xr:uid="{5ADDECA7-F888-4EC2-87D8-7556A2E3ABBD}"/>
    <cellStyle name="Comma 2 2 6 4 2" xfId="5835" xr:uid="{0D5EA25D-E26E-4FB7-B981-86E01D29EC1A}"/>
    <cellStyle name="Comma 2 2 6 4 2 2" xfId="7819" xr:uid="{838C2FDE-B4ED-4794-9DBA-317BBAA8C535}"/>
    <cellStyle name="Comma 2 2 6 4 2 2 2" xfId="12622" xr:uid="{5E0414F6-324A-4EF9-86BC-14975D8ED733}"/>
    <cellStyle name="Comma 2 2 6 4 2 2 2 2" xfId="17397" xr:uid="{BC26CF13-6027-44EC-8AFE-84ACEFADA104}"/>
    <cellStyle name="Comma 2 2 6 4 2 2 3" xfId="11213" xr:uid="{D8E7FD1C-DB19-4E29-9E7F-A7A2DD0C77A5}"/>
    <cellStyle name="Comma 2 2 6 4 2 2 4" xfId="9712" xr:uid="{A709F9B2-D1CA-4662-92AF-A3C6A9906872}"/>
    <cellStyle name="Comma 2 2 6 4 2 2 5" xfId="16364" xr:uid="{FE326C07-2D6E-422D-8CC9-83B9363BFE3A}"/>
    <cellStyle name="Comma 2 2 6 4 2 3" xfId="7638" xr:uid="{BC805FC5-53E0-4C33-8345-C90F65F14B12}"/>
    <cellStyle name="Comma 2 2 6 4 2 3 2" xfId="12005" xr:uid="{E2C98C88-8830-4F9D-B01E-950B5F7C3CBD}"/>
    <cellStyle name="Comma 2 2 6 4 2 3 3" xfId="9532" xr:uid="{E6AF54D7-EDB6-41E3-95B6-F274EB6C6AB2}"/>
    <cellStyle name="Comma 2 2 6 4 2 3 4" xfId="16855" xr:uid="{537184BC-195A-4048-8535-BBC2B43CDAD7}"/>
    <cellStyle name="Comma 2 2 6 4 2 4" xfId="8313" xr:uid="{E53C2E40-CFBC-4B62-942E-895CD10F50C6}"/>
    <cellStyle name="Comma 2 2 6 4 2 4 2" xfId="10205" xr:uid="{D78D67DB-651F-4CE9-8E33-2EE0D3D86A0E}"/>
    <cellStyle name="Comma 2 2 6 4 2 5" xfId="10642" xr:uid="{4B246072-CEA2-4C74-90AA-687FD1273D00}"/>
    <cellStyle name="Comma 2 2 6 4 2 6" xfId="9336" xr:uid="{955B530D-E528-454A-B6B7-32C93AFB42FC}"/>
    <cellStyle name="Comma 2 2 6 4 2 7" xfId="16183" xr:uid="{2F19E9D8-E73B-4B36-AEB4-2F0120A446FC}"/>
    <cellStyle name="Comma 2 2 6 4 2 8" xfId="7437" xr:uid="{A1660720-A9BF-4BA0-8806-24780313DE4A}"/>
    <cellStyle name="Comma 2 2 6 4 3" xfId="7730" xr:uid="{A09CC323-F180-466E-9FAA-05214AF72238}"/>
    <cellStyle name="Comma 2 2 6 4 3 2" xfId="12369" xr:uid="{DB0F2137-BFF5-4527-B235-B3928D5E9F31}"/>
    <cellStyle name="Comma 2 2 6 4 3 2 2" xfId="17153" xr:uid="{559741EF-0916-4BB4-939C-C6869F1EF2CF}"/>
    <cellStyle name="Comma 2 2 6 4 3 3" xfId="10967" xr:uid="{CD9BC198-673D-4492-9462-21763D02B78E}"/>
    <cellStyle name="Comma 2 2 6 4 3 4" xfId="9623" xr:uid="{9A3C9C43-F22C-48E4-9C43-9F88C55AE9E2}"/>
    <cellStyle name="Comma 2 2 6 4 3 5" xfId="16276" xr:uid="{FB087EFF-23BB-4CD2-9FD9-09C732BF2A29}"/>
    <cellStyle name="Comma 2 2 6 4 4" xfId="7549" xr:uid="{68A54EB9-29DC-4068-9B6D-4C512ACC22B2}"/>
    <cellStyle name="Comma 2 2 6 4 4 2" xfId="12880" xr:uid="{13BF7D28-0C41-4FDB-A9DF-BFAE2E1C57CA}"/>
    <cellStyle name="Comma 2 2 6 4 4 2 2" xfId="17589" xr:uid="{5ADDDD8E-6A31-4FDF-8995-4FD6342FBFAC}"/>
    <cellStyle name="Comma 2 2 6 4 4 3" xfId="11606" xr:uid="{F1238131-55D7-41C0-821F-A2C9C831D350}"/>
    <cellStyle name="Comma 2 2 6 4 4 4" xfId="9443" xr:uid="{EAD2BE65-11BE-4DE5-B8D4-62D3DE96834B}"/>
    <cellStyle name="Comma 2 2 6 4 4 5" xfId="16504" xr:uid="{78486AEE-3B5E-4E9A-9673-C9AF5229F21C}"/>
    <cellStyle name="Comma 2 2 6 4 5" xfId="8052" xr:uid="{60763F00-E72A-42A6-B9B2-0FBD9DE08A30}"/>
    <cellStyle name="Comma 2 2 6 4 5 2" xfId="11799" xr:uid="{35BEA9B7-98DF-4327-965B-2F40481D93A8}"/>
    <cellStyle name="Comma 2 2 6 4 5 3" xfId="9945" xr:uid="{923F7100-FF0C-4AFA-9008-09216C372AF3}"/>
    <cellStyle name="Comma 2 2 6 4 5 4" xfId="16659" xr:uid="{B5B67642-4334-4001-8881-7BE0CE95019E}"/>
    <cellStyle name="Comma 2 2 6 4 6" xfId="10372" xr:uid="{BC5E5E8B-F63C-4DAF-AA39-1FE3860216EC}"/>
    <cellStyle name="Comma 2 2 6 4 7" xfId="8910" xr:uid="{8DBD2F68-2C41-498D-BDAE-22F041CF0689}"/>
    <cellStyle name="Comma 2 2 6 4 8" xfId="16081" xr:uid="{21EAE1A4-1C70-4F3E-B108-4280B95AF1C6}"/>
    <cellStyle name="Comma 2 2 6 4 9" xfId="7173" xr:uid="{02469630-639F-40BA-BCF5-8BAC4F20DAB0}"/>
    <cellStyle name="Comma 2 2 6 5" xfId="4830" xr:uid="{1DCC48C6-F566-4C44-839D-891C24A836EB}"/>
    <cellStyle name="Comma 2 2 6 5 2" xfId="5836" xr:uid="{DD0B6F69-8551-45A2-A92C-35FE2056D785}"/>
    <cellStyle name="Comma 2 2 6 5 2 2" xfId="7820" xr:uid="{759CEA9F-E897-4EDC-8B57-2BF76E63FDF0}"/>
    <cellStyle name="Comma 2 2 6 5 2 2 2" xfId="12623" xr:uid="{DC7A6CDF-F2B8-4E68-8292-20CB5A6471CD}"/>
    <cellStyle name="Comma 2 2 6 5 2 2 2 2" xfId="17398" xr:uid="{7A19E97C-0784-4D1D-95ED-42C76315DCBD}"/>
    <cellStyle name="Comma 2 2 6 5 2 2 3" xfId="11214" xr:uid="{0429272C-5999-4F48-B4B0-C99FF7B68D9C}"/>
    <cellStyle name="Comma 2 2 6 5 2 2 4" xfId="9713" xr:uid="{2959EC9B-A7A3-4266-8FD8-707C9524E252}"/>
    <cellStyle name="Comma 2 2 6 5 2 2 5" xfId="16365" xr:uid="{0458F9C4-3F2E-4E9B-8271-6F174DDA3EE2}"/>
    <cellStyle name="Comma 2 2 6 5 2 3" xfId="7639" xr:uid="{E0BB5682-EE14-4604-80F6-99D21B123E1F}"/>
    <cellStyle name="Comma 2 2 6 5 2 3 2" xfId="12006" xr:uid="{4502BE69-3F4B-4F7C-9FDB-0C9485169402}"/>
    <cellStyle name="Comma 2 2 6 5 2 3 3" xfId="9533" xr:uid="{65CBF950-3F76-4AA3-A896-0137FED635F2}"/>
    <cellStyle name="Comma 2 2 6 5 2 3 4" xfId="16856" xr:uid="{312F2604-9B96-43DF-9550-59BF5D0FC820}"/>
    <cellStyle name="Comma 2 2 6 5 2 4" xfId="8314" xr:uid="{83915A64-27C8-4A26-AD9F-DAD65ECCBD23}"/>
    <cellStyle name="Comma 2 2 6 5 2 4 2" xfId="10206" xr:uid="{F2D56274-9EFA-4201-9A1F-F6F3F9886A95}"/>
    <cellStyle name="Comma 2 2 6 5 2 5" xfId="10643" xr:uid="{E89511BE-057D-40C9-A41F-1ECF4765CC1D}"/>
    <cellStyle name="Comma 2 2 6 5 2 6" xfId="9337" xr:uid="{C2FB92C3-D062-4642-A803-7C729A2FD901}"/>
    <cellStyle name="Comma 2 2 6 5 2 7" xfId="16184" xr:uid="{9C978CC4-D333-468F-8F7A-118B665375DF}"/>
    <cellStyle name="Comma 2 2 6 5 2 8" xfId="7438" xr:uid="{E1C7EE62-8BB3-4108-8755-5815D04C5772}"/>
    <cellStyle name="Comma 2 2 6 5 3" xfId="7731" xr:uid="{E94B9337-EB0A-48F4-9182-76EA248D1688}"/>
    <cellStyle name="Comma 2 2 6 5 3 2" xfId="12370" xr:uid="{BEE17098-9846-47D7-9326-17A7D1602E8C}"/>
    <cellStyle name="Comma 2 2 6 5 3 2 2" xfId="17154" xr:uid="{C4EB7520-9CF2-4279-84EC-25381B297D27}"/>
    <cellStyle name="Comma 2 2 6 5 3 3" xfId="10968" xr:uid="{80BB2CC7-4EAF-4C58-B379-57D619E620B0}"/>
    <cellStyle name="Comma 2 2 6 5 3 4" xfId="9624" xr:uid="{55785360-0E3D-4F7D-999B-9482DEAF663A}"/>
    <cellStyle name="Comma 2 2 6 5 3 5" xfId="16277" xr:uid="{B98EE949-A1F3-4068-ADD2-1346B6728671}"/>
    <cellStyle name="Comma 2 2 6 5 4" xfId="7550" xr:uid="{9FEFC16F-F2C7-4D60-8E3D-327A19894472}"/>
    <cellStyle name="Comma 2 2 6 5 4 2" xfId="12881" xr:uid="{ED86CA55-4CA4-4578-9D50-EC4B9D7ADBCE}"/>
    <cellStyle name="Comma 2 2 6 5 4 2 2" xfId="17590" xr:uid="{00CC03E6-2A01-459B-BC70-E0CD4054AF0A}"/>
    <cellStyle name="Comma 2 2 6 5 4 3" xfId="11607" xr:uid="{CFB6DAAD-B84C-432E-9885-8A1CC9ED7BED}"/>
    <cellStyle name="Comma 2 2 6 5 4 4" xfId="9444" xr:uid="{73C64CFA-A1A6-4C0E-BC9E-9A9E6522593A}"/>
    <cellStyle name="Comma 2 2 6 5 4 5" xfId="16505" xr:uid="{9A9EE981-EE6D-4E21-9C4D-177262C17EAA}"/>
    <cellStyle name="Comma 2 2 6 5 5" xfId="8053" xr:uid="{4BB4DF36-D56A-4193-BDD4-FD802F758D95}"/>
    <cellStyle name="Comma 2 2 6 5 5 2" xfId="11800" xr:uid="{C0BF15E5-818E-4BA1-9446-B0A31EF188A7}"/>
    <cellStyle name="Comma 2 2 6 5 5 3" xfId="9946" xr:uid="{88A8D367-207E-4D03-8A7A-16FF8249CA8D}"/>
    <cellStyle name="Comma 2 2 6 5 5 4" xfId="16660" xr:uid="{260202A2-7368-4F50-9B1C-60C4FAFE4BED}"/>
    <cellStyle name="Comma 2 2 6 5 6" xfId="10373" xr:uid="{A563E1F6-8440-48B8-A0BE-0E2A84B78AFD}"/>
    <cellStyle name="Comma 2 2 6 5 7" xfId="8911" xr:uid="{7AC9569D-44A1-490F-A637-795E5A0BA99D}"/>
    <cellStyle name="Comma 2 2 6 5 8" xfId="16082" xr:uid="{94BA3FFB-E965-4BD7-A98F-CBBF7CF4A555}"/>
    <cellStyle name="Comma 2 2 6 5 9" xfId="7174" xr:uid="{2AE0E64E-69A1-4DC3-BE8F-7632EC813773}"/>
    <cellStyle name="Comma 2 2 6 6" xfId="4831" xr:uid="{91A47E48-5D52-4A40-A25B-597B16C87FC5}"/>
    <cellStyle name="Comma 2 2 6 6 2" xfId="5837" xr:uid="{9B6B09C1-AD2A-4937-948C-37E0EA0AE872}"/>
    <cellStyle name="Comma 2 2 6 6 2 2" xfId="7821" xr:uid="{27CA398C-EDFD-490B-AECF-E1B2273B134F}"/>
    <cellStyle name="Comma 2 2 6 6 2 2 2" xfId="12624" xr:uid="{BDC75B04-D306-481B-9155-FF71CE107167}"/>
    <cellStyle name="Comma 2 2 6 6 2 2 2 2" xfId="17399" xr:uid="{F7B436FF-6E05-4ACF-BE9F-DDA5F60D10FD}"/>
    <cellStyle name="Comma 2 2 6 6 2 2 3" xfId="11215" xr:uid="{106CCC2A-7334-40F6-97F1-9A75DDF4DC0B}"/>
    <cellStyle name="Comma 2 2 6 6 2 2 4" xfId="9714" xr:uid="{1B073256-662E-42F8-A020-91BA03047934}"/>
    <cellStyle name="Comma 2 2 6 6 2 2 5" xfId="16366" xr:uid="{38FE325A-C171-4757-A883-50CAF3A1470C}"/>
    <cellStyle name="Comma 2 2 6 6 2 3" xfId="7640" xr:uid="{49EAD145-73B0-448A-8A69-FF191806E31E}"/>
    <cellStyle name="Comma 2 2 6 6 2 3 2" xfId="12007" xr:uid="{C25C4216-90B7-4D7D-A6B8-BEE2DE2CB5A6}"/>
    <cellStyle name="Comma 2 2 6 6 2 3 3" xfId="9534" xr:uid="{96DFF318-A189-45C6-BBB3-2523BBAC5E40}"/>
    <cellStyle name="Comma 2 2 6 6 2 3 4" xfId="16857" xr:uid="{BBEF162B-E0F3-44B9-9B59-561464D80CE7}"/>
    <cellStyle name="Comma 2 2 6 6 2 4" xfId="8315" xr:uid="{D021B483-85FB-420E-9446-86FEF833D9FA}"/>
    <cellStyle name="Comma 2 2 6 6 2 4 2" xfId="10207" xr:uid="{8E3A2C2C-F80A-49F3-A00C-668F707BF05A}"/>
    <cellStyle name="Comma 2 2 6 6 2 5" xfId="10644" xr:uid="{20808119-90BC-4846-B4DD-AC4291DA5859}"/>
    <cellStyle name="Comma 2 2 6 6 2 6" xfId="9338" xr:uid="{B8ABF282-433D-4886-B289-6EF81EB9E0A9}"/>
    <cellStyle name="Comma 2 2 6 6 2 7" xfId="16185" xr:uid="{35B59C0B-9C82-42D4-884C-B5557B191610}"/>
    <cellStyle name="Comma 2 2 6 6 2 8" xfId="7439" xr:uid="{FF065FCB-5013-4FB9-9525-92DDF1AE5E79}"/>
    <cellStyle name="Comma 2 2 6 6 3" xfId="7732" xr:uid="{F0EB689A-4067-4DC7-8DE9-B0A12E61F8C3}"/>
    <cellStyle name="Comma 2 2 6 6 3 2" xfId="12371" xr:uid="{2ACABE5C-1A54-4861-91C8-8AE8F1FB3256}"/>
    <cellStyle name="Comma 2 2 6 6 3 2 2" xfId="17155" xr:uid="{FCA50018-E85A-4DA5-AFF5-D64DDF7F34AC}"/>
    <cellStyle name="Comma 2 2 6 6 3 3" xfId="10969" xr:uid="{D9F895DA-6789-4F62-BF31-760F9513F227}"/>
    <cellStyle name="Comma 2 2 6 6 3 4" xfId="9625" xr:uid="{A822EC09-A7C6-4551-9DB2-A704DBC469A9}"/>
    <cellStyle name="Comma 2 2 6 6 3 5" xfId="16278" xr:uid="{085F0BE7-8010-40F1-AB53-FC62BD97365B}"/>
    <cellStyle name="Comma 2 2 6 6 4" xfId="7551" xr:uid="{84F944CF-14ED-4539-A9AF-1ED7BBC3C9E4}"/>
    <cellStyle name="Comma 2 2 6 6 4 2" xfId="12882" xr:uid="{C895F4AE-51F1-4988-A267-6FE9949AD579}"/>
    <cellStyle name="Comma 2 2 6 6 4 2 2" xfId="17591" xr:uid="{E9D3C5E2-8329-4763-8581-09C66C8E5995}"/>
    <cellStyle name="Comma 2 2 6 6 4 3" xfId="11608" xr:uid="{BB4D3418-B0E2-47D6-BA6C-163548D5F6EC}"/>
    <cellStyle name="Comma 2 2 6 6 4 4" xfId="9445" xr:uid="{73524B10-60DE-4A37-B233-D0E7F9195099}"/>
    <cellStyle name="Comma 2 2 6 6 4 5" xfId="16506" xr:uid="{AAB9A4F9-1C65-432D-9990-397071672FE3}"/>
    <cellStyle name="Comma 2 2 6 6 5" xfId="8054" xr:uid="{0D786CD6-DAE9-4692-A371-B65402178110}"/>
    <cellStyle name="Comma 2 2 6 6 5 2" xfId="11801" xr:uid="{371AD6D1-72CF-4DB8-8B87-16521141D62B}"/>
    <cellStyle name="Comma 2 2 6 6 5 3" xfId="9947" xr:uid="{8A970717-495D-41D6-B6F2-BF9F234EF09E}"/>
    <cellStyle name="Comma 2 2 6 6 5 4" xfId="16661" xr:uid="{205556FA-B4ED-4C99-A428-6F172EBE29BE}"/>
    <cellStyle name="Comma 2 2 6 6 6" xfId="10374" xr:uid="{1E0F15FC-9DA8-4BA1-B769-6D9533E4A3EB}"/>
    <cellStyle name="Comma 2 2 6 6 7" xfId="8912" xr:uid="{1A691C37-7A4B-4A83-842A-3F33AB6B7E97}"/>
    <cellStyle name="Comma 2 2 6 6 8" xfId="16083" xr:uid="{75F935D2-D601-460F-9820-3E2F557A8B2D}"/>
    <cellStyle name="Comma 2 2 6 6 9" xfId="7175" xr:uid="{C232B679-DDFB-44C9-BABC-7893F12F8E2F}"/>
    <cellStyle name="Comma 2 2 6 7" xfId="4832" xr:uid="{F29C5DF0-F5D6-4528-9EA7-31819A59BAAA}"/>
    <cellStyle name="Comma 2 2 6 7 2" xfId="5838" xr:uid="{F0B86C57-1F99-433F-B23D-FD04A01D933C}"/>
    <cellStyle name="Comma 2 2 6 7 2 2" xfId="7822" xr:uid="{1DCEF36B-56F5-4D41-A040-F0280A1EE5FD}"/>
    <cellStyle name="Comma 2 2 6 7 2 2 2" xfId="12625" xr:uid="{523771E2-69CB-4B91-B8A0-C7BB16652264}"/>
    <cellStyle name="Comma 2 2 6 7 2 2 2 2" xfId="17400" xr:uid="{CFF88290-AEAA-45AD-A7C7-06BFBC79AD41}"/>
    <cellStyle name="Comma 2 2 6 7 2 2 3" xfId="11216" xr:uid="{2C6E0B75-1645-4BD6-9AFF-D220462ED369}"/>
    <cellStyle name="Comma 2 2 6 7 2 2 4" xfId="9715" xr:uid="{38CD5F89-CD1B-4075-8DAC-1CEA7823803C}"/>
    <cellStyle name="Comma 2 2 6 7 2 2 5" xfId="16367" xr:uid="{5CD2DCA0-1A34-49B9-8D42-9F01845F454A}"/>
    <cellStyle name="Comma 2 2 6 7 2 3" xfId="7641" xr:uid="{25F0A20A-99CB-42FE-B2E9-A323AB13A2F1}"/>
    <cellStyle name="Comma 2 2 6 7 2 3 2" xfId="12008" xr:uid="{83EDE89F-2377-4C7D-91D8-AB8E638B7CBF}"/>
    <cellStyle name="Comma 2 2 6 7 2 3 3" xfId="9535" xr:uid="{902246EF-89AF-4CA7-BE4D-16DE1EDFB492}"/>
    <cellStyle name="Comma 2 2 6 7 2 3 4" xfId="16858" xr:uid="{B7914BEA-5F0B-4D00-B19D-0A665DDEA533}"/>
    <cellStyle name="Comma 2 2 6 7 2 4" xfId="8316" xr:uid="{679EEFB9-DD40-44A9-B77D-D10ED1BD11A2}"/>
    <cellStyle name="Comma 2 2 6 7 2 4 2" xfId="10208" xr:uid="{732E91BE-4210-44EB-A737-70E35E4A630C}"/>
    <cellStyle name="Comma 2 2 6 7 2 5" xfId="10645" xr:uid="{3C275C48-FA80-4DDB-AAE2-4780691DD6AE}"/>
    <cellStyle name="Comma 2 2 6 7 2 6" xfId="9339" xr:uid="{20CCDE1B-27DF-411E-B6B7-C1DB7E5ECC2E}"/>
    <cellStyle name="Comma 2 2 6 7 2 7" xfId="16186" xr:uid="{60D36E41-C3E8-44E4-B5E0-00D96785C023}"/>
    <cellStyle name="Comma 2 2 6 7 2 8" xfId="7440" xr:uid="{E47F78A8-8E77-4EA2-BEAB-368A5B98A348}"/>
    <cellStyle name="Comma 2 2 6 7 3" xfId="7733" xr:uid="{F7818D45-2E95-4636-8F9B-C5EAC01353E2}"/>
    <cellStyle name="Comma 2 2 6 7 3 2" xfId="12372" xr:uid="{A7E8167B-9AD9-4B54-A219-8AB53A8C453F}"/>
    <cellStyle name="Comma 2 2 6 7 3 2 2" xfId="17156" xr:uid="{8379E769-CD0C-467A-BF91-C5A7FC15D695}"/>
    <cellStyle name="Comma 2 2 6 7 3 3" xfId="10970" xr:uid="{ED88AE16-AC95-4921-8D86-94D9AC50D8B4}"/>
    <cellStyle name="Comma 2 2 6 7 3 4" xfId="9626" xr:uid="{EC65751C-49BD-4030-A398-984FEA9D4DEA}"/>
    <cellStyle name="Comma 2 2 6 7 3 5" xfId="16279" xr:uid="{5019A74A-3CC9-4DD0-82EA-5DBB9FBC7164}"/>
    <cellStyle name="Comma 2 2 6 7 4" xfId="7552" xr:uid="{2E913489-3580-4571-A720-4B93D2431D9E}"/>
    <cellStyle name="Comma 2 2 6 7 4 2" xfId="12883" xr:uid="{1A7343B8-50FB-44CC-8B25-2A5ECE7C7492}"/>
    <cellStyle name="Comma 2 2 6 7 4 2 2" xfId="17592" xr:uid="{743E302D-815A-4D91-860D-583680D48CD5}"/>
    <cellStyle name="Comma 2 2 6 7 4 3" xfId="11609" xr:uid="{4A8DF77E-80EB-4040-AE81-646720F07232}"/>
    <cellStyle name="Comma 2 2 6 7 4 4" xfId="9446" xr:uid="{2979BB0A-0238-4B8A-B468-1C9514DC858C}"/>
    <cellStyle name="Comma 2 2 6 7 4 5" xfId="16507" xr:uid="{08B416FA-7048-40A2-872B-5B641863AF3A}"/>
    <cellStyle name="Comma 2 2 6 7 5" xfId="8055" xr:uid="{0089CEB1-B46B-40C5-A260-9F0990936598}"/>
    <cellStyle name="Comma 2 2 6 7 5 2" xfId="11802" xr:uid="{CBDA7D93-6077-4140-B2DB-BE07BD279CF0}"/>
    <cellStyle name="Comma 2 2 6 7 5 3" xfId="9948" xr:uid="{15D0B49C-1F47-4CAB-B3DA-2F0C546C6864}"/>
    <cellStyle name="Comma 2 2 6 7 5 4" xfId="16662" xr:uid="{F79050DF-27F2-4E5B-9680-2CE809D5518A}"/>
    <cellStyle name="Comma 2 2 6 7 6" xfId="10375" xr:uid="{FDBAC2D5-D6B7-4EC1-8C1D-9A9841CF489D}"/>
    <cellStyle name="Comma 2 2 6 7 7" xfId="8913" xr:uid="{FA125793-C65B-4843-A619-E62B5ECD6C1D}"/>
    <cellStyle name="Comma 2 2 6 7 8" xfId="16084" xr:uid="{EAE90D1E-8290-4984-A5B8-55556357CF4B}"/>
    <cellStyle name="Comma 2 2 6 7 9" xfId="7176" xr:uid="{C174856B-7321-40C9-866D-D2A1AFA73982}"/>
    <cellStyle name="Comma 2 2 6 8" xfId="5832" xr:uid="{DCA892EB-F2D5-4AF2-8E04-30027202CCF2}"/>
    <cellStyle name="Comma 2 2 6 8 2" xfId="7816" xr:uid="{78895CB2-5BA9-4CD3-9B17-BDDEE558654B}"/>
    <cellStyle name="Comma 2 2 6 8 2 2" xfId="12619" xr:uid="{FD16B8B7-6665-4111-8B44-EEE57C4F6E20}"/>
    <cellStyle name="Comma 2 2 6 8 2 2 2" xfId="17394" xr:uid="{21523D69-751D-45BC-BF58-036EA79228E7}"/>
    <cellStyle name="Comma 2 2 6 8 2 3" xfId="11210" xr:uid="{73D111D5-8BCB-4721-BE26-28D67A43181B}"/>
    <cellStyle name="Comma 2 2 6 8 2 4" xfId="9709" xr:uid="{C0FB98E4-B457-4505-8689-394320F35515}"/>
    <cellStyle name="Comma 2 2 6 8 2 5" xfId="16361" xr:uid="{739B2475-1F85-4D50-AC4B-740858F68B26}"/>
    <cellStyle name="Comma 2 2 6 8 3" xfId="7635" xr:uid="{2697570C-2750-4524-96DE-FBCAD4861915}"/>
    <cellStyle name="Comma 2 2 6 8 3 2" xfId="12002" xr:uid="{57209234-EE11-4083-B145-28C027BAC2EB}"/>
    <cellStyle name="Comma 2 2 6 8 3 3" xfId="9529" xr:uid="{3552CAA4-F8FF-4D5A-BE20-494E64C33851}"/>
    <cellStyle name="Comma 2 2 6 8 3 4" xfId="16852" xr:uid="{875654F9-F073-4198-A9F3-3B25495B4187}"/>
    <cellStyle name="Comma 2 2 6 8 4" xfId="8310" xr:uid="{B316A9FA-9B7D-436C-B72D-EC946A89F3A4}"/>
    <cellStyle name="Comma 2 2 6 8 4 2" xfId="10202" xr:uid="{FFC0B41A-2D7E-4FCE-99D0-B0D10AABA211}"/>
    <cellStyle name="Comma 2 2 6 8 5" xfId="10639" xr:uid="{1761A2EE-1F5D-4EA4-ADA8-61C842974D51}"/>
    <cellStyle name="Comma 2 2 6 8 6" xfId="9333" xr:uid="{CA2F174E-3033-43C5-A87A-9A8EAB48D595}"/>
    <cellStyle name="Comma 2 2 6 8 7" xfId="16180" xr:uid="{E86328DB-CF0E-4090-A923-FAC97EB94B81}"/>
    <cellStyle name="Comma 2 2 6 8 8" xfId="7434" xr:uid="{E6C5158F-EA7D-46C5-9FC2-52235491670B}"/>
    <cellStyle name="Comma 2 2 6 9" xfId="7727" xr:uid="{F233B65E-6E5E-432B-BAE6-821899051AAD}"/>
    <cellStyle name="Comma 2 2 6 9 2" xfId="12366" xr:uid="{E8248958-CBF0-4279-B21B-6952D6891B61}"/>
    <cellStyle name="Comma 2 2 6 9 2 2" xfId="17150" xr:uid="{E54D251F-E1B5-4F31-914C-5A998FD7329F}"/>
    <cellStyle name="Comma 2 2 6 9 3" xfId="10964" xr:uid="{ADF46234-B0BA-451E-93FD-FE9908854E17}"/>
    <cellStyle name="Comma 2 2 6 9 4" xfId="9620" xr:uid="{9CDD8814-5EEF-4FBC-846E-126463345D48}"/>
    <cellStyle name="Comma 2 2 6 9 5" xfId="16273" xr:uid="{4FB00FB7-21A8-4FC6-B417-DF356B59DBF0}"/>
    <cellStyle name="Comma 2 2 7" xfId="4833" xr:uid="{A20A40E1-226A-4983-B9D0-384BA9D68C88}"/>
    <cellStyle name="Comma 2 2 7 2" xfId="5839" xr:uid="{FF10CF4E-E658-4E5B-942F-B5DE5D39B3A8}"/>
    <cellStyle name="Comma 2 2 7 2 2" xfId="7823" xr:uid="{53FBFBC5-7D1E-4FD8-8301-0D5083E5C5EF}"/>
    <cellStyle name="Comma 2 2 7 2 2 2" xfId="12626" xr:uid="{829C0A73-24A9-491C-A9B7-113DFBD64985}"/>
    <cellStyle name="Comma 2 2 7 2 2 2 2" xfId="17401" xr:uid="{973F9039-18B2-47C6-87D4-58CB9D8D90A6}"/>
    <cellStyle name="Comma 2 2 7 2 2 3" xfId="11217" xr:uid="{6724505C-4982-4A21-9E59-F698132A7BA5}"/>
    <cellStyle name="Comma 2 2 7 2 2 4" xfId="9716" xr:uid="{C42517EA-670D-48D7-87A0-88C304EDAFE7}"/>
    <cellStyle name="Comma 2 2 7 2 2 5" xfId="16368" xr:uid="{4FB85338-F5A6-4971-8B07-F7E9B8CDD8D1}"/>
    <cellStyle name="Comma 2 2 7 2 3" xfId="7642" xr:uid="{F0BCE627-9807-4FBD-85C1-54322926CDAC}"/>
    <cellStyle name="Comma 2 2 7 2 3 2" xfId="12009" xr:uid="{2471E55F-37E8-40CB-B9D9-945A6A980D31}"/>
    <cellStyle name="Comma 2 2 7 2 3 3" xfId="9536" xr:uid="{38119196-6A91-44BF-92EB-67BE9DD65A80}"/>
    <cellStyle name="Comma 2 2 7 2 3 4" xfId="16859" xr:uid="{C8BBAFF5-2D62-4BDC-8C72-7A4C04BBB5AD}"/>
    <cellStyle name="Comma 2 2 7 2 4" xfId="8317" xr:uid="{37CB47E5-8152-4853-A326-30FF513E11FB}"/>
    <cellStyle name="Comma 2 2 7 2 4 2" xfId="10209" xr:uid="{E17CFDC1-AB99-41A5-B2DB-3F6DB1996446}"/>
    <cellStyle name="Comma 2 2 7 2 5" xfId="10646" xr:uid="{971C9436-546F-487A-BDDE-C6302703A9FE}"/>
    <cellStyle name="Comma 2 2 7 2 6" xfId="9340" xr:uid="{6DE14E55-5FE0-44E3-8AA9-6CBF7BFB79A0}"/>
    <cellStyle name="Comma 2 2 7 2 7" xfId="16187" xr:uid="{3BD13C13-0424-404E-9A3A-55CA4A2ACA99}"/>
    <cellStyle name="Comma 2 2 7 2 8" xfId="7441" xr:uid="{C0C6CB20-AADC-4A56-8CDD-289490DF73C9}"/>
    <cellStyle name="Comma 2 2 7 3" xfId="7734" xr:uid="{2D0744BC-FC5E-4DAF-A376-14DCBB45C183}"/>
    <cellStyle name="Comma 2 2 7 3 2" xfId="12373" xr:uid="{3C6278EE-8E68-4F91-83E1-B4B370F0DA4D}"/>
    <cellStyle name="Comma 2 2 7 3 2 2" xfId="17157" xr:uid="{75F4EABE-2187-4CAE-9612-851EB2AD538D}"/>
    <cellStyle name="Comma 2 2 7 3 3" xfId="10971" xr:uid="{98A172E7-C983-44B4-8AB1-5CB90C633C44}"/>
    <cellStyle name="Comma 2 2 7 3 4" xfId="9627" xr:uid="{F459D40C-5B72-4238-B4DB-98FFE68D0DDB}"/>
    <cellStyle name="Comma 2 2 7 3 5" xfId="16280" xr:uid="{F0DC6495-AB1C-4DF9-B0A3-ACBF7465C71B}"/>
    <cellStyle name="Comma 2 2 7 4" xfId="7553" xr:uid="{FDA9DBDA-B486-4DD3-A93A-35FA9EC56179}"/>
    <cellStyle name="Comma 2 2 7 4 2" xfId="12884" xr:uid="{13C388AC-C8B8-43DF-AFB3-60AE3FEC8C58}"/>
    <cellStyle name="Comma 2 2 7 4 2 2" xfId="17593" xr:uid="{18B969FF-86EE-4A7E-8ADE-36DBB6AA8EC2}"/>
    <cellStyle name="Comma 2 2 7 4 3" xfId="11610" xr:uid="{DFC33690-7DA7-4D04-AC93-FD5F527D70EE}"/>
    <cellStyle name="Comma 2 2 7 4 4" xfId="9447" xr:uid="{8F56512D-7B01-4692-992E-6C03704DF963}"/>
    <cellStyle name="Comma 2 2 7 4 5" xfId="16508" xr:uid="{73B2DB7A-4437-429A-8635-EA7B3FF579CE}"/>
    <cellStyle name="Comma 2 2 7 5" xfId="8056" xr:uid="{9BE05A2C-DC92-41C7-9C3C-B2291D27D4F2}"/>
    <cellStyle name="Comma 2 2 7 5 2" xfId="11803" xr:uid="{D4BBC46A-5F5D-4E39-8B7F-E05EA9A03EA7}"/>
    <cellStyle name="Comma 2 2 7 5 3" xfId="9949" xr:uid="{6E5AE63C-D050-48A0-8C35-D24289F03418}"/>
    <cellStyle name="Comma 2 2 7 5 4" xfId="16663" xr:uid="{0BBE9A7F-3D55-4DB9-AAAB-5E3C5A7D51E1}"/>
    <cellStyle name="Comma 2 2 7 6" xfId="10376" xr:uid="{137C8FA9-08DD-42AF-A063-0B252380F83F}"/>
    <cellStyle name="Comma 2 2 7 7" xfId="8914" xr:uid="{2B695FFC-4CBC-4126-90A0-1EC174038A5D}"/>
    <cellStyle name="Comma 2 2 7 8" xfId="16085" xr:uid="{6B08FD43-CCFE-45BA-8F4D-1B34F4655A6D}"/>
    <cellStyle name="Comma 2 2 7 9" xfId="7177" xr:uid="{74494A81-E60C-4102-92EA-2F8F96C065DE}"/>
    <cellStyle name="Comma 2 2 8" xfId="4834" xr:uid="{EE48E15F-B73C-4813-977D-9CB171E84B9E}"/>
    <cellStyle name="Comma 2 2 8 2" xfId="5840" xr:uid="{1921A133-6E80-44E4-A4D9-513522CB88E0}"/>
    <cellStyle name="Comma 2 2 8 2 2" xfId="7824" xr:uid="{A3D8A861-8220-4E7C-908E-EB6C8546A9E9}"/>
    <cellStyle name="Comma 2 2 8 2 2 2" xfId="12627" xr:uid="{A12A8AF8-5465-4EE1-98EF-1B630039991B}"/>
    <cellStyle name="Comma 2 2 8 2 2 2 2" xfId="17402" xr:uid="{938C38E0-348E-4D97-B79E-DCDA6F0F4977}"/>
    <cellStyle name="Comma 2 2 8 2 2 3" xfId="11218" xr:uid="{7EE2B0CE-B5C6-406B-8ED0-74BBF1F0558B}"/>
    <cellStyle name="Comma 2 2 8 2 2 4" xfId="9717" xr:uid="{2023F476-8B2E-4073-982B-5F9DFE04061C}"/>
    <cellStyle name="Comma 2 2 8 2 2 5" xfId="16369" xr:uid="{360063E3-48E6-4C88-86D4-039910583002}"/>
    <cellStyle name="Comma 2 2 8 2 3" xfId="7643" xr:uid="{D987C43A-0FA2-4800-98EE-DFCF04EA3531}"/>
    <cellStyle name="Comma 2 2 8 2 3 2" xfId="12010" xr:uid="{20BA7D8C-CC2D-4805-A603-B74BBAFC8DA5}"/>
    <cellStyle name="Comma 2 2 8 2 3 3" xfId="9537" xr:uid="{880F6DC6-BC3B-432B-8332-01C937808ADA}"/>
    <cellStyle name="Comma 2 2 8 2 3 4" xfId="16860" xr:uid="{10D21A7B-122B-4C7F-8302-0C7673B10D54}"/>
    <cellStyle name="Comma 2 2 8 2 4" xfId="8318" xr:uid="{E406502D-F965-4DBE-B029-B0304CE15B5E}"/>
    <cellStyle name="Comma 2 2 8 2 4 2" xfId="10210" xr:uid="{B9B9DBBA-9EDF-45DD-A292-F8635735E4E3}"/>
    <cellStyle name="Comma 2 2 8 2 5" xfId="10647" xr:uid="{98B3FB40-FF6E-49AA-B495-A4E9CD549689}"/>
    <cellStyle name="Comma 2 2 8 2 6" xfId="9341" xr:uid="{DDA900DD-D4BB-4D4B-8D8D-B679E1322619}"/>
    <cellStyle name="Comma 2 2 8 2 7" xfId="16188" xr:uid="{F4B22943-3D25-4091-919A-25489F7D6D8A}"/>
    <cellStyle name="Comma 2 2 8 2 8" xfId="7442" xr:uid="{AAA3AB27-68BC-409D-BFE3-330D4CD19BCD}"/>
    <cellStyle name="Comma 2 2 8 3" xfId="7735" xr:uid="{D5FCA0FE-14D8-478C-ACB8-8D963681F949}"/>
    <cellStyle name="Comma 2 2 8 3 2" xfId="12374" xr:uid="{583C8871-43BB-46AC-B6DD-40BD9E61D1F6}"/>
    <cellStyle name="Comma 2 2 8 3 2 2" xfId="17158" xr:uid="{82C36BAE-A943-4A5F-B7BE-66C4C9470FA3}"/>
    <cellStyle name="Comma 2 2 8 3 3" xfId="10972" xr:uid="{F9AEF760-BDDB-4764-A5EB-8EF1AA207622}"/>
    <cellStyle name="Comma 2 2 8 3 4" xfId="9628" xr:uid="{0743FE34-2B55-47EC-A209-3C1763E3DD42}"/>
    <cellStyle name="Comma 2 2 8 3 5" xfId="16281" xr:uid="{1DDDA9DB-662A-40E1-9859-5527E9E74F56}"/>
    <cellStyle name="Comma 2 2 8 4" xfId="7554" xr:uid="{4BA3CE1C-ED32-41FD-BDBA-7DE60443EAD0}"/>
    <cellStyle name="Comma 2 2 8 4 2" xfId="12885" xr:uid="{02C577B5-CA87-4E51-B0B7-BC28FEF95FFB}"/>
    <cellStyle name="Comma 2 2 8 4 2 2" xfId="17594" xr:uid="{1E01589E-1454-4FBE-9976-650FCEFE0A84}"/>
    <cellStyle name="Comma 2 2 8 4 3" xfId="11611" xr:uid="{36DEE651-3CB2-44D3-ABD0-10FF570D3FE6}"/>
    <cellStyle name="Comma 2 2 8 4 4" xfId="9448" xr:uid="{12DFC4B4-A5E5-4F0F-9263-A4735433E2AE}"/>
    <cellStyle name="Comma 2 2 8 4 5" xfId="16509" xr:uid="{3F40E975-F3B6-4F18-BE11-753E36B6B765}"/>
    <cellStyle name="Comma 2 2 8 5" xfId="8057" xr:uid="{6F8D6381-2E2F-4135-99C5-8E32E56174CB}"/>
    <cellStyle name="Comma 2 2 8 5 2" xfId="11804" xr:uid="{8F9646F6-E0F0-4C1F-97D9-317BA0D8F333}"/>
    <cellStyle name="Comma 2 2 8 5 3" xfId="9950" xr:uid="{A2991D2B-E7AD-400B-9054-2586A7B25399}"/>
    <cellStyle name="Comma 2 2 8 5 4" xfId="16664" xr:uid="{AD126056-29D3-4772-B63B-3BA591A9E7F4}"/>
    <cellStyle name="Comma 2 2 8 6" xfId="10377" xr:uid="{9A17E6E3-6A48-4436-ADC6-0FC41C614D76}"/>
    <cellStyle name="Comma 2 2 8 7" xfId="8915" xr:uid="{9074F1E9-B5F1-4208-9378-B7F1C644E627}"/>
    <cellStyle name="Comma 2 2 8 8" xfId="16086" xr:uid="{ED54C059-838C-4D50-A197-28CACE588BD3}"/>
    <cellStyle name="Comma 2 2 8 9" xfId="7178" xr:uid="{8B9F78F6-57DC-4B5B-9512-A66A9464E805}"/>
    <cellStyle name="Comma 2 2 9" xfId="4835" xr:uid="{FF5086ED-42F6-4216-91F4-2BEA57EC0617}"/>
    <cellStyle name="Comma 2 2 9 2" xfId="5841" xr:uid="{B342265A-E4FD-46E7-A51D-B37FEE92D194}"/>
    <cellStyle name="Comma 2 2 9 2 2" xfId="7825" xr:uid="{5680CF1E-9278-435D-AC8A-8A20964763FC}"/>
    <cellStyle name="Comma 2 2 9 2 2 2" xfId="12628" xr:uid="{120FD947-A883-43FD-A2DE-EFB3ABFAAA5F}"/>
    <cellStyle name="Comma 2 2 9 2 2 2 2" xfId="17403" xr:uid="{2DD0FEA1-142F-4B5D-9D65-605986612D24}"/>
    <cellStyle name="Comma 2 2 9 2 2 3" xfId="11219" xr:uid="{7061ADF8-1644-485C-B8B8-5765204218B0}"/>
    <cellStyle name="Comma 2 2 9 2 2 4" xfId="9718" xr:uid="{D411623C-E159-43AF-82A5-DFFBDBBD12E9}"/>
    <cellStyle name="Comma 2 2 9 2 2 5" xfId="16370" xr:uid="{F549A5C5-C007-43CA-9334-72F3E1EFF952}"/>
    <cellStyle name="Comma 2 2 9 2 3" xfId="7644" xr:uid="{34AE543C-EC57-4848-BD95-50511F7CE9C4}"/>
    <cellStyle name="Comma 2 2 9 2 3 2" xfId="12011" xr:uid="{46D19F03-914A-4786-83B2-354120D81DFC}"/>
    <cellStyle name="Comma 2 2 9 2 3 3" xfId="9538" xr:uid="{3FCBB9A2-2D53-4DA5-BC4D-8FEF9DCC6740}"/>
    <cellStyle name="Comma 2 2 9 2 3 4" xfId="16861" xr:uid="{C23862A2-D60B-4A95-8B7F-A82BE3454758}"/>
    <cellStyle name="Comma 2 2 9 2 4" xfId="8319" xr:uid="{43234F93-5FB7-46C9-9DFF-0DBD4E6F10C4}"/>
    <cellStyle name="Comma 2 2 9 2 4 2" xfId="10211" xr:uid="{75AEB95F-A8B6-46F9-87C7-7179EADDF314}"/>
    <cellStyle name="Comma 2 2 9 2 5" xfId="10648" xr:uid="{1CE934F3-AF9F-4561-9C26-89A023F8FA34}"/>
    <cellStyle name="Comma 2 2 9 2 6" xfId="9342" xr:uid="{CECBAD91-734F-4AA2-A8B2-43E23CA5DACD}"/>
    <cellStyle name="Comma 2 2 9 2 7" xfId="16189" xr:uid="{F472A00E-A960-4AEB-944A-41A40B91C299}"/>
    <cellStyle name="Comma 2 2 9 2 8" xfId="7443" xr:uid="{59B03943-C55A-4F2A-8444-F53ECA143C7F}"/>
    <cellStyle name="Comma 2 2 9 3" xfId="7736" xr:uid="{5005F01E-7A25-49BF-A287-09C94118745B}"/>
    <cellStyle name="Comma 2 2 9 3 2" xfId="12375" xr:uid="{6F4449E5-82A2-4EA7-B9E9-96ECF9A0E07A}"/>
    <cellStyle name="Comma 2 2 9 3 2 2" xfId="17159" xr:uid="{E44A64CD-2F21-4D37-8181-6019DB40884D}"/>
    <cellStyle name="Comma 2 2 9 3 3" xfId="10973" xr:uid="{3C409A68-7C45-416A-B047-5B6EF94231D5}"/>
    <cellStyle name="Comma 2 2 9 3 4" xfId="9629" xr:uid="{C9747949-0B6D-4FBC-A2FC-C2FD9857716B}"/>
    <cellStyle name="Comma 2 2 9 3 5" xfId="16282" xr:uid="{D37CC295-8EDA-4B95-AE0B-ABE46F18A6F2}"/>
    <cellStyle name="Comma 2 2 9 4" xfId="7555" xr:uid="{B60E0D58-9F9F-4E70-9623-E433156CA472}"/>
    <cellStyle name="Comma 2 2 9 4 2" xfId="12886" xr:uid="{5C6BE679-4240-44EA-81CE-BF72438E9C6B}"/>
    <cellStyle name="Comma 2 2 9 4 2 2" xfId="17595" xr:uid="{639AA656-E874-485A-A2A8-088CEE76C680}"/>
    <cellStyle name="Comma 2 2 9 4 3" xfId="11612" xr:uid="{A8261EDE-5C5B-42CE-BAE9-0446590BBC09}"/>
    <cellStyle name="Comma 2 2 9 4 4" xfId="9449" xr:uid="{8EE621D6-26B1-4415-A5D2-5D2B098089F8}"/>
    <cellStyle name="Comma 2 2 9 4 5" xfId="16510" xr:uid="{435BCCA9-FFFD-4AA5-B1B0-55CBC8199C2D}"/>
    <cellStyle name="Comma 2 2 9 5" xfId="8058" xr:uid="{F9E7A04D-1DA7-4FD3-88F6-15F32DD2A8A1}"/>
    <cellStyle name="Comma 2 2 9 5 2" xfId="11805" xr:uid="{6186895C-57DC-4C2C-AD16-CE4468FABBE4}"/>
    <cellStyle name="Comma 2 2 9 5 3" xfId="9951" xr:uid="{2B7074AD-933F-4A73-8C88-11BC631F4105}"/>
    <cellStyle name="Comma 2 2 9 5 4" xfId="16665" xr:uid="{1CA91B0A-6450-42FA-9D5C-CF234E89D542}"/>
    <cellStyle name="Comma 2 2 9 6" xfId="10378" xr:uid="{2C64DBC7-D044-4B29-A091-55AC619F6C2D}"/>
    <cellStyle name="Comma 2 2 9 7" xfId="8916" xr:uid="{FBB8F0BE-B391-4D6F-AFB2-D627E8A1F86D}"/>
    <cellStyle name="Comma 2 2 9 8" xfId="16087" xr:uid="{E296082A-A1B7-4835-AF8C-D0C9C98A323A}"/>
    <cellStyle name="Comma 2 2 9 9" xfId="7179" xr:uid="{14226983-FFF7-4DB6-9C84-5BCFBF82F313}"/>
    <cellStyle name="Comma 2 2_Opex Input" xfId="4836" xr:uid="{61716AD2-48B9-4BAD-BFD3-6A81BF022E78}"/>
    <cellStyle name="Comma 2 20" xfId="4837" xr:uid="{BAE663B7-263C-4FE8-A81D-D892581096CD}"/>
    <cellStyle name="Comma 2 20 2" xfId="5842" xr:uid="{1AFCB664-47A0-4C06-8EA3-F358A62BD592}"/>
    <cellStyle name="Comma 2 20 2 2" xfId="7826" xr:uid="{62961F86-010E-47BE-935C-854B13DE9EAD}"/>
    <cellStyle name="Comma 2 20 2 2 2" xfId="12629" xr:uid="{9E4EEB57-B891-4FA0-989B-5F2365911090}"/>
    <cellStyle name="Comma 2 20 2 2 2 2" xfId="17404" xr:uid="{2BF97202-6D09-49BF-8367-3831E11EBE68}"/>
    <cellStyle name="Comma 2 20 2 2 3" xfId="11220" xr:uid="{A732FDBB-EBA3-4B0A-A894-7337B4BC09BD}"/>
    <cellStyle name="Comma 2 20 2 2 4" xfId="9719" xr:uid="{650A3393-6E25-4FA5-A134-570C725174C2}"/>
    <cellStyle name="Comma 2 20 2 2 5" xfId="16371" xr:uid="{9D1DC9BA-08EC-41E4-BB9B-ED4A139CCF92}"/>
    <cellStyle name="Comma 2 20 2 3" xfId="7645" xr:uid="{5F4F1CAF-F854-4529-A463-6D79DCF28F8E}"/>
    <cellStyle name="Comma 2 20 2 3 2" xfId="12012" xr:uid="{4CF22CF4-1734-426B-8A37-6AAE619C1C4A}"/>
    <cellStyle name="Comma 2 20 2 3 3" xfId="9539" xr:uid="{78B9D4F5-A898-423A-A253-FBED6DF85425}"/>
    <cellStyle name="Comma 2 20 2 3 4" xfId="16862" xr:uid="{13660D7A-49C3-4701-A095-82A151A3BF1A}"/>
    <cellStyle name="Comma 2 20 2 4" xfId="8320" xr:uid="{8F164407-E775-48C0-B7C7-CC4DF0C833ED}"/>
    <cellStyle name="Comma 2 20 2 4 2" xfId="10212" xr:uid="{EEA3AADF-BE0B-4C21-96E9-4912773019F0}"/>
    <cellStyle name="Comma 2 20 2 5" xfId="10649" xr:uid="{A9674544-2C62-4D50-A5E1-A90BF88CC521}"/>
    <cellStyle name="Comma 2 20 2 6" xfId="9343" xr:uid="{C5C789BE-049F-47FA-8CA6-E08D62CA636E}"/>
    <cellStyle name="Comma 2 20 2 7" xfId="16190" xr:uid="{D856DF2B-B0EA-4E07-8345-16523770F9B0}"/>
    <cellStyle name="Comma 2 20 2 8" xfId="7444" xr:uid="{815F5341-8783-42AD-839C-0F2DAAB76D30}"/>
    <cellStyle name="Comma 2 20 3" xfId="7737" xr:uid="{3B90DA39-39D9-4C57-AADF-9A685EC1F624}"/>
    <cellStyle name="Comma 2 20 3 2" xfId="12376" xr:uid="{610B019E-388B-4F5A-9E17-3A5AA0D52FCC}"/>
    <cellStyle name="Comma 2 20 3 2 2" xfId="17160" xr:uid="{00BEF280-661A-42C6-A506-1F59D3A799FA}"/>
    <cellStyle name="Comma 2 20 3 3" xfId="10974" xr:uid="{E23DA9E9-AA2B-4BC9-9D51-88116EEE4232}"/>
    <cellStyle name="Comma 2 20 3 4" xfId="9630" xr:uid="{BE9BC657-4A26-4B6E-976D-5D81BB6073E7}"/>
    <cellStyle name="Comma 2 20 3 5" xfId="16283" xr:uid="{22E82775-51F6-4D08-B938-526AFEF77962}"/>
    <cellStyle name="Comma 2 20 4" xfId="7556" xr:uid="{D7338C11-2115-42A7-ACF8-95CDEE5376F6}"/>
    <cellStyle name="Comma 2 20 4 2" xfId="12887" xr:uid="{88F071AE-0A65-4D11-B358-262E3D5B4E79}"/>
    <cellStyle name="Comma 2 20 4 2 2" xfId="17596" xr:uid="{6B8473BF-EA75-40FA-93BC-E6098BCFF7CA}"/>
    <cellStyle name="Comma 2 20 4 3" xfId="11613" xr:uid="{C06D2D13-69C6-4B54-8A37-6E854075BF72}"/>
    <cellStyle name="Comma 2 20 4 4" xfId="9450" xr:uid="{3970CE8B-03AA-4715-A1D3-D4668D01E8EA}"/>
    <cellStyle name="Comma 2 20 4 5" xfId="16511" xr:uid="{31EB8AFB-BD6C-45D6-A34B-A13AD465673A}"/>
    <cellStyle name="Comma 2 20 5" xfId="8059" xr:uid="{49A7449E-2B10-4FBB-AD48-E9E8AA5DFCAF}"/>
    <cellStyle name="Comma 2 20 5 2" xfId="11806" xr:uid="{89B0AB98-C670-4F7D-8F47-3B7F54869448}"/>
    <cellStyle name="Comma 2 20 5 3" xfId="9952" xr:uid="{59107F3D-88FA-434F-954D-F95089D76037}"/>
    <cellStyle name="Comma 2 20 5 4" xfId="16666" xr:uid="{E5ACD1AE-F477-41EC-AEAB-09FDFDC8E7FC}"/>
    <cellStyle name="Comma 2 20 6" xfId="10379" xr:uid="{59FCF7A8-ED7E-43AD-9F24-EA4C3B43FC96}"/>
    <cellStyle name="Comma 2 20 7" xfId="8917" xr:uid="{FF48338D-698F-43B8-A9D9-3F2C4A15E52D}"/>
    <cellStyle name="Comma 2 20 8" xfId="16088" xr:uid="{303DDC4C-71F5-417E-99BD-79968FB5D253}"/>
    <cellStyle name="Comma 2 20 9" xfId="7180" xr:uid="{B4AB01AC-3F54-40C4-B21B-6D31D69F9F7E}"/>
    <cellStyle name="Comma 2 21" xfId="5782" xr:uid="{07EF9CB1-97A2-4795-9CEC-4E71FA8D0DF0}"/>
    <cellStyle name="Comma 2 21 2" xfId="7766" xr:uid="{F7EB13A5-285A-4A58-8E57-266D13C72B8D}"/>
    <cellStyle name="Comma 2 21 2 2" xfId="12569" xr:uid="{35A742ED-80F0-4479-BCF2-6F23D083BB64}"/>
    <cellStyle name="Comma 2 21 2 2 2" xfId="17344" xr:uid="{88FCF581-951D-4AAC-BA89-EE5BF1A6F4E2}"/>
    <cellStyle name="Comma 2 21 2 3" xfId="11160" xr:uid="{ECCCE481-95A5-4884-8176-85D09268BA20}"/>
    <cellStyle name="Comma 2 21 2 4" xfId="9659" xr:uid="{D60837A5-78AD-4F90-95AA-A0D6E2F7EE2D}"/>
    <cellStyle name="Comma 2 21 2 5" xfId="16311" xr:uid="{B006DCE9-99FA-4F81-884F-C96AECBC9D90}"/>
    <cellStyle name="Comma 2 21 3" xfId="7585" xr:uid="{65B7FA69-C3D7-4464-A675-D9EF958111AD}"/>
    <cellStyle name="Comma 2 21 3 2" xfId="11952" xr:uid="{4AA741BC-84C7-466B-831B-8E2F159CA395}"/>
    <cellStyle name="Comma 2 21 3 3" xfId="9479" xr:uid="{85AAAD84-1829-4684-9C9D-D8FD46CC5D33}"/>
    <cellStyle name="Comma 2 21 3 4" xfId="16802" xr:uid="{979AD90A-1720-4DF9-9208-6EF21F3D565F}"/>
    <cellStyle name="Comma 2 21 4" xfId="8260" xr:uid="{733470B5-4E3D-4C3F-B727-4082C7B92712}"/>
    <cellStyle name="Comma 2 21 4 2" xfId="10152" xr:uid="{DA895BC6-1D2B-4E50-9060-BFF16A82DF18}"/>
    <cellStyle name="Comma 2 21 5" xfId="10589" xr:uid="{8DAD2AF4-009E-410A-B3ED-7063C05B28EC}"/>
    <cellStyle name="Comma 2 21 6" xfId="9283" xr:uid="{F8A267F9-4D99-46E0-9BAF-F974CE0F6D64}"/>
    <cellStyle name="Comma 2 21 7" xfId="16130" xr:uid="{D14F9531-A82C-4394-B320-DAF43C218A64}"/>
    <cellStyle name="Comma 2 21 8" xfId="7384" xr:uid="{D826F93A-51A6-48E9-9F12-C3084D70C124}"/>
    <cellStyle name="Comma 2 22" xfId="4751" xr:uid="{F9D6BDFE-9069-433B-BE61-DD75A478AD6A}"/>
    <cellStyle name="Comma 2 22 2" xfId="7850" xr:uid="{1A5FA244-4D93-4419-B992-CCF935794CA3}"/>
    <cellStyle name="Comma 2 22 2 2" xfId="12316" xr:uid="{DBFF9493-BBEE-41A1-BAC9-EAB5066D140C}"/>
    <cellStyle name="Comma 2 22 2 3" xfId="9744" xr:uid="{AEF09319-730B-4CA1-B46A-7E87D81DB81E}"/>
    <cellStyle name="Comma 2 22 2 4" xfId="17100" xr:uid="{173F518B-0B32-47FC-A852-DEBE0A8E496D}"/>
    <cellStyle name="Comma 2 22 3" xfId="10914" xr:uid="{A607292A-7349-4FC8-8E0A-F778EBB0E247}"/>
    <cellStyle name="Comma 2 22 4" xfId="9380" xr:uid="{9D6A31AB-055B-4941-8524-26999B51C167}"/>
    <cellStyle name="Comma 2 22 5" xfId="16223" xr:uid="{9240B63E-E746-419A-BBCF-D9A8AAC4C3FB}"/>
    <cellStyle name="Comma 2 22 6" xfId="7484" xr:uid="{7B9E67C4-0A20-4DAB-BECC-192649926CF7}"/>
    <cellStyle name="Comma 2 23" xfId="6051" xr:uid="{B37F702B-C78F-49B4-8670-C9D059FF4ECC}"/>
    <cellStyle name="Comma 2 23 2" xfId="12745" xr:uid="{7F24DDF4-AA73-48CD-80BD-138461E83C7B}"/>
    <cellStyle name="Comma 2 23 2 2" xfId="17520" xr:uid="{AE7F0A22-2FE2-4F8D-8C9B-3AB614265397}"/>
    <cellStyle name="Comma 2 23 3" xfId="11353" xr:uid="{38167218-DCDB-4703-8426-3D03D5D403CB}"/>
    <cellStyle name="Comma 2 23 4" xfId="9570" xr:uid="{D00E1A12-9FB1-4D9A-BB46-EB0F9CA39D00}"/>
    <cellStyle name="Comma 2 23 5" xfId="16403" xr:uid="{12765770-5DAB-43FC-9214-C8F5D31FB655}"/>
    <cellStyle name="Comma 2 23 6" xfId="7677" xr:uid="{C6C836AB-9DBE-4DB8-A032-245F95CCE6B7}"/>
    <cellStyle name="Comma 2 24" xfId="6073" xr:uid="{DEDF0F02-09B9-4F98-9BDF-36CA516E4AEE}"/>
    <cellStyle name="Comma 2 24 2" xfId="12911" xr:uid="{A1C55ADF-FD81-4D59-830A-CA9785FC7C84}"/>
    <cellStyle name="Comma 2 24 2 2" xfId="17609" xr:uid="{26A453FD-109B-48B4-93FF-EFEC725067E8}"/>
    <cellStyle name="Comma 2 24 3" xfId="11697" xr:uid="{8B447F41-D05D-4DEE-AC3A-11D290A26251}"/>
    <cellStyle name="Comma 2 24 4" xfId="9390" xr:uid="{489D2021-3ED1-4A37-A92A-29A209CDABF2}"/>
    <cellStyle name="Comma 2 24 5" xfId="16580" xr:uid="{B71564FE-494C-4312-859C-6C0E75D68584}"/>
    <cellStyle name="Comma 2 24 6" xfId="7496" xr:uid="{C760D76E-7374-4C64-AB58-88D549DA1F73}"/>
    <cellStyle name="Comma 2 25" xfId="7991" xr:uid="{45D2358B-1275-49FF-9BE9-FFF72381A9C4}"/>
    <cellStyle name="Comma 2 25 2" xfId="12918" xr:uid="{FEEC3E39-27A7-4904-9FD2-B0062E334876}"/>
    <cellStyle name="Comma 2 25 2 2" xfId="17616" xr:uid="{4E66FDC6-5097-441A-AAA2-7C70A597B75A}"/>
    <cellStyle name="Comma 2 25 3" xfId="11719" xr:uid="{E4C938AF-BA2B-46EF-BA66-AAB55AC93AE0}"/>
    <cellStyle name="Comma 2 25 4" xfId="9884" xr:uid="{9602760E-6381-4C0B-9A82-65F01F02B643}"/>
    <cellStyle name="Comma 2 25 5" xfId="16587" xr:uid="{253D3AD1-8BF2-406C-BA3E-DEF69899486A}"/>
    <cellStyle name="Comma 2 26" xfId="7117" xr:uid="{F8F644FE-B8C3-4C74-ABA3-DA3EC31D4AB2}"/>
    <cellStyle name="Comma 2 26 2" xfId="12920" xr:uid="{51CE105D-C16C-453F-BD85-1BC8233DB6EB}"/>
    <cellStyle name="Comma 2 26 2 2" xfId="17618" xr:uid="{A543FEF0-1CD1-4A87-9557-6BA677A69608}"/>
    <cellStyle name="Comma 2 26 3" xfId="11721" xr:uid="{8669C7BB-9768-48F2-8F03-3B5CC669D49A}"/>
    <cellStyle name="Comma 2 26 4" xfId="16589" xr:uid="{12B29CA3-4DA6-4EB1-8632-BFD69DBEC729}"/>
    <cellStyle name="Comma 2 27" xfId="6784" xr:uid="{EB6104C7-5DB9-4039-A98B-F25F36DEE45F}"/>
    <cellStyle name="Comma 2 27 2" xfId="12924" xr:uid="{F5AE8B01-1250-40F3-9C91-F08B400813E8}"/>
    <cellStyle name="Comma 2 27 2 2" xfId="17622" xr:uid="{15B02E2E-3211-4A8E-8DDA-AB4A64F09529}"/>
    <cellStyle name="Comma 2 27 3" xfId="11731" xr:uid="{526B4EBF-A4DE-407F-BAA5-4EF5DC4FDB88}"/>
    <cellStyle name="Comma 2 27 4" xfId="16593" xr:uid="{1A02FA90-6D18-4AAE-ACA5-F945C1896F20}"/>
    <cellStyle name="Comma 2 28" xfId="8442" xr:uid="{8F93093E-3F9B-42CF-B8C6-F0842C510C6A}"/>
    <cellStyle name="Comma 2 28 2" xfId="11746" xr:uid="{89C4AD52-E780-4223-A23B-68428016656E}"/>
    <cellStyle name="Comma 2 28 3" xfId="16606" xr:uid="{162F6403-C3EF-4A6B-ADFD-3343EE3DF4EA}"/>
    <cellStyle name="Comma 2 29" xfId="8839" xr:uid="{192BBB65-0221-4D96-97CC-3C58E9362070}"/>
    <cellStyle name="Comma 2 29 2" xfId="10319" xr:uid="{940A7F3C-C105-4423-B8D5-1E4B107577B7}"/>
    <cellStyle name="Comma 2 3" xfId="572" xr:uid="{5722929D-3BFD-4C32-A2A2-6D3000F36C2C}"/>
    <cellStyle name="Comma 2 3 10" xfId="8473" xr:uid="{5F7B0E05-E630-40EA-B937-40B28021B867}"/>
    <cellStyle name="Comma 2 3 11" xfId="8918" xr:uid="{F174373A-EFB6-405C-BA47-3FCC616F49E7}"/>
    <cellStyle name="Comma 2 3 12" xfId="16089" xr:uid="{295E643C-8070-44BE-BDF6-4D47D11BB50A}"/>
    <cellStyle name="Comma 2 3 13" xfId="6172" xr:uid="{09BB5694-51E5-4CD4-BF76-040EDF1CB1FE}"/>
    <cellStyle name="Comma 2 3 2" xfId="4839" xr:uid="{EFB6A91B-AC81-4B5D-A7E7-46B0742C5016}"/>
    <cellStyle name="Comma 2 3 2 10" xfId="8919" xr:uid="{63F9918F-5B47-468B-8E50-998771A886CA}"/>
    <cellStyle name="Comma 2 3 2 11" xfId="16090" xr:uid="{45A47B60-4D07-4B4A-94E6-1FB71D7F305F}"/>
    <cellStyle name="Comma 2 3 2 12" xfId="6605" xr:uid="{FCC44683-B176-4053-8D12-56F6587073C9}"/>
    <cellStyle name="Comma 2 3 2 2" xfId="4840" xr:uid="{094131C5-9973-4A49-B415-023AC505E95A}"/>
    <cellStyle name="Comma 2 3 2 2 2" xfId="5845" xr:uid="{E96D8254-D1AB-4C6C-BD5C-6069F6650F17}"/>
    <cellStyle name="Comma 2 3 2 2 2 2" xfId="7829" xr:uid="{17E03C95-2916-448C-9151-4D3D11C93B95}"/>
    <cellStyle name="Comma 2 3 2 2 2 2 2" xfId="12632" xr:uid="{EE7D437A-8FCC-4781-BF8D-529B69FFFA66}"/>
    <cellStyle name="Comma 2 3 2 2 2 2 2 2" xfId="17407" xr:uid="{A7C1F5E8-E12C-4C0E-9509-832EED567BD3}"/>
    <cellStyle name="Comma 2 3 2 2 2 2 3" xfId="11223" xr:uid="{9172ADAD-9C37-499C-8B9A-D7062CCE124B}"/>
    <cellStyle name="Comma 2 3 2 2 2 2 4" xfId="9722" xr:uid="{AA1BEFB3-10D6-425F-9BD8-EEA74317E5D2}"/>
    <cellStyle name="Comma 2 3 2 2 2 2 5" xfId="16374" xr:uid="{7582C560-1EDC-49F9-933F-25837F852D79}"/>
    <cellStyle name="Comma 2 3 2 2 2 3" xfId="7648" xr:uid="{9831FD6A-8DCF-4782-82A8-55EE80171177}"/>
    <cellStyle name="Comma 2 3 2 2 2 3 2" xfId="12015" xr:uid="{CD6F9700-C21B-452C-8620-FCA53CDCC38B}"/>
    <cellStyle name="Comma 2 3 2 2 2 3 3" xfId="9542" xr:uid="{A4670177-B335-45CD-824F-7CC185F324F2}"/>
    <cellStyle name="Comma 2 3 2 2 2 3 4" xfId="16865" xr:uid="{953030CD-4006-4128-9C04-DE8893E2E798}"/>
    <cellStyle name="Comma 2 3 2 2 2 4" xfId="8323" xr:uid="{202B435D-EF4E-4DDC-8565-B6E010F44410}"/>
    <cellStyle name="Comma 2 3 2 2 2 4 2" xfId="10215" xr:uid="{9EA44DAA-1DDF-48F6-8263-B3A32CE92717}"/>
    <cellStyle name="Comma 2 3 2 2 2 5" xfId="10652" xr:uid="{CC561F6C-003E-46F5-B60C-F011E1803600}"/>
    <cellStyle name="Comma 2 3 2 2 2 6" xfId="9346" xr:uid="{9FF9D8BA-B945-424F-9DC6-E6081E03027D}"/>
    <cellStyle name="Comma 2 3 2 2 2 7" xfId="16193" xr:uid="{661A4E20-33F0-4032-BAD0-DFF421B92614}"/>
    <cellStyle name="Comma 2 3 2 2 2 8" xfId="7447" xr:uid="{43144E8E-C8F6-4DF4-86BD-F7746BB6CB0E}"/>
    <cellStyle name="Comma 2 3 2 2 3" xfId="7740" xr:uid="{5D5985FC-C45F-4D5B-AD65-75E53EC37146}"/>
    <cellStyle name="Comma 2 3 2 2 3 2" xfId="12379" xr:uid="{4AD81B5C-C759-4136-B664-8C68642B4512}"/>
    <cellStyle name="Comma 2 3 2 2 3 2 2" xfId="17163" xr:uid="{481E183D-C376-416A-9DE7-0E4D74797F9D}"/>
    <cellStyle name="Comma 2 3 2 2 3 3" xfId="10977" xr:uid="{F7584044-1041-49D2-96DD-AFF07271B3BE}"/>
    <cellStyle name="Comma 2 3 2 2 3 4" xfId="9633" xr:uid="{B6C50F3B-3D8D-4608-ABB9-F19DA5B87E3D}"/>
    <cellStyle name="Comma 2 3 2 2 3 5" xfId="16286" xr:uid="{29BD6A9F-8172-4142-942B-AA650BE93A29}"/>
    <cellStyle name="Comma 2 3 2 2 4" xfId="7559" xr:uid="{C31466E5-6FDB-43F5-A8FB-7497ACEE8D81}"/>
    <cellStyle name="Comma 2 3 2 2 4 2" xfId="12747" xr:uid="{E13A7EFB-4F36-4B9F-8791-EDE803A31353}"/>
    <cellStyle name="Comma 2 3 2 2 4 2 2" xfId="17522" xr:uid="{3E919311-F295-4108-AA1D-31582B2207FE}"/>
    <cellStyle name="Comma 2 3 2 2 4 3" xfId="11356" xr:uid="{5D1DB3B9-F0CF-46A9-B0F1-C91BBE8F99F9}"/>
    <cellStyle name="Comma 2 3 2 2 4 4" xfId="9453" xr:uid="{4AF420EA-62E5-43A8-A45D-1CB83EDF75C8}"/>
    <cellStyle name="Comma 2 3 2 2 4 5" xfId="16405" xr:uid="{FB8195E5-88F9-40FC-97D2-B686E0845AB0}"/>
    <cellStyle name="Comma 2 3 2 2 5" xfId="8062" xr:uid="{F443ED64-0F6B-4D15-886D-A4250DC7A23A}"/>
    <cellStyle name="Comma 2 3 2 2 5 2" xfId="11809" xr:uid="{73942CFA-EECA-4761-B27E-9F172DCBC3D4}"/>
    <cellStyle name="Comma 2 3 2 2 5 3" xfId="9955" xr:uid="{D5D0EA0A-8987-4C98-8015-BB3A7C755307}"/>
    <cellStyle name="Comma 2 3 2 2 5 4" xfId="16669" xr:uid="{1CF1524D-400D-433B-9DF9-F594E54D3BDA}"/>
    <cellStyle name="Comma 2 3 2 2 6" xfId="10382" xr:uid="{C30202C3-21B0-46BB-81A8-AC5141FDB557}"/>
    <cellStyle name="Comma 2 3 2 2 7" xfId="8920" xr:uid="{25C7386C-40F9-4EAE-8283-A3833604A540}"/>
    <cellStyle name="Comma 2 3 2 2 8" xfId="16091" xr:uid="{3EFB6FCB-C43B-469D-A019-F5775320DB24}"/>
    <cellStyle name="Comma 2 3 2 2 9" xfId="7183" xr:uid="{725A02B2-2E93-4805-AA8C-CA16BCEB175C}"/>
    <cellStyle name="Comma 2 3 2 3" xfId="5844" xr:uid="{81712722-33B7-48CD-8710-966FF789F556}"/>
    <cellStyle name="Comma 2 3 2 3 2" xfId="7828" xr:uid="{96252D8F-C09A-464C-A8D9-5EBCA276D786}"/>
    <cellStyle name="Comma 2 3 2 3 2 2" xfId="12631" xr:uid="{E4CD6A64-DBC9-4094-AB7D-B99E774F0888}"/>
    <cellStyle name="Comma 2 3 2 3 2 2 2" xfId="17406" xr:uid="{A754D063-7782-4B25-8638-5F5F21EE26D3}"/>
    <cellStyle name="Comma 2 3 2 3 2 3" xfId="11222" xr:uid="{4BD9965E-5E5F-4E2D-BDCF-5751496478CB}"/>
    <cellStyle name="Comma 2 3 2 3 2 4" xfId="9721" xr:uid="{78951321-6FEF-420D-B4EF-0F5E80D3AD56}"/>
    <cellStyle name="Comma 2 3 2 3 2 5" xfId="16373" xr:uid="{AA043E20-D28F-4D62-AD18-65E1264EB43A}"/>
    <cellStyle name="Comma 2 3 2 3 3" xfId="7647" xr:uid="{4B53A132-4688-4E58-A9F9-04779D22AA8A}"/>
    <cellStyle name="Comma 2 3 2 3 3 2" xfId="12014" xr:uid="{48472D59-36FF-4C6C-AA86-2C076860673A}"/>
    <cellStyle name="Comma 2 3 2 3 3 3" xfId="9541" xr:uid="{27F52C7B-D896-4C79-BE3E-2BD7BEDC0E4C}"/>
    <cellStyle name="Comma 2 3 2 3 3 4" xfId="16864" xr:uid="{2D7813DC-3CB8-4009-B617-BA77D9928AE6}"/>
    <cellStyle name="Comma 2 3 2 3 4" xfId="8322" xr:uid="{7A7EB16F-C472-430B-AD9F-EAA86DA36F72}"/>
    <cellStyle name="Comma 2 3 2 3 4 2" xfId="10214" xr:uid="{B6601276-F015-4F9C-B944-E598B41384BA}"/>
    <cellStyle name="Comma 2 3 2 3 5" xfId="10651" xr:uid="{C61A5BA7-FF23-4622-945D-AB0E671050D6}"/>
    <cellStyle name="Comma 2 3 2 3 6" xfId="9345" xr:uid="{6245524A-845D-4D76-8A0A-0A653A2C92B3}"/>
    <cellStyle name="Comma 2 3 2 3 7" xfId="16192" xr:uid="{6D42B29C-63F6-4DC5-9DC1-87D1A0F0A7DA}"/>
    <cellStyle name="Comma 2 3 2 3 8" xfId="7446" xr:uid="{844AA501-AC61-434D-8138-6D571948A856}"/>
    <cellStyle name="Comma 2 3 2 4" xfId="7739" xr:uid="{E9830B22-1A35-4207-90CA-174DFA1E80B7}"/>
    <cellStyle name="Comma 2 3 2 4 2" xfId="12378" xr:uid="{F30692E4-C058-486F-925C-2CD0738C3D24}"/>
    <cellStyle name="Comma 2 3 2 4 2 2" xfId="17162" xr:uid="{E4959F7F-870E-4A57-9772-0902BA15FEC9}"/>
    <cellStyle name="Comma 2 3 2 4 3" xfId="10976" xr:uid="{E211A300-ADC8-414F-9D50-92D155F80C55}"/>
    <cellStyle name="Comma 2 3 2 4 4" xfId="9632" xr:uid="{A365B7C3-96D8-45E1-9027-91DF4D9558E7}"/>
    <cellStyle name="Comma 2 3 2 4 5" xfId="16285" xr:uid="{4F974DCF-81B3-4DF1-9A8B-DED4BE20C797}"/>
    <cellStyle name="Comma 2 3 2 5" xfId="7558" xr:uid="{BA0759D1-7E8D-40EE-ABAC-334BE7201F32}"/>
    <cellStyle name="Comma 2 3 2 5 2" xfId="12746" xr:uid="{190B1A55-4DF1-451B-9B8F-263194DBEA8E}"/>
    <cellStyle name="Comma 2 3 2 5 2 2" xfId="17521" xr:uid="{D82459C6-F9EA-46CF-82B5-4D2AECA477BF}"/>
    <cellStyle name="Comma 2 3 2 5 3" xfId="11355" xr:uid="{9BC7DE2A-F357-4A78-A82E-37C1B86A7B41}"/>
    <cellStyle name="Comma 2 3 2 5 4" xfId="9452" xr:uid="{1E6B9999-16B6-48B7-9A81-059CC0197C63}"/>
    <cellStyle name="Comma 2 3 2 5 5" xfId="16404" xr:uid="{118B4943-78FE-4211-9BC4-D7A5ED0D87CC}"/>
    <cellStyle name="Comma 2 3 2 6" xfId="8061" xr:uid="{EB3D6061-4502-4720-801C-2D12411DC17B}"/>
    <cellStyle name="Comma 2 3 2 6 2" xfId="11808" xr:uid="{572B611C-1D81-4DA1-878D-90A25FBF5875}"/>
    <cellStyle name="Comma 2 3 2 6 3" xfId="9954" xr:uid="{5E4C5158-2CCD-451C-968F-392115821CF8}"/>
    <cellStyle name="Comma 2 3 2 6 4" xfId="16668" xr:uid="{D43D4634-BAD5-46A4-A532-814423E29FBB}"/>
    <cellStyle name="Comma 2 3 2 7" xfId="7182" xr:uid="{D5564371-9561-4820-BA3D-3F5635DF53EB}"/>
    <cellStyle name="Comma 2 3 2 7 2" xfId="10381" xr:uid="{BCAF30CA-8EAE-4B61-860F-C370F5D1D111}"/>
    <cellStyle name="Comma 2 3 2 8" xfId="7079" xr:uid="{40CDAD2D-1F76-44F3-A4CF-B61E2B038E7C}"/>
    <cellStyle name="Comma 2 3 2 9" xfId="8683" xr:uid="{2E603557-AC32-4CEC-B91D-CFF91D323999}"/>
    <cellStyle name="Comma 2 3 3" xfId="4841" xr:uid="{8D6AAC6B-E2BF-4520-81F8-7FD59D4AE947}"/>
    <cellStyle name="Comma 2 3 3 2" xfId="5846" xr:uid="{91F666E3-7AF3-43D6-9C04-84EAB863A943}"/>
    <cellStyle name="Comma 2 3 3 2 2" xfId="7830" xr:uid="{4998F4B4-E91A-42AA-9620-A54D7F3A923D}"/>
    <cellStyle name="Comma 2 3 3 2 2 2" xfId="12633" xr:uid="{FBA61D6B-70A5-4A6C-9AB0-A9D4EE0E95E6}"/>
    <cellStyle name="Comma 2 3 3 2 2 2 2" xfId="17408" xr:uid="{C98366B6-B0F8-495F-81EA-561E9E375D0F}"/>
    <cellStyle name="Comma 2 3 3 2 2 3" xfId="11224" xr:uid="{F456F9D0-FA53-4B13-8EF1-27D509434E79}"/>
    <cellStyle name="Comma 2 3 3 2 2 4" xfId="9723" xr:uid="{BBBE1E1A-9A8F-43A2-B8A6-C1869DB9AC04}"/>
    <cellStyle name="Comma 2 3 3 2 2 5" xfId="16375" xr:uid="{5DCAF915-C684-440C-A177-01730D2FF80E}"/>
    <cellStyle name="Comma 2 3 3 2 3" xfId="7649" xr:uid="{919D987E-69FC-49FD-8FC3-A9D147A5D98C}"/>
    <cellStyle name="Comma 2 3 3 2 3 2" xfId="12016" xr:uid="{E4A654F7-0F0F-4AB0-8358-3623F4E28555}"/>
    <cellStyle name="Comma 2 3 3 2 3 3" xfId="9543" xr:uid="{64C6DD06-7016-4D7C-B583-7888B4E3FE41}"/>
    <cellStyle name="Comma 2 3 3 2 3 4" xfId="16866" xr:uid="{D0BC9E96-CE3E-4962-9799-BA3DAC3ACF0D}"/>
    <cellStyle name="Comma 2 3 3 2 4" xfId="8324" xr:uid="{32EE693E-408A-44AD-928A-01B11C04EB25}"/>
    <cellStyle name="Comma 2 3 3 2 4 2" xfId="10216" xr:uid="{B4FC57BC-113B-4DC5-8AE8-7FB88D081E28}"/>
    <cellStyle name="Comma 2 3 3 2 5" xfId="10653" xr:uid="{48C2F36C-4A95-4F9C-B9D1-B5DB5252794B}"/>
    <cellStyle name="Comma 2 3 3 2 6" xfId="9347" xr:uid="{3D843AF6-5E30-42DE-BC39-78A6A5D45BB9}"/>
    <cellStyle name="Comma 2 3 3 2 7" xfId="16194" xr:uid="{3692B085-C4FE-4EA2-A2B4-8C82CB07CB5B}"/>
    <cellStyle name="Comma 2 3 3 2 8" xfId="7448" xr:uid="{81162042-1B12-43DA-9828-0CAFE5A5DDBE}"/>
    <cellStyle name="Comma 2 3 3 3" xfId="7741" xr:uid="{9F130D21-4230-4A71-8D62-CC74EF803C12}"/>
    <cellStyle name="Comma 2 3 3 3 2" xfId="12380" xr:uid="{B95E5CB4-4E24-42AD-A484-9A56CBF28031}"/>
    <cellStyle name="Comma 2 3 3 3 2 2" xfId="17164" xr:uid="{769ADEB3-2D9D-4FE5-A6D2-E6CD4B950797}"/>
    <cellStyle name="Comma 2 3 3 3 3" xfId="10978" xr:uid="{CFBFD8E9-0615-4DDD-888B-5C864AFAB1C4}"/>
    <cellStyle name="Comma 2 3 3 3 4" xfId="9634" xr:uid="{5460B897-5BFD-4866-8FD0-623EF597AE4D}"/>
    <cellStyle name="Comma 2 3 3 3 5" xfId="16287" xr:uid="{C570BB22-B2ED-4986-A733-CD85325E33FD}"/>
    <cellStyle name="Comma 2 3 3 4" xfId="7560" xr:uid="{9A042DCC-7215-4956-A01E-6145680EC4D2}"/>
    <cellStyle name="Comma 2 3 3 4 2" xfId="12888" xr:uid="{6A097896-A506-4C3E-BF3F-84C2BEE361A6}"/>
    <cellStyle name="Comma 2 3 3 4 2 2" xfId="17597" xr:uid="{E9B21C0B-2E11-4548-81B9-78A276531AC0}"/>
    <cellStyle name="Comma 2 3 3 4 3" xfId="11614" xr:uid="{3E246007-71CA-49C4-82D5-CFEDA707FC66}"/>
    <cellStyle name="Comma 2 3 3 4 4" xfId="9454" xr:uid="{76F1429B-38A7-4569-B571-03DCAC244014}"/>
    <cellStyle name="Comma 2 3 3 4 5" xfId="16512" xr:uid="{8A86B243-8FDC-477C-B194-30710216FB80}"/>
    <cellStyle name="Comma 2 3 3 5" xfId="8063" xr:uid="{7A37CCF8-8DEF-4109-94AF-9B8F74F3C727}"/>
    <cellStyle name="Comma 2 3 3 5 2" xfId="11810" xr:uid="{2CBE60D4-523B-4C33-9CA8-4CABDA948F72}"/>
    <cellStyle name="Comma 2 3 3 5 3" xfId="9956" xr:uid="{480CD256-6362-417A-9D4B-AB8B3FE54CA7}"/>
    <cellStyle name="Comma 2 3 3 5 4" xfId="16670" xr:uid="{60E8A83B-B2F6-46E3-A051-267F23258115}"/>
    <cellStyle name="Comma 2 3 3 6" xfId="7184" xr:uid="{88BB8C55-FD42-4D90-BF84-35C085E13522}"/>
    <cellStyle name="Comma 2 3 3 6 2" xfId="10383" xr:uid="{32884DDE-B918-489A-AF1A-B8721FF47D04}"/>
    <cellStyle name="Comma 2 3 3 7" xfId="8921" xr:uid="{E5F45223-2644-4A23-846A-1FD7CBD7A35A}"/>
    <cellStyle name="Comma 2 3 3 8" xfId="16092" xr:uid="{EA6CBAA4-D384-493C-ABB7-6C442DA1775E}"/>
    <cellStyle name="Comma 2 3 3 9" xfId="6390" xr:uid="{4A7027A7-B079-4B21-B5C6-F8F3336FE7A4}"/>
    <cellStyle name="Comma 2 3 4" xfId="5843" xr:uid="{D640C2A0-04E6-4866-B613-D159A561E1A3}"/>
    <cellStyle name="Comma 2 3 4 2" xfId="7827" xr:uid="{B5671130-C4A3-4E81-82CD-E7E42906E2DF}"/>
    <cellStyle name="Comma 2 3 4 2 2" xfId="12630" xr:uid="{D874A025-349F-43D1-A3DA-BAFC5263AFB0}"/>
    <cellStyle name="Comma 2 3 4 2 2 2" xfId="17405" xr:uid="{615BB280-4A08-4D6A-94F6-FD93FD06BB17}"/>
    <cellStyle name="Comma 2 3 4 2 3" xfId="11221" xr:uid="{523D9EA2-5561-4990-9CB7-0C98BC78E91B}"/>
    <cellStyle name="Comma 2 3 4 2 4" xfId="9720" xr:uid="{84058DC8-BE38-4215-81E5-340A2AD0D469}"/>
    <cellStyle name="Comma 2 3 4 2 5" xfId="16372" xr:uid="{47527ED1-F5F7-419F-9029-6193AE964B76}"/>
    <cellStyle name="Comma 2 3 4 3" xfId="7646" xr:uid="{49633C02-65FC-4F19-9C08-7C5215B6AE6F}"/>
    <cellStyle name="Comma 2 3 4 3 2" xfId="12013" xr:uid="{26A82F7E-AE84-4473-B3AE-76BAEC808396}"/>
    <cellStyle name="Comma 2 3 4 3 3" xfId="9540" xr:uid="{3129ED7E-788B-4398-B8C3-446839FE98DA}"/>
    <cellStyle name="Comma 2 3 4 3 4" xfId="16863" xr:uid="{189AEE71-4DEC-42EF-A0BC-29A1C9AA60B0}"/>
    <cellStyle name="Comma 2 3 4 4" xfId="8321" xr:uid="{29890B97-308B-4F4D-A9CA-7B99F8CC0CFB}"/>
    <cellStyle name="Comma 2 3 4 4 2" xfId="10213" xr:uid="{4812409E-B222-479A-9B3F-8C4D20B213B4}"/>
    <cellStyle name="Comma 2 3 4 5" xfId="10650" xr:uid="{E7809C0F-8E1B-4D05-8ACB-17FCB6774C72}"/>
    <cellStyle name="Comma 2 3 4 6" xfId="9344" xr:uid="{A8632FD3-5034-4E32-AC35-CA6436B0851D}"/>
    <cellStyle name="Comma 2 3 4 7" xfId="16191" xr:uid="{5E8700DB-E7D9-4646-8D33-2A7E96BF5115}"/>
    <cellStyle name="Comma 2 3 4 8" xfId="7445" xr:uid="{C1544333-745F-4BD6-8074-8A9449B832AA}"/>
    <cellStyle name="Comma 2 3 5" xfId="4838" xr:uid="{2F0D128B-080F-478F-ABF3-5F8933E82294}"/>
    <cellStyle name="Comma 2 3 5 2" xfId="12377" xr:uid="{77C9F319-83D2-4AD2-9E35-E51028480044}"/>
    <cellStyle name="Comma 2 3 5 2 2" xfId="17161" xr:uid="{500B995D-C387-463F-9D0B-6EFBC7CD7177}"/>
    <cellStyle name="Comma 2 3 5 3" xfId="10975" xr:uid="{E67AD253-71A4-453C-A693-24F9C530FE05}"/>
    <cellStyle name="Comma 2 3 5 4" xfId="9631" xr:uid="{470B7D6E-3458-4C9F-AB0F-1857AA63B31B}"/>
    <cellStyle name="Comma 2 3 5 5" xfId="16284" xr:uid="{88A5E161-E7A1-4553-BB42-28BB452E632C}"/>
    <cellStyle name="Comma 2 3 5 6" xfId="7738" xr:uid="{63797329-E704-4BB1-865D-9BC01F4FCBA2}"/>
    <cellStyle name="Comma 2 3 6" xfId="7557" xr:uid="{31771899-4CA6-4317-A20F-ACDBB9F42CCA}"/>
    <cellStyle name="Comma 2 3 6 2" xfId="11354" xr:uid="{FCF6CC2A-742F-48F7-8AF2-9FF21B57C1FF}"/>
    <cellStyle name="Comma 2 3 6 3" xfId="9451" xr:uid="{8409F11E-D5E4-484A-BBE6-C787755D54AD}"/>
    <cellStyle name="Comma 2 3 7" xfId="8060" xr:uid="{C0B10EB4-26D5-42A6-8A92-8EC8ABC598B9}"/>
    <cellStyle name="Comma 2 3 7 2" xfId="11807" xr:uid="{5C77FDA8-B663-416D-B2A7-1B8106A17DB4}"/>
    <cellStyle name="Comma 2 3 7 3" xfId="9953" xr:uid="{226CC877-B432-41A9-B112-259E6CFEE69C}"/>
    <cellStyle name="Comma 2 3 7 4" xfId="16667" xr:uid="{3AEEA72F-701F-41EC-9B01-1FE64DD815F0}"/>
    <cellStyle name="Comma 2 3 8" xfId="7181" xr:uid="{EA89F52B-BACE-4D03-AD76-B6A94BC57345}"/>
    <cellStyle name="Comma 2 3 8 2" xfId="10380" xr:uid="{1B5D3C0F-4F90-44D0-9C96-41B098FC7A2F}"/>
    <cellStyle name="Comma 2 3 9" xfId="6813" xr:uid="{C9AF6A6E-F81F-4BB1-9357-09F203D28FC0}"/>
    <cellStyle name="Comma 2 30" xfId="8840" xr:uid="{87BCEB13-68B4-4A78-9F8C-E927D52374E4}"/>
    <cellStyle name="Comma 2 31" xfId="8856" xr:uid="{86B79D0F-5281-4BB1-890D-ED4F1794B372}"/>
    <cellStyle name="Comma 2 32" xfId="16028" xr:uid="{0CFDE736-8292-455D-9BBE-B5F2BA1495CD}"/>
    <cellStyle name="Comma 2 33" xfId="6137" xr:uid="{AA14551D-E4F5-477D-A713-48D4FCD56401}"/>
    <cellStyle name="Comma 2 4" xfId="570" xr:uid="{919BDB0B-2ADD-40C3-8B26-04F7BA157ABB}"/>
    <cellStyle name="Comma 2 4 10" xfId="16093" xr:uid="{B72BD7C0-7887-4A60-BDD2-5E3F7DFCA9ED}"/>
    <cellStyle name="Comma 2 4 11" xfId="6252" xr:uid="{47DA76E3-AC70-40D5-BD22-EC91E9FF9659}"/>
    <cellStyle name="Comma 2 4 2" xfId="5847" xr:uid="{F5404311-6308-4A44-8B0D-A4EA0B70EEB3}"/>
    <cellStyle name="Comma 2 4 2 10" xfId="6681" xr:uid="{C21947FD-9CB3-4C51-AAF6-4AC0CCE4008B}"/>
    <cellStyle name="Comma 2 4 2 2" xfId="7831" xr:uid="{1E4A38AF-A9AC-44EE-B8EA-7590851C765E}"/>
    <cellStyle name="Comma 2 4 2 2 2" xfId="12634" xr:uid="{059EB429-F3E9-4B09-A6D0-D339E27AF800}"/>
    <cellStyle name="Comma 2 4 2 2 2 2" xfId="17409" xr:uid="{85E34DE0-F2A4-41EB-8135-0107D05A2A3F}"/>
    <cellStyle name="Comma 2 4 2 2 3" xfId="11225" xr:uid="{2A78EC80-DF86-4A52-A1C7-E5857E2060B8}"/>
    <cellStyle name="Comma 2 4 2 2 4" xfId="9724" xr:uid="{FD342538-52DE-48A8-930D-34F9822F361B}"/>
    <cellStyle name="Comma 2 4 2 2 5" xfId="16376" xr:uid="{60FCFD2A-320E-417C-98BF-146CC180C580}"/>
    <cellStyle name="Comma 2 4 2 3" xfId="7650" xr:uid="{EA69C1AE-6E7F-4A1C-90A5-95994C21DD67}"/>
    <cellStyle name="Comma 2 4 2 3 2" xfId="12017" xr:uid="{23EE9E87-56A0-41FE-AE83-6D56FEEECED7}"/>
    <cellStyle name="Comma 2 4 2 3 3" xfId="9544" xr:uid="{4A2D49F8-C389-432F-AD51-BF2216FC1794}"/>
    <cellStyle name="Comma 2 4 2 3 4" xfId="16867" xr:uid="{6F393F10-90E9-4C9D-AC5F-FA55C20A9F62}"/>
    <cellStyle name="Comma 2 4 2 4" xfId="8325" xr:uid="{B38ED30F-1789-498F-91DD-0C8101526291}"/>
    <cellStyle name="Comma 2 4 2 4 2" xfId="10217" xr:uid="{1529AB04-A72A-4E41-A5A1-F611D955110A}"/>
    <cellStyle name="Comma 2 4 2 5" xfId="7449" xr:uid="{FE237D40-7588-4DE4-A05D-833B69B32E98}"/>
    <cellStyle name="Comma 2 4 2 5 2" xfId="10654" xr:uid="{641CDE3C-41BC-4337-8E08-F80AE3C8A149}"/>
    <cellStyle name="Comma 2 4 2 6" xfId="7084" xr:uid="{32AB7E7A-62F4-4FC6-BFCD-99309B3388B0}"/>
    <cellStyle name="Comma 2 4 2 7" xfId="8759" xr:uid="{96E9046F-2DFC-492D-BA99-76047FFCC3D0}"/>
    <cellStyle name="Comma 2 4 2 8" xfId="9348" xr:uid="{E5F3F6C5-7E5F-4E53-A3DF-14FFCCF41805}"/>
    <cellStyle name="Comma 2 4 2 9" xfId="16195" xr:uid="{A10F40FF-4719-4EF4-99BA-E09FCE7BDA02}"/>
    <cellStyle name="Comma 2 4 3" xfId="4842" xr:uid="{3C77C823-A0C5-4D4D-954E-EF5F3A8E67DE}"/>
    <cellStyle name="Comma 2 4 3 2" xfId="7742" xr:uid="{B4F10AA3-C8ED-49A6-B426-44157FAB4A9D}"/>
    <cellStyle name="Comma 2 4 3 2 2" xfId="12381" xr:uid="{892C525B-D907-4737-A577-536CBAA9D1EF}"/>
    <cellStyle name="Comma 2 4 3 2 3" xfId="17165" xr:uid="{1E09C8B2-4168-492A-A2DF-2B34528804FA}"/>
    <cellStyle name="Comma 2 4 3 3" xfId="10979" xr:uid="{88ED50EF-F52F-4D70-B1E6-CB668D0BBA23}"/>
    <cellStyle name="Comma 2 4 3 4" xfId="9635" xr:uid="{B0A04482-DD5C-4B4D-AD6A-5D3977EE151B}"/>
    <cellStyle name="Comma 2 4 3 5" xfId="16288" xr:uid="{0589E8F8-353A-4373-B9E4-C19B82826E73}"/>
    <cellStyle name="Comma 2 4 3 6" xfId="6466" xr:uid="{08FDCE49-FB04-4FD4-AC59-3174F1FCB2B2}"/>
    <cellStyle name="Comma 2 4 4" xfId="7561" xr:uid="{0497701D-1FB3-4D44-A4B7-0650FEB9B48D}"/>
    <cellStyle name="Comma 2 4 4 2" xfId="12889" xr:uid="{5334059B-4E46-46FF-93BA-CAC439AED88F}"/>
    <cellStyle name="Comma 2 4 4 2 2" xfId="17598" xr:uid="{ABF96AF7-BC29-4CBB-818A-6B3C3E05CD17}"/>
    <cellStyle name="Comma 2 4 4 3" xfId="11615" xr:uid="{70BD5B6C-E883-4F8A-AA05-4BFEAD1DF3B0}"/>
    <cellStyle name="Comma 2 4 4 4" xfId="9455" xr:uid="{8EFAD9BD-6FB8-43DC-8920-D7E6791BEB6A}"/>
    <cellStyle name="Comma 2 4 4 5" xfId="16513" xr:uid="{561DCC7E-C319-44BC-AD38-18B55FDB2436}"/>
    <cellStyle name="Comma 2 4 5" xfId="8064" xr:uid="{DF2A4584-21D6-40AA-80C7-11023083F56E}"/>
    <cellStyle name="Comma 2 4 5 2" xfId="11811" xr:uid="{6290F261-8A3A-4BCF-B42E-F39FA9A5D219}"/>
    <cellStyle name="Comma 2 4 5 3" xfId="9957" xr:uid="{EEA09759-7CE6-4BA2-95C6-89EEF4D28D0A}"/>
    <cellStyle name="Comma 2 4 5 4" xfId="16671" xr:uid="{23756BCF-9E0C-4359-8F57-B50477EFEDC5}"/>
    <cellStyle name="Comma 2 4 6" xfId="7185" xr:uid="{DC490773-B2C9-4CBD-AA0E-8DE66913DB8F}"/>
    <cellStyle name="Comma 2 4 6 2" xfId="10384" xr:uid="{4DAB7F75-DAEB-487B-BD19-8D38C051575E}"/>
    <cellStyle name="Comma 2 4 7" xfId="6885" xr:uid="{DF66CDA0-42BF-4B0E-8B40-3BF66034F359}"/>
    <cellStyle name="Comma 2 4 8" xfId="8549" xr:uid="{746B27AD-6B21-4A2E-9A0A-00C3C0D319C3}"/>
    <cellStyle name="Comma 2 4 9" xfId="8922" xr:uid="{0280A323-F266-4627-987D-89FB99577E19}"/>
    <cellStyle name="Comma 2 5" xfId="4843" xr:uid="{19C7266E-B6A8-4871-9C8F-EAC244954C22}"/>
    <cellStyle name="Comma 2 5 10" xfId="16094" xr:uid="{77EE569C-4E05-4B43-B5E4-01C332EBCEDB}"/>
    <cellStyle name="Comma 2 5 11" xfId="6574" xr:uid="{36B55625-089B-4044-A1F4-0A8BE5E43F00}"/>
    <cellStyle name="Comma 2 5 2" xfId="5848" xr:uid="{BC95AD0A-133F-431B-AD53-2341F4D36FA8}"/>
    <cellStyle name="Comma 2 5 2 2" xfId="7832" xr:uid="{D51FAD15-83E4-4B98-8466-6BDBAC4D9720}"/>
    <cellStyle name="Comma 2 5 2 2 2" xfId="12635" xr:uid="{C340D067-2D79-44E8-B3EE-3A0275411664}"/>
    <cellStyle name="Comma 2 5 2 2 2 2" xfId="17410" xr:uid="{BDFD11B7-B2C4-4D7C-8674-64688B197EDA}"/>
    <cellStyle name="Comma 2 5 2 2 3" xfId="11226" xr:uid="{8AF1F959-2E90-42CE-A832-909E0CF0FEA7}"/>
    <cellStyle name="Comma 2 5 2 2 4" xfId="9725" xr:uid="{F125E1F2-B43C-4EBA-A4F6-FBF5A2281C85}"/>
    <cellStyle name="Comma 2 5 2 2 5" xfId="16377" xr:uid="{4742EB74-8135-4B21-8553-6A463F25802B}"/>
    <cellStyle name="Comma 2 5 2 3" xfId="7651" xr:uid="{52381FBF-6E48-4BBD-99C7-62AA1AAB3FAC}"/>
    <cellStyle name="Comma 2 5 2 3 2" xfId="12018" xr:uid="{06F61635-0E9B-462F-83F2-2E6A609DB8D0}"/>
    <cellStyle name="Comma 2 5 2 3 3" xfId="9545" xr:uid="{D2753EC3-D7C3-41DC-B9F8-64FFE12A54EE}"/>
    <cellStyle name="Comma 2 5 2 3 4" xfId="16868" xr:uid="{D5E2FE3C-7FB9-4F2D-AE1A-BB31C74FF311}"/>
    <cellStyle name="Comma 2 5 2 4" xfId="8326" xr:uid="{1AAE4D52-FB08-4501-AA15-0932A3D47766}"/>
    <cellStyle name="Comma 2 5 2 4 2" xfId="10218" xr:uid="{5088FFD6-FC40-4ACB-8C22-83EC2AF1F2B9}"/>
    <cellStyle name="Comma 2 5 2 5" xfId="10655" xr:uid="{57091CB7-FFCC-41B6-BDAE-C394DD8E4688}"/>
    <cellStyle name="Comma 2 5 2 6" xfId="9349" xr:uid="{1F063656-5F1F-447B-BA11-B27B2D951DBD}"/>
    <cellStyle name="Comma 2 5 2 7" xfId="16196" xr:uid="{FFEDC6D4-9FCE-4CA9-ACE0-F2874F5A518F}"/>
    <cellStyle name="Comma 2 5 2 8" xfId="7450" xr:uid="{62002F7C-1B34-40F2-9ED8-411949909BC4}"/>
    <cellStyle name="Comma 2 5 3" xfId="7743" xr:uid="{88F0614B-B202-4BBC-A80E-871A383E8837}"/>
    <cellStyle name="Comma 2 5 3 2" xfId="12382" xr:uid="{9BAA8B03-294A-418D-A364-34636F592858}"/>
    <cellStyle name="Comma 2 5 3 2 2" xfId="17166" xr:uid="{FC938BE6-BB71-46E8-8FBD-EDB73EE71B5F}"/>
    <cellStyle name="Comma 2 5 3 3" xfId="10980" xr:uid="{7D732BC5-142D-49D9-A89B-CF4244CABC6B}"/>
    <cellStyle name="Comma 2 5 3 4" xfId="9636" xr:uid="{68E0FAF1-5A6C-4E4A-A792-66F57E2FF8BF}"/>
    <cellStyle name="Comma 2 5 3 5" xfId="16289" xr:uid="{F48CC933-1224-4B9A-B136-63330F8BC7E2}"/>
    <cellStyle name="Comma 2 5 4" xfId="7562" xr:uid="{B6BC005F-8522-42AE-A7C8-DE5D91648009}"/>
    <cellStyle name="Comma 2 5 4 2" xfId="12890" xr:uid="{9146D4F2-C631-416D-94C1-BE5989ECA970}"/>
    <cellStyle name="Comma 2 5 4 2 2" xfId="17599" xr:uid="{CCCFE029-8068-42E2-A746-8DF544EDC483}"/>
    <cellStyle name="Comma 2 5 4 3" xfId="11616" xr:uid="{95D3D405-5A70-4659-A40D-65FD4238D7E4}"/>
    <cellStyle name="Comma 2 5 4 4" xfId="9456" xr:uid="{7ABAE2BE-5071-4313-A9C6-675F6DFF5F94}"/>
    <cellStyle name="Comma 2 5 4 5" xfId="16514" xr:uid="{2AD0A2FD-EED6-48D2-B82C-0C0765FF83C2}"/>
    <cellStyle name="Comma 2 5 5" xfId="8065" xr:uid="{14A09D93-D32E-4C20-A485-305E1F538F3E}"/>
    <cellStyle name="Comma 2 5 5 2" xfId="11812" xr:uid="{63E14B7E-EDA5-4DBA-ADC2-1BAB9C7D5149}"/>
    <cellStyle name="Comma 2 5 5 3" xfId="9958" xr:uid="{9E28DB08-3FFF-4D94-9314-7BF5443D5F7E}"/>
    <cellStyle name="Comma 2 5 5 4" xfId="16672" xr:uid="{187C94E0-3FC0-4B79-BA61-225F0A322B1E}"/>
    <cellStyle name="Comma 2 5 6" xfId="7186" xr:uid="{3D59AB4B-D950-48D6-B836-66A774FB25BA}"/>
    <cellStyle name="Comma 2 5 6 2" xfId="10385" xr:uid="{C7B5F0C8-F5FB-4DED-8B4C-68A97AD87D3A}"/>
    <cellStyle name="Comma 2 5 7" xfId="7063" xr:uid="{CBD2F005-FC09-4249-B95D-678DA8A19115}"/>
    <cellStyle name="Comma 2 5 8" xfId="8652" xr:uid="{C2528474-7C46-45E4-A32B-F467168E27DB}"/>
    <cellStyle name="Comma 2 5 9" xfId="8923" xr:uid="{8AEB3C55-8BD4-4194-819A-FEB36A367F19}"/>
    <cellStyle name="Comma 2 6" xfId="4844" xr:uid="{0A1E8EAD-FF4E-4CC6-9BED-DED935B913E7}"/>
    <cellStyle name="Comma 2 6 10" xfId="6359" xr:uid="{03510F88-058E-4451-B185-0803FA5A1D7B}"/>
    <cellStyle name="Comma 2 6 2" xfId="5849" xr:uid="{31EAED2D-F40C-42FA-A9AB-B20FB6E37BED}"/>
    <cellStyle name="Comma 2 6 2 2" xfId="7833" xr:uid="{EDD0F61C-ED48-4254-B7E4-D740429BD523}"/>
    <cellStyle name="Comma 2 6 2 2 2" xfId="12636" xr:uid="{4BF8769A-5D8A-4150-ADAE-FDC3F4238E54}"/>
    <cellStyle name="Comma 2 6 2 2 2 2" xfId="17411" xr:uid="{F05BE669-78F6-43A0-A9C7-45AC7F321479}"/>
    <cellStyle name="Comma 2 6 2 2 3" xfId="11227" xr:uid="{47B1F16C-D381-4568-91A9-FE332D4DE8E7}"/>
    <cellStyle name="Comma 2 6 2 2 4" xfId="9726" xr:uid="{19C6EB85-C28F-41E8-B527-CB16238B4DFF}"/>
    <cellStyle name="Comma 2 6 2 2 5" xfId="16378" xr:uid="{05BAF4A1-A5AC-471E-B0DD-B028A6BCA260}"/>
    <cellStyle name="Comma 2 6 2 3" xfId="7652" xr:uid="{E38D9254-6334-4FF9-A24F-C4CF8ED62569}"/>
    <cellStyle name="Comma 2 6 2 3 2" xfId="12019" xr:uid="{D3A6BD4E-B635-4209-882E-A9CA05E16BBD}"/>
    <cellStyle name="Comma 2 6 2 3 3" xfId="9546" xr:uid="{DCE21584-765A-4575-AB01-C88219C3FB7F}"/>
    <cellStyle name="Comma 2 6 2 3 4" xfId="16869" xr:uid="{DA8D2CB7-F207-4F33-AD4D-1BA0020BDB18}"/>
    <cellStyle name="Comma 2 6 2 4" xfId="8327" xr:uid="{CAA80E25-0B4F-46AC-8213-1F8D6D2DC926}"/>
    <cellStyle name="Comma 2 6 2 4 2" xfId="10219" xr:uid="{654FE387-7009-400B-BCE2-FB04F07FD79B}"/>
    <cellStyle name="Comma 2 6 2 5" xfId="10656" xr:uid="{2C8BE4FC-FA51-415E-B983-9C02DB158776}"/>
    <cellStyle name="Comma 2 6 2 6" xfId="9350" xr:uid="{4274876F-88C6-4CB0-8497-28B54B90E3CB}"/>
    <cellStyle name="Comma 2 6 2 7" xfId="16197" xr:uid="{6EB89D0D-04E3-4799-99E7-5EEFF50E9F70}"/>
    <cellStyle name="Comma 2 6 2 8" xfId="7451" xr:uid="{091817C2-4BC6-4664-ADDD-E3733836D4C0}"/>
    <cellStyle name="Comma 2 6 3" xfId="7744" xr:uid="{9D7E97D3-0784-4A0E-828E-4952540E7A27}"/>
    <cellStyle name="Comma 2 6 3 2" xfId="12383" xr:uid="{A5BA1E11-BFFA-4182-9159-B0C69F47E4B1}"/>
    <cellStyle name="Comma 2 6 3 2 2" xfId="17167" xr:uid="{001216E7-9657-48B3-B163-71DE0D3192C0}"/>
    <cellStyle name="Comma 2 6 3 3" xfId="10981" xr:uid="{ED352CBF-727B-488D-B127-8190440D0662}"/>
    <cellStyle name="Comma 2 6 3 4" xfId="9637" xr:uid="{DDF580F7-05CB-4DF6-BD05-CE42E3983AD5}"/>
    <cellStyle name="Comma 2 6 3 5" xfId="16290" xr:uid="{AEE587C2-6C2C-442E-B0C4-295C230561D5}"/>
    <cellStyle name="Comma 2 6 4" xfId="7563" xr:uid="{CC72109A-8AF1-409E-85D3-79FF4588B63C}"/>
    <cellStyle name="Comma 2 6 4 2" xfId="12891" xr:uid="{7DD135B6-9DF0-45DB-9760-07AB48B977D0}"/>
    <cellStyle name="Comma 2 6 4 2 2" xfId="17600" xr:uid="{FED77641-072F-4297-8042-553E01372E2E}"/>
    <cellStyle name="Comma 2 6 4 3" xfId="11617" xr:uid="{D7392C2B-F05A-4C61-9AEF-A909C31E0ED8}"/>
    <cellStyle name="Comma 2 6 4 4" xfId="9457" xr:uid="{D5D0F55E-BA4D-4D11-A0D2-88BFAFE76068}"/>
    <cellStyle name="Comma 2 6 4 5" xfId="16515" xr:uid="{026E0839-9E78-4BA1-8858-962EF3EB60CD}"/>
    <cellStyle name="Comma 2 6 5" xfId="8066" xr:uid="{5B862811-87EC-4B28-AA70-98B9F2D457D2}"/>
    <cellStyle name="Comma 2 6 5 2" xfId="11813" xr:uid="{9AA71432-A050-4A69-BD68-1BF895A90A10}"/>
    <cellStyle name="Comma 2 6 5 3" xfId="9959" xr:uid="{7E9807D3-FBFD-446E-932B-E155DF2A86F8}"/>
    <cellStyle name="Comma 2 6 5 4" xfId="16673" xr:uid="{B5E1D55F-D3CF-4C63-9CF2-2F33E65F8EB4}"/>
    <cellStyle name="Comma 2 6 6" xfId="7187" xr:uid="{64BFBF10-DE5F-42AE-A50D-9D03096DEBB6}"/>
    <cellStyle name="Comma 2 6 6 2" xfId="10386" xr:uid="{890C9EC6-D1DE-4C52-A724-85743A3048F0}"/>
    <cellStyle name="Comma 2 6 7" xfId="7036" xr:uid="{E404DC1A-A54B-44F7-A0A9-ACC01025694D}"/>
    <cellStyle name="Comma 2 6 8" xfId="8924" xr:uid="{458B1C27-583F-47E6-9689-0B1061DFF1C3}"/>
    <cellStyle name="Comma 2 6 9" xfId="16095" xr:uid="{5A71AB61-3D4E-4DCD-94DA-EE5450D7D389}"/>
    <cellStyle name="Comma 2 7" xfId="4845" xr:uid="{11B51694-D2C6-4D33-8B40-2464EB70099B}"/>
    <cellStyle name="Comma 2 7 2" xfId="5850" xr:uid="{2DDBAB79-12A4-49D7-B8DF-5E8B9EC42453}"/>
    <cellStyle name="Comma 2 7 2 2" xfId="7834" xr:uid="{ACD8BC4A-DACE-4CC3-A2C7-E9436D269DE8}"/>
    <cellStyle name="Comma 2 7 2 2 2" xfId="12637" xr:uid="{3A9B081D-9DD2-4C9F-963E-E8BE9020420A}"/>
    <cellStyle name="Comma 2 7 2 2 2 2" xfId="17412" xr:uid="{579ED91F-A4E5-4495-8EDA-061A2789D159}"/>
    <cellStyle name="Comma 2 7 2 2 3" xfId="11228" xr:uid="{3ECDC3EE-F879-49B5-8B03-4CBAE379C26D}"/>
    <cellStyle name="Comma 2 7 2 2 4" xfId="9727" xr:uid="{33D3D260-2A4E-40B6-B9E0-F8DE6034A042}"/>
    <cellStyle name="Comma 2 7 2 2 5" xfId="16379" xr:uid="{1F021CD1-E34F-49F0-B277-F8810F95276E}"/>
    <cellStyle name="Comma 2 7 2 3" xfId="7653" xr:uid="{0DD28DA2-2B21-413A-A0A6-1466E83E89FB}"/>
    <cellStyle name="Comma 2 7 2 3 2" xfId="12020" xr:uid="{CEFE1489-AE5B-4489-AD8B-50EC5887D1F1}"/>
    <cellStyle name="Comma 2 7 2 3 3" xfId="9547" xr:uid="{F48BF13C-EE03-4CB3-9225-532B59FF3020}"/>
    <cellStyle name="Comma 2 7 2 3 4" xfId="16870" xr:uid="{C56B513A-54BA-4735-95BF-0056789E4F2D}"/>
    <cellStyle name="Comma 2 7 2 4" xfId="8328" xr:uid="{702CA807-F2E4-4ED7-BB50-21A03108A893}"/>
    <cellStyle name="Comma 2 7 2 4 2" xfId="10220" xr:uid="{4DAFAA40-5A91-4326-ACA4-F5D54EF626C6}"/>
    <cellStyle name="Comma 2 7 2 5" xfId="10657" xr:uid="{55C47BA2-5CEC-4EAA-90C0-B79BE6A46468}"/>
    <cellStyle name="Comma 2 7 2 6" xfId="9351" xr:uid="{0EAC0A81-5A57-45F7-BF93-8BD2E59A577C}"/>
    <cellStyle name="Comma 2 7 2 7" xfId="16198" xr:uid="{308B3EEE-BC52-4FC0-B4CC-AD61D2508AF0}"/>
    <cellStyle name="Comma 2 7 2 8" xfId="7452" xr:uid="{9EB36E59-37D7-4D67-B537-927CE3AE0F9B}"/>
    <cellStyle name="Comma 2 7 3" xfId="7745" xr:uid="{E18ACA59-24DB-4732-9C22-401C4AEFFED4}"/>
    <cellStyle name="Comma 2 7 3 2" xfId="12384" xr:uid="{9C811B3E-64FE-4C53-9892-154CFE9C9BB6}"/>
    <cellStyle name="Comma 2 7 3 2 2" xfId="17168" xr:uid="{7822C65C-36F8-44EC-B237-FF00A6836BE4}"/>
    <cellStyle name="Comma 2 7 3 3" xfId="10982" xr:uid="{59E300C7-B777-4EBA-BA2C-EDE23FEF0C61}"/>
    <cellStyle name="Comma 2 7 3 4" xfId="9638" xr:uid="{07868F24-AC73-4A11-B530-78A914B2E308}"/>
    <cellStyle name="Comma 2 7 3 5" xfId="16291" xr:uid="{04F546BA-5D42-439A-806A-F3E595C6A9C3}"/>
    <cellStyle name="Comma 2 7 4" xfId="7564" xr:uid="{08BE2CD5-A487-491E-ADD0-248904298025}"/>
    <cellStyle name="Comma 2 7 4 2" xfId="12892" xr:uid="{FA6EA864-83F4-45D2-895F-3B5EE479932C}"/>
    <cellStyle name="Comma 2 7 4 2 2" xfId="17601" xr:uid="{7F2936D9-8B17-4540-8088-B711B659590B}"/>
    <cellStyle name="Comma 2 7 4 3" xfId="11618" xr:uid="{B1EEF87D-F62B-450D-8A6A-FBA8EC69446F}"/>
    <cellStyle name="Comma 2 7 4 4" xfId="9458" xr:uid="{7DDF60EF-8D50-4955-8ED7-F589C30129D6}"/>
    <cellStyle name="Comma 2 7 4 5" xfId="16516" xr:uid="{588FA96B-E1EA-4662-8683-BFB54620D425}"/>
    <cellStyle name="Comma 2 7 5" xfId="8067" xr:uid="{0B091DFF-327C-4FA6-BB37-FAC529905C2B}"/>
    <cellStyle name="Comma 2 7 5 2" xfId="11814" xr:uid="{082BDF8C-2A88-44B1-BDEC-DCE4B2C6E6A3}"/>
    <cellStyle name="Comma 2 7 5 3" xfId="9960" xr:uid="{ED7F456A-FE6F-460A-A1EA-2E856A7AB3C6}"/>
    <cellStyle name="Comma 2 7 5 4" xfId="16674" xr:uid="{5379D465-1ECF-40CD-A3CE-836FD138C496}"/>
    <cellStyle name="Comma 2 7 6" xfId="7188" xr:uid="{FF517EDE-0063-4E75-93E3-9F85DF2A88A4}"/>
    <cellStyle name="Comma 2 7 6 2" xfId="10387" xr:uid="{201D9F8E-3DAE-43E3-AEE9-A1A8836E7BE0}"/>
    <cellStyle name="Comma 2 7 7" xfId="8925" xr:uid="{F8C37262-B4F8-4F5C-B64B-B11F93A5B43C}"/>
    <cellStyle name="Comma 2 7 8" xfId="16096" xr:uid="{0218DC33-40DE-4D29-A13D-73F8B63DA226}"/>
    <cellStyle name="Comma 2 7 9" xfId="7086" xr:uid="{6609EE70-056F-4A2F-B442-D1C8FE5DA31D}"/>
    <cellStyle name="Comma 2 8" xfId="4846" xr:uid="{1B809FB6-C36C-4F0C-9E63-01B0458EC69C}"/>
    <cellStyle name="Comma 2 8 2" xfId="5851" xr:uid="{6897C74D-251F-450D-85AF-6FE1B99FE74C}"/>
    <cellStyle name="Comma 2 8 2 2" xfId="7835" xr:uid="{479A6FF2-B46F-4339-83ED-05C900DA1124}"/>
    <cellStyle name="Comma 2 8 2 2 2" xfId="12638" xr:uid="{6A1A5671-2880-40DF-A5FC-7EDD1A38BFAB}"/>
    <cellStyle name="Comma 2 8 2 2 2 2" xfId="17413" xr:uid="{6DC966B4-320F-417C-BD4A-26CFB83AF2D7}"/>
    <cellStyle name="Comma 2 8 2 2 3" xfId="11229" xr:uid="{B89FAC24-1B7A-429E-8687-45CEE1BD5283}"/>
    <cellStyle name="Comma 2 8 2 2 4" xfId="9728" xr:uid="{DDA10804-966F-4ACE-8CD3-68AAEF67F3F4}"/>
    <cellStyle name="Comma 2 8 2 2 5" xfId="16380" xr:uid="{AABC7054-E073-469D-A133-ABE9FE314198}"/>
    <cellStyle name="Comma 2 8 2 3" xfId="7654" xr:uid="{B85A93C6-42DE-40C0-ADAC-E850BCFEC307}"/>
    <cellStyle name="Comma 2 8 2 3 2" xfId="12021" xr:uid="{E870D6FB-1E7A-4697-BC33-DB3331362032}"/>
    <cellStyle name="Comma 2 8 2 3 3" xfId="9548" xr:uid="{6551C243-48A4-45AC-B1C6-C089F10FA73A}"/>
    <cellStyle name="Comma 2 8 2 3 4" xfId="16871" xr:uid="{E95191DA-FDD0-4D00-8C68-E5FFD89A5525}"/>
    <cellStyle name="Comma 2 8 2 4" xfId="8329" xr:uid="{208F58BD-2A6F-44AB-A736-42C82D6DD740}"/>
    <cellStyle name="Comma 2 8 2 4 2" xfId="10221" xr:uid="{1252D01A-3EA1-4923-9AF5-D323C4B0EB96}"/>
    <cellStyle name="Comma 2 8 2 5" xfId="10658" xr:uid="{3DBE6CB4-9CD5-4CC3-8624-A1E80199F8A4}"/>
    <cellStyle name="Comma 2 8 2 6" xfId="9352" xr:uid="{5567D8EC-B956-4F6D-ADE9-4849E40C16DF}"/>
    <cellStyle name="Comma 2 8 2 7" xfId="16199" xr:uid="{4E8E52C2-279E-4456-9C84-BE765E10DAB4}"/>
    <cellStyle name="Comma 2 8 2 8" xfId="7453" xr:uid="{9103A560-C557-49B9-8BC1-629C08E631D9}"/>
    <cellStyle name="Comma 2 8 3" xfId="7746" xr:uid="{0940184F-E1BC-4230-AE0D-876635CB54A7}"/>
    <cellStyle name="Comma 2 8 3 2" xfId="12385" xr:uid="{2C7E769D-6E53-42A9-9468-2A205891184A}"/>
    <cellStyle name="Comma 2 8 3 2 2" xfId="17169" xr:uid="{CF58D1AD-D099-49EC-87F0-9EBA93C4716F}"/>
    <cellStyle name="Comma 2 8 3 3" xfId="10983" xr:uid="{96089B76-FE34-4C8F-A144-A212F0D39FBD}"/>
    <cellStyle name="Comma 2 8 3 4" xfId="9639" xr:uid="{58F69710-AAA6-4591-A8B1-468A8456C7F7}"/>
    <cellStyle name="Comma 2 8 3 5" xfId="16292" xr:uid="{B4463AEB-AC10-47E2-9448-1979EF1331C4}"/>
    <cellStyle name="Comma 2 8 4" xfId="7565" xr:uid="{8BE4E4F1-784F-488B-A59A-A67374A07F66}"/>
    <cellStyle name="Comma 2 8 4 2" xfId="12893" xr:uid="{F2EF2893-1740-4A62-BA05-7768A7730639}"/>
    <cellStyle name="Comma 2 8 4 2 2" xfId="17602" xr:uid="{935CBCA3-33B8-43AE-899F-698345BDB777}"/>
    <cellStyle name="Comma 2 8 4 3" xfId="11619" xr:uid="{DAA262D5-E06D-4CCB-B130-61639664F9D7}"/>
    <cellStyle name="Comma 2 8 4 4" xfId="9459" xr:uid="{43532CEB-31AF-4E56-826B-7B4DA5ADA10E}"/>
    <cellStyle name="Comma 2 8 4 5" xfId="16517" xr:uid="{E1E05D3D-1E68-4A97-8C52-00285A72C381}"/>
    <cellStyle name="Comma 2 8 5" xfId="8068" xr:uid="{3B6EB7B6-9A72-4532-B2F3-DB49B7613A22}"/>
    <cellStyle name="Comma 2 8 5 2" xfId="11815" xr:uid="{E6F91180-E8E3-4574-94BE-918C2CE2B5D8}"/>
    <cellStyle name="Comma 2 8 5 3" xfId="9961" xr:uid="{9C35788E-F2CC-4A7B-9956-557C853F5558}"/>
    <cellStyle name="Comma 2 8 5 4" xfId="16675" xr:uid="{BE27AC93-9774-42C5-B800-CE1F51A30395}"/>
    <cellStyle name="Comma 2 8 6" xfId="10388" xr:uid="{17C55AD9-6FA3-42A6-A1CE-7317DB643FCC}"/>
    <cellStyle name="Comma 2 8 7" xfId="8926" xr:uid="{E31B483E-592F-428B-80DA-ED1D773198A1}"/>
    <cellStyle name="Comma 2 8 8" xfId="16097" xr:uid="{3B30B5FE-D536-4A5D-8151-293CC9DC3E72}"/>
    <cellStyle name="Comma 2 8 9" xfId="7189" xr:uid="{151D515A-A3D4-4644-AFA4-8B5367DC5F62}"/>
    <cellStyle name="Comma 2 9" xfId="4847" xr:uid="{EB1A74B7-1A42-472C-8311-A61CE157B879}"/>
    <cellStyle name="Comma 2 9 2" xfId="5852" xr:uid="{235C51F1-46CC-4CDA-9AEF-97C80A5D464A}"/>
    <cellStyle name="Comma 2 9 2 2" xfId="7836" xr:uid="{9C094966-D3D4-4D2B-B54A-E5342F233B31}"/>
    <cellStyle name="Comma 2 9 2 2 2" xfId="12639" xr:uid="{84DBE131-C8D7-4339-8DB1-818DBE8C2399}"/>
    <cellStyle name="Comma 2 9 2 2 2 2" xfId="17414" xr:uid="{D3035A9B-F0EA-4003-B5CA-6665D9DF30E3}"/>
    <cellStyle name="Comma 2 9 2 2 3" xfId="11230" xr:uid="{E4B374BD-5CC0-41F9-8DB1-B2FB90E84F12}"/>
    <cellStyle name="Comma 2 9 2 2 4" xfId="9729" xr:uid="{B5B4DEC8-E9F1-41B7-AE25-E5393A07CA87}"/>
    <cellStyle name="Comma 2 9 2 2 5" xfId="16381" xr:uid="{7335C899-FCA6-407B-A66C-64D35B106694}"/>
    <cellStyle name="Comma 2 9 2 3" xfId="7655" xr:uid="{043D21BA-2809-4212-BF93-4539C861807D}"/>
    <cellStyle name="Comma 2 9 2 3 2" xfId="12022" xr:uid="{050A8452-5260-4D60-A401-A8158739210C}"/>
    <cellStyle name="Comma 2 9 2 3 3" xfId="9549" xr:uid="{719DF5BB-FFF8-4121-8E86-546C6ED9D753}"/>
    <cellStyle name="Comma 2 9 2 3 4" xfId="16872" xr:uid="{ECB9BB55-016A-488A-AD46-E9D86F38501E}"/>
    <cellStyle name="Comma 2 9 2 4" xfId="8330" xr:uid="{C9ADC66F-D293-4DD2-8CA4-E6483DB66D39}"/>
    <cellStyle name="Comma 2 9 2 4 2" xfId="10222" xr:uid="{52827135-623B-4EDA-B288-A30727E53FC4}"/>
    <cellStyle name="Comma 2 9 2 5" xfId="10659" xr:uid="{B064F24D-FD36-4BAE-B39B-034350634B44}"/>
    <cellStyle name="Comma 2 9 2 6" xfId="9353" xr:uid="{D6869CDE-1115-44E5-AB2B-E41018EA356C}"/>
    <cellStyle name="Comma 2 9 2 7" xfId="16200" xr:uid="{911CC79D-498F-41A0-BF14-C915D2F0D8E4}"/>
    <cellStyle name="Comma 2 9 2 8" xfId="7454" xr:uid="{38197B23-3199-48EF-A993-475D4C62AC64}"/>
    <cellStyle name="Comma 2 9 3" xfId="7747" xr:uid="{E4229F4D-15C5-4E85-B00A-026C273F467D}"/>
    <cellStyle name="Comma 2 9 3 2" xfId="12386" xr:uid="{4A9B3DD6-3FCF-441C-9C46-2A0DF4389D31}"/>
    <cellStyle name="Comma 2 9 3 2 2" xfId="17170" xr:uid="{AC3E82A7-44A9-4F6F-8B14-CEDEC44BF994}"/>
    <cellStyle name="Comma 2 9 3 3" xfId="10984" xr:uid="{1D1ECD64-0877-46B0-8CA0-6E39F243CA2F}"/>
    <cellStyle name="Comma 2 9 3 4" xfId="9640" xr:uid="{0E18478F-0924-4C7F-8EE2-E0FBD75D25F3}"/>
    <cellStyle name="Comma 2 9 3 5" xfId="16293" xr:uid="{D84FDC7B-6859-4C0B-ADDA-565E9007359A}"/>
    <cellStyle name="Comma 2 9 4" xfId="7566" xr:uid="{AB136B0D-05B7-4384-8B51-14DDF29D5C9F}"/>
    <cellStyle name="Comma 2 9 4 2" xfId="12894" xr:uid="{713ECADE-78B0-4749-8D7B-C824511BACA8}"/>
    <cellStyle name="Comma 2 9 4 2 2" xfId="17603" xr:uid="{5D2E3BB0-78F9-44CB-9086-EF161C9F5186}"/>
    <cellStyle name="Comma 2 9 4 3" xfId="11620" xr:uid="{A38E8F86-6F2D-43A6-B00F-B8E2EEB76BD7}"/>
    <cellStyle name="Comma 2 9 4 4" xfId="9460" xr:uid="{B82FFEF0-308A-41FF-9CA4-4C7C64765164}"/>
    <cellStyle name="Comma 2 9 4 5" xfId="16518" xr:uid="{8607AA0C-077F-4AC8-B360-DAD19D4790BD}"/>
    <cellStyle name="Comma 2 9 5" xfId="8069" xr:uid="{005F4E07-25FC-4243-B5EE-CC6B1C0FC265}"/>
    <cellStyle name="Comma 2 9 5 2" xfId="11816" xr:uid="{701C875F-3BE0-40F4-8301-DAAA4797C37F}"/>
    <cellStyle name="Comma 2 9 5 3" xfId="9962" xr:uid="{3927EC68-E3D9-47AB-B782-E55B53A09784}"/>
    <cellStyle name="Comma 2 9 5 4" xfId="16676" xr:uid="{D8A0CA41-04C0-4463-A8F1-909AC53FC80C}"/>
    <cellStyle name="Comma 2 9 6" xfId="10389" xr:uid="{8E22EE24-7B61-4CBA-897D-D48C1E7F2600}"/>
    <cellStyle name="Comma 2 9 7" xfId="8927" xr:uid="{CEED4179-8DEF-44FA-A6E0-64CB7606CFA2}"/>
    <cellStyle name="Comma 2 9 8" xfId="16098" xr:uid="{5652F5D5-A551-4C4D-8CF2-5C1EA78DF40C}"/>
    <cellStyle name="Comma 2 9 9" xfId="7190" xr:uid="{20F76032-0AB8-4763-A812-5EB75F8421F1}"/>
    <cellStyle name="Comma 2_2.11 Staff NG BS" xfId="10557" xr:uid="{D9646ADF-B184-4380-9755-4B2890E12625}"/>
    <cellStyle name="Comma 20" xfId="11357" xr:uid="{1FDD3626-B176-40DD-93F2-514A65CB77A1}"/>
    <cellStyle name="Comma 20 2" xfId="12748" xr:uid="{468AF416-B800-415A-A0FB-BB2BBA3DE8E3}"/>
    <cellStyle name="Comma 20 2 2" xfId="17523" xr:uid="{B1D37958-5879-459E-A85E-788E51EA1441}"/>
    <cellStyle name="Comma 20 3" xfId="16406" xr:uid="{AFEA00A7-F88C-43F7-8323-0FBEB3CE0AFF}"/>
    <cellStyle name="Comma 21" xfId="11358" xr:uid="{1CE66E89-309F-4D5C-9B44-DF03921DDF18}"/>
    <cellStyle name="Comma 21 2" xfId="12749" xr:uid="{0F950F79-E6CE-4A59-BF54-51A2398BF66B}"/>
    <cellStyle name="Comma 21 2 2" xfId="17524" xr:uid="{9CE7ABC2-F3BF-48F6-8F7E-FF2EEBE32E0A}"/>
    <cellStyle name="Comma 21 3" xfId="16407" xr:uid="{3741EEE4-E948-4F93-94B8-F4F793F7CDA9}"/>
    <cellStyle name="Comma 22" xfId="11726" xr:uid="{6B161353-A998-45BF-9EF8-0ED52A4976AA}"/>
    <cellStyle name="Comma 22 2" xfId="12921" xr:uid="{6062BE0A-E19C-461A-AE58-41D412F71892}"/>
    <cellStyle name="Comma 22 2 2" xfId="17619" xr:uid="{628DE646-51AA-4D1E-AB18-A22FF06F93CA}"/>
    <cellStyle name="Comma 22 3" xfId="16590" xr:uid="{1B0CF959-2334-44A2-99E2-D02C5102737B}"/>
    <cellStyle name="Comma 23" xfId="11720" xr:uid="{9ADE5621-3EB0-497C-8903-55EDE39A065C}"/>
    <cellStyle name="Comma 23 2" xfId="12919" xr:uid="{7FE32AC6-62E3-4F25-B730-DE4592DF73BE}"/>
    <cellStyle name="Comma 23 2 2" xfId="17617" xr:uid="{0615E0BB-838B-49EB-8098-B759F7791DDA}"/>
    <cellStyle name="Comma 23 3" xfId="16588" xr:uid="{53DB6920-FC11-460F-AD7D-907712682418}"/>
    <cellStyle name="Comma 24" xfId="11737" xr:uid="{8830CA6E-ADA3-4B95-B900-0B8F48D4BD13}"/>
    <cellStyle name="Comma 24 2" xfId="12929" xr:uid="{E0A1C411-640B-4256-AE66-DAC5BBB08E45}"/>
    <cellStyle name="Comma 24 2 2" xfId="17627" xr:uid="{1D0852F9-3734-4C3D-AADC-2270C3E5406D}"/>
    <cellStyle name="Comma 24 3" xfId="16598" xr:uid="{36142D42-7254-48C4-97E4-785DC7B75660}"/>
    <cellStyle name="Comma 25" xfId="11359" xr:uid="{6BC472AD-2D08-4077-9DFD-F8A334C68837}"/>
    <cellStyle name="Comma 25 2" xfId="12750" xr:uid="{55545D14-805E-455E-920A-AE9FC86D5715}"/>
    <cellStyle name="Comma 25 2 2" xfId="17525" xr:uid="{1E5BE2EF-C7D1-4962-BA1F-5E2D0037C11D}"/>
    <cellStyle name="Comma 25 3" xfId="16408" xr:uid="{766F2A73-4DFF-409F-AC51-4CA78E0A0093}"/>
    <cellStyle name="Comma 26" xfId="11360" xr:uid="{49E02458-73B2-4F96-969E-D44A4C9DE91F}"/>
    <cellStyle name="Comma 26 2" xfId="12751" xr:uid="{3060F697-C583-4BFD-A1C9-F01A234BC1B1}"/>
    <cellStyle name="Comma 26 2 2" xfId="17526" xr:uid="{CD5BB0AF-B940-48A6-9A24-7C51D72B7699}"/>
    <cellStyle name="Comma 26 3" xfId="16409" xr:uid="{0118C155-4565-457A-BEF8-897415333051}"/>
    <cellStyle name="Comma 27" xfId="5873" xr:uid="{0BEE4C75-5406-417B-BD5D-D2FD43E9AE43}"/>
    <cellStyle name="Comma 27 2" xfId="7849" xr:uid="{2C3529D7-3599-47FE-BBCE-ADA25CFB4A04}"/>
    <cellStyle name="Comma 27 2 2" xfId="12930" xr:uid="{59896CCC-6E61-44AC-98D2-511B6E9029E7}"/>
    <cellStyle name="Comma 27 2 3" xfId="9743" xr:uid="{04DA9FF1-39AB-4DA9-B1F9-3A85EDE4A49E}"/>
    <cellStyle name="Comma 27 2 4" xfId="17628" xr:uid="{6847380C-5A5C-4E8B-A1CB-759ACCC0E073}"/>
    <cellStyle name="Comma 27 3" xfId="7669" xr:uid="{63BB6061-E0C3-4C4C-B1C5-F87A6923C71E}"/>
    <cellStyle name="Comma 27 3 2" xfId="9563" xr:uid="{72941B16-E1AA-47B4-99E0-D340682F8A21}"/>
    <cellStyle name="Comma 27 4" xfId="8349" xr:uid="{36BF859F-7F0B-4992-8445-9E7E6D644AF5}"/>
    <cellStyle name="Comma 27 4 2" xfId="10240" xr:uid="{8F842E76-6F84-43AE-B685-1297F50EFC24}"/>
    <cellStyle name="Comma 27 5" xfId="11739" xr:uid="{C1826579-C2FD-4E16-B258-85B9380813C2}"/>
    <cellStyle name="Comma 27 6" xfId="9374" xr:uid="{A07B86A7-3923-4FD9-89E3-F9E27D32FA55}"/>
    <cellStyle name="Comma 27 7" xfId="16599" xr:uid="{856E369E-9950-48D4-BB16-F2FD8C94BBE6}"/>
    <cellStyle name="Comma 27 8" xfId="7475" xr:uid="{969EB4C6-48B3-40B2-8B44-7372E15A356C}"/>
    <cellStyle name="Comma 28" xfId="11929" xr:uid="{303CC00D-4739-4776-BE5B-2842A708F7F1}"/>
    <cellStyle name="Comma 28 2" xfId="16780" xr:uid="{D77416B3-61B3-49B0-A143-D8D9E873A207}"/>
    <cellStyle name="Comma 29" xfId="16122" xr:uid="{BB3FCB81-B263-4DF0-B737-060E53B782A8}"/>
    <cellStyle name="Comma 3" xfId="573" xr:uid="{8FD81DB7-70B6-4245-A159-ADD794785EE1}"/>
    <cellStyle name="Comma 3 10" xfId="8466" xr:uid="{FE84F017-AA45-4D02-A28B-4570FF4C66DE}"/>
    <cellStyle name="Comma 3 10 2" xfId="10390" xr:uid="{E207C474-9BD7-4ECF-A19E-1BB3C8E7F242}"/>
    <cellStyle name="Comma 3 11" xfId="8928" xr:uid="{C0B3BD42-3DC2-44E5-90D3-F99A1A1DE9BE}"/>
    <cellStyle name="Comma 3 12" xfId="16099" xr:uid="{002E390F-5624-4FC4-A53D-0E380EF3C43B}"/>
    <cellStyle name="Comma 3 127" xfId="7055" xr:uid="{45C47326-02A6-45BE-BD56-F21AEC36DD1E}"/>
    <cellStyle name="Comma 3 127 2" xfId="7078" xr:uid="{F9F22D13-A911-426C-8169-80E12A842FF5}"/>
    <cellStyle name="Comma 3 13" xfId="10558" xr:uid="{D7E6DEDB-DA4D-4E90-830B-7146CCF6498D}"/>
    <cellStyle name="Comma 3 13 2" xfId="10786" xr:uid="{09FE926C-0C8C-4943-82BD-5A9BEAEDC5D8}"/>
    <cellStyle name="Comma 3 13 2 2" xfId="12189" xr:uid="{F68324CE-AAB5-48DC-B90B-0D823F531786}"/>
    <cellStyle name="Comma 3 13 2 2 2" xfId="16985" xr:uid="{268A3FB2-2639-4810-8FFF-B37C6083F960}"/>
    <cellStyle name="Comma 3 13 2 3" xfId="16215" xr:uid="{51B52D65-24B5-4CAD-A3B5-2535D4B10821}"/>
    <cellStyle name="Comma 3 13 3" xfId="11930" xr:uid="{E346D426-7831-4573-9B5E-7D3D494665AB}"/>
    <cellStyle name="Comma 3 13 3 2" xfId="16781" xr:uid="{5646FD82-E59C-4554-AD45-3B2D344419BD}"/>
    <cellStyle name="Comma 3 13 4" xfId="16123" xr:uid="{61D9097B-E4BE-4D13-87B4-D2AAA06BE4D4}"/>
    <cellStyle name="Comma 3 14" xfId="6162" xr:uid="{1E34CAEA-3061-4856-9085-827DB2CE45CB}"/>
    <cellStyle name="Comma 3 2" xfId="4849" xr:uid="{05ABAAE7-800E-43A9-AB35-EAEDA2741459}"/>
    <cellStyle name="Comma 3 2 10" xfId="8520" xr:uid="{037B1980-037D-4BD0-9C21-D96D922EACA3}"/>
    <cellStyle name="Comma 3 2 11" xfId="8929" xr:uid="{5653DA00-3EB1-4B51-99E7-03C719962881}"/>
    <cellStyle name="Comma 3 2 12" xfId="16100" xr:uid="{4B25192B-F11E-4AEF-A485-1F437F614E3E}"/>
    <cellStyle name="Comma 3 2 13" xfId="6223" xr:uid="{70B5B68E-762C-461D-A8EF-8E8EFCDFFFFA}"/>
    <cellStyle name="Comma 3 2 2" xfId="4850" xr:uid="{E7CD28A4-44AA-404A-9E47-3C9E4A11C7F5}"/>
    <cellStyle name="Comma 3 2 2 10" xfId="16101" xr:uid="{17DE7B9C-AE4F-4605-9ECA-C7704ECE1B1A}"/>
    <cellStyle name="Comma 3 2 2 11" xfId="6326" xr:uid="{49E1A9F5-9A8D-4011-85FA-5A7A94B4E7FF}"/>
    <cellStyle name="Comma 3 2 2 2" xfId="5855" xr:uid="{B7B25CF0-0E64-4D84-84C6-B9D6BDC442AF}"/>
    <cellStyle name="Comma 3 2 2 2 2" xfId="7839" xr:uid="{2D82370E-FA8F-4E27-A61A-B13BFE89E767}"/>
    <cellStyle name="Comma 3 2 2 2 2 2" xfId="12642" xr:uid="{FD64340E-A91B-4B02-95BE-1CADD825EF4B}"/>
    <cellStyle name="Comma 3 2 2 2 2 2 2" xfId="17417" xr:uid="{C367CA57-094D-4167-BADB-C030744FC2D9}"/>
    <cellStyle name="Comma 3 2 2 2 2 3" xfId="11233" xr:uid="{371BD24B-E582-477A-85EF-8193432C4010}"/>
    <cellStyle name="Comma 3 2 2 2 2 4" xfId="9732" xr:uid="{E5A1C06D-8AC0-4C46-A25B-EE41C3DDAB2E}"/>
    <cellStyle name="Comma 3 2 2 2 2 5" xfId="16384" xr:uid="{44A2E97B-1631-4131-A5C3-7F7EE7445217}"/>
    <cellStyle name="Comma 3 2 2 2 3" xfId="7658" xr:uid="{3C7BDF33-E981-4A48-86EF-0D6AB582F5FF}"/>
    <cellStyle name="Comma 3 2 2 2 3 2" xfId="12025" xr:uid="{1936B1F8-5127-4B03-894A-3A44E661B566}"/>
    <cellStyle name="Comma 3 2 2 2 3 3" xfId="9552" xr:uid="{B00D9807-08CA-44AD-82E5-CD535A9FA7D4}"/>
    <cellStyle name="Comma 3 2 2 2 3 4" xfId="16875" xr:uid="{6A3763A3-B675-418A-915B-6932862CED9C}"/>
    <cellStyle name="Comma 3 2 2 2 4" xfId="8333" xr:uid="{BD0FDF2F-32A5-4E6D-ADEE-F9281382807D}"/>
    <cellStyle name="Comma 3 2 2 2 4 2" xfId="10225" xr:uid="{479170D0-1FA2-4401-B502-D56FD43B7B7E}"/>
    <cellStyle name="Comma 3 2 2 2 5" xfId="7457" xr:uid="{AB8CEF62-F898-4594-B09A-2C4B35262853}"/>
    <cellStyle name="Comma 3 2 2 2 5 2" xfId="10662" xr:uid="{18BDDCBA-7746-4ECD-9AA8-DFCBF8F85D96}"/>
    <cellStyle name="Comma 3 2 2 2 6" xfId="8833" xr:uid="{3188449C-30FF-43B6-874C-C732E0D696F4}"/>
    <cellStyle name="Comma 3 2 2 2 7" xfId="9356" xr:uid="{9179BD94-55E5-47C8-82D9-0302FAB1BB2E}"/>
    <cellStyle name="Comma 3 2 2 2 8" xfId="16203" xr:uid="{8CB448FA-6D3A-4854-814D-7FCDDCC6D47B}"/>
    <cellStyle name="Comma 3 2 2 2 9" xfId="6755" xr:uid="{E9E6A517-1D4F-4896-90CF-E795D8F290EB}"/>
    <cellStyle name="Comma 3 2 2 3" xfId="6540" xr:uid="{6639E089-E45A-4A03-B754-82C2DED06C13}"/>
    <cellStyle name="Comma 3 2 2 3 2" xfId="7750" xr:uid="{A98CF811-E5B0-41C5-881E-E8CF6A07E63D}"/>
    <cellStyle name="Comma 3 2 2 3 2 2" xfId="12389" xr:uid="{58E58287-6FA6-4AC7-ABDB-ED73F665FADD}"/>
    <cellStyle name="Comma 3 2 2 3 2 3" xfId="17173" xr:uid="{BBD13648-F746-4739-828E-D4F1D4E26DA8}"/>
    <cellStyle name="Comma 3 2 2 3 3" xfId="10987" xr:uid="{43002A7F-9B91-4D6E-A5FA-38D1830E37BE}"/>
    <cellStyle name="Comma 3 2 2 3 4" xfId="9643" xr:uid="{9A1E5B2C-D1DE-4255-A24B-C678361A7267}"/>
    <cellStyle name="Comma 3 2 2 3 5" xfId="16296" xr:uid="{1C35B12F-9D01-4DB0-98C6-3B108C7A862D}"/>
    <cellStyle name="Comma 3 2 2 4" xfId="7569" xr:uid="{320B4A02-8978-421C-A486-83EA46A8B2A4}"/>
    <cellStyle name="Comma 3 2 2 4 2" xfId="12754" xr:uid="{31D3FDCC-2154-4979-A747-91B9640E7D53}"/>
    <cellStyle name="Comma 3 2 2 4 2 2" xfId="17529" xr:uid="{8F58D99C-010E-4E28-A14D-FE1E409333AA}"/>
    <cellStyle name="Comma 3 2 2 4 3" xfId="11363" xr:uid="{4CEEE044-DC83-4119-9959-CC2E30862E74}"/>
    <cellStyle name="Comma 3 2 2 4 4" xfId="9463" xr:uid="{D59BA87C-6FAD-4778-9B1A-E19E74679407}"/>
    <cellStyle name="Comma 3 2 2 4 5" xfId="16412" xr:uid="{81FBA4A3-81CD-4D4F-9A8A-0E1A3F4A1AD9}"/>
    <cellStyle name="Comma 3 2 2 5" xfId="8072" xr:uid="{74B955E7-0074-4AF8-ACAF-E5913D29B765}"/>
    <cellStyle name="Comma 3 2 2 5 2" xfId="11819" xr:uid="{580E1ACC-5DD3-49C2-8FC6-CA10CE39C482}"/>
    <cellStyle name="Comma 3 2 2 5 3" xfId="9965" xr:uid="{D42E0E56-2600-4CD5-B701-3FF8B608DC05}"/>
    <cellStyle name="Comma 3 2 2 5 4" xfId="16679" xr:uid="{556AA783-99E5-4C4B-89D6-F9BEE151EF9A}"/>
    <cellStyle name="Comma 3 2 2 6" xfId="7193" xr:uid="{4BA81D78-9235-47F1-932E-220E715DC40C}"/>
    <cellStyle name="Comma 3 2 2 6 2" xfId="10392" xr:uid="{EFDA6DCC-88B0-4F4B-A839-6E20E0C8AE17}"/>
    <cellStyle name="Comma 3 2 2 7" xfId="6956" xr:uid="{C4F28FEA-60C8-4F18-8130-AACAB0498BD4}"/>
    <cellStyle name="Comma 3 2 2 8" xfId="8623" xr:uid="{92BD227C-729F-4A32-AFAD-4EEA719E74F8}"/>
    <cellStyle name="Comma 3 2 2 9" xfId="8930" xr:uid="{A1589158-3E25-41A4-AB41-56C327CBD53B}"/>
    <cellStyle name="Comma 3 2 3" xfId="4851" xr:uid="{85CB9CD2-9769-4214-B097-822749C1D721}"/>
    <cellStyle name="Comma 3 2 3 10" xfId="16102" xr:uid="{28DB59B8-F4A2-42A2-B694-0285102570A1}"/>
    <cellStyle name="Comma 3 2 3 11" xfId="6652" xr:uid="{8A38500C-E9AC-4C95-A21D-C16ED799A7B2}"/>
    <cellStyle name="Comma 3 2 3 2" xfId="5856" xr:uid="{7B00AD7D-46BB-4602-80FC-7D937EC039A1}"/>
    <cellStyle name="Comma 3 2 3 2 2" xfId="7840" xr:uid="{25BA4F6F-E67A-4CF1-9EFD-4AA64B9A2BD0}"/>
    <cellStyle name="Comma 3 2 3 2 2 2" xfId="12643" xr:uid="{1639EBEF-06B3-49E7-BB7D-F2D98B6BC212}"/>
    <cellStyle name="Comma 3 2 3 2 2 2 2" xfId="17418" xr:uid="{192ACDC5-3B4A-44CC-BA1C-77B668F9788B}"/>
    <cellStyle name="Comma 3 2 3 2 2 3" xfId="11234" xr:uid="{8D9F5DB5-A373-4449-8672-2C71012B4E1A}"/>
    <cellStyle name="Comma 3 2 3 2 2 4" xfId="9733" xr:uid="{1FE31AFB-298C-4503-A22B-24F072F73272}"/>
    <cellStyle name="Comma 3 2 3 2 2 5" xfId="16385" xr:uid="{F4FF96E6-6048-4A95-926A-CADFC49F1CF4}"/>
    <cellStyle name="Comma 3 2 3 2 3" xfId="7659" xr:uid="{B716DEC6-4F41-42A2-B8B1-B9F6B97F5887}"/>
    <cellStyle name="Comma 3 2 3 2 3 2" xfId="12026" xr:uid="{3AFD1C2C-F139-44AE-9933-179D8D846A94}"/>
    <cellStyle name="Comma 3 2 3 2 3 3" xfId="9553" xr:uid="{B479A061-E964-4F7C-AD9B-F3202F777D06}"/>
    <cellStyle name="Comma 3 2 3 2 3 4" xfId="16876" xr:uid="{494C2609-8195-4BC4-9CA9-A9811B7C2A8C}"/>
    <cellStyle name="Comma 3 2 3 2 4" xfId="8334" xr:uid="{50276DFD-5287-4DF2-B747-1EB0A167A858}"/>
    <cellStyle name="Comma 3 2 3 2 4 2" xfId="10226" xr:uid="{42773E4E-A0F3-4028-8106-200E1E713751}"/>
    <cellStyle name="Comma 3 2 3 2 5" xfId="10663" xr:uid="{FA4D0A72-218E-4CF5-BFD9-512ED4D2E422}"/>
    <cellStyle name="Comma 3 2 3 2 6" xfId="9357" xr:uid="{5CD88978-7E1A-4DBC-9263-480F832F2C5D}"/>
    <cellStyle name="Comma 3 2 3 2 7" xfId="16204" xr:uid="{455FF2EB-FF9B-4128-968F-3F5D3CBAF1DC}"/>
    <cellStyle name="Comma 3 2 3 2 8" xfId="7458" xr:uid="{A1211A1A-9A07-4276-A960-D72220232E52}"/>
    <cellStyle name="Comma 3 2 3 3" xfId="7751" xr:uid="{8C4B7F9A-FD08-4C44-8919-70F5D79427AC}"/>
    <cellStyle name="Comma 3 2 3 3 2" xfId="12390" xr:uid="{7C5A3C32-D569-4300-B6EE-3F04C66D07DA}"/>
    <cellStyle name="Comma 3 2 3 3 2 2" xfId="17174" xr:uid="{D92A301E-0061-4F92-8C54-288E5BB5B03B}"/>
    <cellStyle name="Comma 3 2 3 3 3" xfId="10988" xr:uid="{5D651121-F503-4F17-826D-270128A96C3B}"/>
    <cellStyle name="Comma 3 2 3 3 4" xfId="9644" xr:uid="{FE85C766-8682-4BA2-8527-A2AB8F5D810D}"/>
    <cellStyle name="Comma 3 2 3 3 5" xfId="16297" xr:uid="{461F1407-525C-4161-9DB8-D8693C143192}"/>
    <cellStyle name="Comma 3 2 3 4" xfId="7570" xr:uid="{B8A75A7D-C1CE-4EAC-9443-D791BB068E48}"/>
    <cellStyle name="Comma 3 2 3 4 2" xfId="12895" xr:uid="{BE5BF34A-BA6C-42B4-9176-6E31772907BE}"/>
    <cellStyle name="Comma 3 2 3 4 2 2" xfId="17604" xr:uid="{51F1F4B9-DFE8-4EC0-8085-B061E20A829C}"/>
    <cellStyle name="Comma 3 2 3 4 3" xfId="11621" xr:uid="{3FF058C9-2F9C-41E1-A218-C151AC050B2E}"/>
    <cellStyle name="Comma 3 2 3 4 4" xfId="9464" xr:uid="{FD2C8F88-F717-44D0-AC5D-249100572124}"/>
    <cellStyle name="Comma 3 2 3 4 5" xfId="16519" xr:uid="{6EF4D7D9-B89C-449D-8AAC-7129E438ADB5}"/>
    <cellStyle name="Comma 3 2 3 5" xfId="8073" xr:uid="{53255FA3-BB98-4140-83C3-8ED31B902C8B}"/>
    <cellStyle name="Comma 3 2 3 5 2" xfId="11820" xr:uid="{72316833-A705-4708-A1E5-AB252D124EF4}"/>
    <cellStyle name="Comma 3 2 3 5 3" xfId="9966" xr:uid="{F6A73D4F-2C27-453E-BCD7-CD6554C98D8B}"/>
    <cellStyle name="Comma 3 2 3 5 4" xfId="16680" xr:uid="{0E9C3044-55CA-4D59-925B-0C87C7AFFB78}"/>
    <cellStyle name="Comma 3 2 3 6" xfId="7194" xr:uid="{A1EAEA40-7728-4227-AEBD-BDB711649F90}"/>
    <cellStyle name="Comma 3 2 3 6 2" xfId="10393" xr:uid="{3F3D5538-DAA8-4C6C-AF60-E8062BB96C5D}"/>
    <cellStyle name="Comma 3 2 3 7" xfId="7004" xr:uid="{A4F05006-F378-4553-8495-8F7C0FF1E9C8}"/>
    <cellStyle name="Comma 3 2 3 8" xfId="8730" xr:uid="{94839473-33F8-4387-858C-02CDEA511921}"/>
    <cellStyle name="Comma 3 2 3 9" xfId="8931" xr:uid="{EE4D403F-09A6-4446-858C-E650BF027EAA}"/>
    <cellStyle name="Comma 3 2 4" xfId="5854" xr:uid="{B7951A03-CBFD-4FF1-82D8-BA0D591AA9DF}"/>
    <cellStyle name="Comma 3 2 4 2" xfId="7838" xr:uid="{A5CB3D55-098C-4276-9190-5A3AEEE0751A}"/>
    <cellStyle name="Comma 3 2 4 2 2" xfId="12641" xr:uid="{C7338D0A-0C3C-42CC-951C-7D56178E2184}"/>
    <cellStyle name="Comma 3 2 4 2 2 2" xfId="17416" xr:uid="{9ED8E633-2B6B-4779-8956-31E445E4FCC0}"/>
    <cellStyle name="Comma 3 2 4 2 3" xfId="11232" xr:uid="{D35DA2D7-0B61-4525-8C79-985EF5781ABA}"/>
    <cellStyle name="Comma 3 2 4 2 4" xfId="9731" xr:uid="{AD6C3F36-A1DE-40A9-A304-842406F4C495}"/>
    <cellStyle name="Comma 3 2 4 2 5" xfId="16383" xr:uid="{C74EA126-C800-4516-A934-DC30D936ECA0}"/>
    <cellStyle name="Comma 3 2 4 3" xfId="7657" xr:uid="{C2A73614-2BE8-4C14-BF1F-78BC2C32AD5B}"/>
    <cellStyle name="Comma 3 2 4 3 2" xfId="12024" xr:uid="{6F978DF4-E07B-4225-8D7A-A74061A9D3F6}"/>
    <cellStyle name="Comma 3 2 4 3 3" xfId="9551" xr:uid="{EF8D5244-2559-4FD8-B5A7-341E06F149AB}"/>
    <cellStyle name="Comma 3 2 4 3 4" xfId="16874" xr:uid="{8DB08C9B-AC72-44B2-880C-B9BCD3F7FBF5}"/>
    <cellStyle name="Comma 3 2 4 4" xfId="8332" xr:uid="{07D100BA-7483-4FFD-A039-FA95952BB3CB}"/>
    <cellStyle name="Comma 3 2 4 4 2" xfId="10224" xr:uid="{D837EF58-BD3C-470A-972D-F4815AAF967D}"/>
    <cellStyle name="Comma 3 2 4 5" xfId="7456" xr:uid="{BD588731-3F93-4D97-9AC6-6607395E0865}"/>
    <cellStyle name="Comma 3 2 4 5 2" xfId="10661" xr:uid="{AB3FF228-A51B-4C79-9AD0-EB60A1F7AB77}"/>
    <cellStyle name="Comma 3 2 4 6" xfId="9355" xr:uid="{212D2874-1A84-494D-91F6-3A707952A3CB}"/>
    <cellStyle name="Comma 3 2 4 7" xfId="16202" xr:uid="{A5A9E547-A227-4E4E-AB83-A653948B13E3}"/>
    <cellStyle name="Comma 3 2 4 8" xfId="6437" xr:uid="{AC18BC8D-0EAA-4812-AB66-C271277AE5F3}"/>
    <cellStyle name="Comma 3 2 5" xfId="7749" xr:uid="{5CECF795-BA9E-4E57-A6A6-295540D6EC07}"/>
    <cellStyle name="Comma 3 2 5 2" xfId="12388" xr:uid="{DFF5F75E-ECE2-4F89-B6B0-E1502AD2D5A6}"/>
    <cellStyle name="Comma 3 2 5 2 2" xfId="17172" xr:uid="{18DD9F91-F855-42A6-A2B9-41C93FAD1E85}"/>
    <cellStyle name="Comma 3 2 5 3" xfId="10986" xr:uid="{BFCB5DFE-043A-400D-9BEA-F0A9A76CF11B}"/>
    <cellStyle name="Comma 3 2 5 4" xfId="9642" xr:uid="{0515A648-5C95-4B4F-AFE1-0053D692412B}"/>
    <cellStyle name="Comma 3 2 5 5" xfId="16295" xr:uid="{55B6A6EC-AB8D-4C59-A5C2-757120AE41B7}"/>
    <cellStyle name="Comma 3 2 6" xfId="7568" xr:uid="{AFF73270-5C7E-496A-AB77-ACC4D9722276}"/>
    <cellStyle name="Comma 3 2 6 2" xfId="12753" xr:uid="{1ED51A3C-4991-4F76-A1AD-275396BF5DB0}"/>
    <cellStyle name="Comma 3 2 6 2 2" xfId="17528" xr:uid="{DC42F4B0-62E2-4919-8702-6B61D02E5854}"/>
    <cellStyle name="Comma 3 2 6 3" xfId="11362" xr:uid="{61544126-CF1E-440B-A728-0110714B139E}"/>
    <cellStyle name="Comma 3 2 6 4" xfId="9462" xr:uid="{117B54BB-5304-4CDE-8250-A72D3C37E446}"/>
    <cellStyle name="Comma 3 2 6 5" xfId="16411" xr:uid="{733DF7EA-6015-443A-9D31-A194EAFCF378}"/>
    <cellStyle name="Comma 3 2 7" xfId="8071" xr:uid="{DE1239E8-C716-49F7-896F-E37102415FFE}"/>
    <cellStyle name="Comma 3 2 7 2" xfId="11818" xr:uid="{64E66534-E706-417C-AE70-7548D414044C}"/>
    <cellStyle name="Comma 3 2 7 3" xfId="9964" xr:uid="{037CA1E1-FEFA-4A74-ADA3-B7375BBF579C}"/>
    <cellStyle name="Comma 3 2 7 4" xfId="16678" xr:uid="{7A9A3343-FE68-4386-991E-C2AAF736C517}"/>
    <cellStyle name="Comma 3 2 8" xfId="7192" xr:uid="{AD3CE098-6112-4225-BCE4-9A5E4F0C552A}"/>
    <cellStyle name="Comma 3 2 8 2" xfId="10391" xr:uid="{29F1CDBB-9EFA-4264-98B3-0FAE55574D45}"/>
    <cellStyle name="Comma 3 2 9" xfId="6858" xr:uid="{F69085A5-9BD6-4E8B-A356-71601205A402}"/>
    <cellStyle name="Comma 3 3" xfId="4852" xr:uid="{DD52A4A2-2DE4-401A-8714-7B0579ECB064}"/>
    <cellStyle name="Comma 3 3 10" xfId="16103" xr:uid="{92F3CEF6-0B30-4518-94FC-3F7E54A01099}"/>
    <cellStyle name="Comma 3 3 11" xfId="6276" xr:uid="{A0F2AD0E-5A31-4327-A2DD-4EC100F3ABFE}"/>
    <cellStyle name="Comma 3 3 2" xfId="5857" xr:uid="{6CF40E14-C158-4CA0-AC75-14D6334B89A8}"/>
    <cellStyle name="Comma 3 3 2 2" xfId="7841" xr:uid="{35031B7A-EF56-430A-A2F9-37AE68481C4B}"/>
    <cellStyle name="Comma 3 3 2 2 2" xfId="12190" xr:uid="{3146C685-87CC-4296-80A6-4159ABECC53B}"/>
    <cellStyle name="Comma 3 3 2 2 2 2" xfId="16986" xr:uid="{DC80BB9E-088F-423B-A5AD-B0D3B645A0C4}"/>
    <cellStyle name="Comma 3 3 2 2 3" xfId="10787" xr:uid="{14BAA021-9937-4E2F-9B5F-3C6E0EBD6B1D}"/>
    <cellStyle name="Comma 3 3 2 2 4" xfId="9734" xr:uid="{F2255ACC-4AB0-49B4-B0E5-D9E5FCCED97F}"/>
    <cellStyle name="Comma 3 3 2 2 5" xfId="16216" xr:uid="{EFC39EA7-3F10-43A0-9E19-72DC1EFA437F}"/>
    <cellStyle name="Comma 3 3 2 3" xfId="7660" xr:uid="{D5900801-8C42-470B-BB08-243C1579DC74}"/>
    <cellStyle name="Comma 3 3 2 3 2" xfId="12644" xr:uid="{3D1D5CFD-2B9F-41DF-AB77-A61AAC9FD29F}"/>
    <cellStyle name="Comma 3 3 2 3 2 2" xfId="17419" xr:uid="{081DFEA8-4A6D-4B7E-BCB2-4A1C4CDCE36E}"/>
    <cellStyle name="Comma 3 3 2 3 3" xfId="11235" xr:uid="{C00D55FD-2269-439E-909E-45C1237B1591}"/>
    <cellStyle name="Comma 3 3 2 3 4" xfId="9554" xr:uid="{2AE35338-E50F-47A8-ACEE-4F89C280D3DE}"/>
    <cellStyle name="Comma 3 3 2 3 5" xfId="16386" xr:uid="{1591CFD4-AB8F-4130-9DAD-D4FE1AB8C7ED}"/>
    <cellStyle name="Comma 3 3 2 4" xfId="8335" xr:uid="{549E1A35-7335-47A1-A426-E798F59F9133}"/>
    <cellStyle name="Comma 3 3 2 4 2" xfId="12756" xr:uid="{4E2E5ECA-4F93-4617-8417-D132225325CB}"/>
    <cellStyle name="Comma 3 3 2 4 2 2" xfId="17531" xr:uid="{95C04DE6-368F-4CA1-BCFE-97E23612CB62}"/>
    <cellStyle name="Comma 3 3 2 4 3" xfId="11365" xr:uid="{82C697C0-D800-46C2-AD31-340755B68033}"/>
    <cellStyle name="Comma 3 3 2 4 4" xfId="10227" xr:uid="{CF728391-8FA0-4FA3-A13B-4B310ECE74C1}"/>
    <cellStyle name="Comma 3 3 2 4 5" xfId="16414" xr:uid="{BD1BD588-E5F2-459D-B802-D19452737D54}"/>
    <cellStyle name="Comma 3 3 2 5" xfId="7459" xr:uid="{081784B8-3804-4AA3-8290-A47979BAED3C}"/>
    <cellStyle name="Comma 3 3 2 5 2" xfId="11931" xr:uid="{E5983658-E8D3-41F8-9071-46B1EAEAE5F6}"/>
    <cellStyle name="Comma 3 3 2 5 3" xfId="16782" xr:uid="{6E9028D9-C1FC-4628-9984-983DE7B0D794}"/>
    <cellStyle name="Comma 3 3 2 6" xfId="8783" xr:uid="{720F0A24-A308-4FE8-A2CE-BBBE69109DF1}"/>
    <cellStyle name="Comma 3 3 2 6 2" xfId="10559" xr:uid="{564E3AE1-F617-4D6A-8038-821E9A35DBB4}"/>
    <cellStyle name="Comma 3 3 2 7" xfId="9358" xr:uid="{00FCA451-A4C8-4EEA-A2D9-A2C36C4B3BCF}"/>
    <cellStyle name="Comma 3 3 2 8" xfId="16124" xr:uid="{8715565D-DE1D-4D3E-8EF5-44582E9343A1}"/>
    <cellStyle name="Comma 3 3 2 9" xfId="6705" xr:uid="{B9F19D4E-E06D-4A05-94AC-0EA9BE39F73F}"/>
    <cellStyle name="Comma 3 3 3" xfId="6490" xr:uid="{A3B5AC16-6CB2-4636-BC12-5EE7445A0124}"/>
    <cellStyle name="Comma 3 3 3 2" xfId="7752" xr:uid="{E532D1FF-7BFC-45B8-8AF0-12CB19478918}"/>
    <cellStyle name="Comma 3 3 3 2 2" xfId="12027" xr:uid="{4E06812A-585B-437C-8C96-7AAA94A31140}"/>
    <cellStyle name="Comma 3 3 3 2 3" xfId="16877" xr:uid="{71019307-6118-408C-8C11-45B31056E1BD}"/>
    <cellStyle name="Comma 3 3 3 3" xfId="10664" xr:uid="{A8386D49-2FBB-4675-97D7-CB0F7C51B880}"/>
    <cellStyle name="Comma 3 3 3 4" xfId="9645" xr:uid="{F89FFA60-B0EC-48CB-95EC-7745495908CD}"/>
    <cellStyle name="Comma 3 3 3 5" xfId="16205" xr:uid="{058ACA63-A9BE-404C-8564-703D48F4FA22}"/>
    <cellStyle name="Comma 3 3 4" xfId="7571" xr:uid="{8F7DC0F5-A279-4655-A3D5-AD5AB89BED38}"/>
    <cellStyle name="Comma 3 3 4 2" xfId="12391" xr:uid="{5C62C41C-71E5-4CA4-AC90-3F2D23310D38}"/>
    <cellStyle name="Comma 3 3 4 2 2" xfId="17175" xr:uid="{33849DD9-7220-41C4-9F25-C0969AE2AAC7}"/>
    <cellStyle name="Comma 3 3 4 3" xfId="10989" xr:uid="{EEE9E9F4-91CD-4557-91EF-7F09A32B34DD}"/>
    <cellStyle name="Comma 3 3 4 4" xfId="9465" xr:uid="{6EDB9E01-2CB9-44FD-9A39-E452197F0B76}"/>
    <cellStyle name="Comma 3 3 4 5" xfId="16298" xr:uid="{70B63C1F-B633-482E-AF8C-25E60D6F8B07}"/>
    <cellStyle name="Comma 3 3 5" xfId="8074" xr:uid="{D3AFBE2C-7DDF-4378-BB0C-1180B11DFB4E}"/>
    <cellStyle name="Comma 3 3 5 2" xfId="12755" xr:uid="{9F290A38-D9C8-4DDE-B10C-078323A357E5}"/>
    <cellStyle name="Comma 3 3 5 2 2" xfId="17530" xr:uid="{FC01EB18-C537-4FB8-95EB-20B2C7D7C682}"/>
    <cellStyle name="Comma 3 3 5 3" xfId="11364" xr:uid="{79E5C40E-7512-4812-AEA3-1E59A3F49221}"/>
    <cellStyle name="Comma 3 3 5 4" xfId="9967" xr:uid="{624EF176-9466-486F-BD02-937F6EC2C5C6}"/>
    <cellStyle name="Comma 3 3 5 5" xfId="16413" xr:uid="{96B5612D-31AA-4596-B0B2-EEA6E80A91CA}"/>
    <cellStyle name="Comma 3 3 6" xfId="7195" xr:uid="{67B0FA48-8381-4F19-9B84-B94F267E0601}"/>
    <cellStyle name="Comma 3 3 6 2" xfId="11821" xr:uid="{E57A9934-0922-43BE-AFE7-2DBB8970D9EB}"/>
    <cellStyle name="Comma 3 3 6 3" xfId="16681" xr:uid="{61EBA11A-39B1-4283-B489-FCC063F78B98}"/>
    <cellStyle name="Comma 3 3 7" xfId="6908" xr:uid="{CFDAAC70-1689-4445-BD40-FF8DBF95D37A}"/>
    <cellStyle name="Comma 3 3 7 2" xfId="10394" xr:uid="{69A84BC7-140C-4B10-A146-520EA4B0091C}"/>
    <cellStyle name="Comma 3 3 8" xfId="8573" xr:uid="{92B31A99-5C5E-4FD7-BFC1-0C77F60BA90D}"/>
    <cellStyle name="Comma 3 3 9" xfId="8932" xr:uid="{2690DEDD-5F4E-4992-BEC7-0DDE4BCF66DF}"/>
    <cellStyle name="Comma 3 4" xfId="5853" xr:uid="{DD578C69-AECC-4B12-A9D2-D3A40A3C3BEE}"/>
    <cellStyle name="Comma 3 4 10" xfId="6598" xr:uid="{05A89C66-E03E-4C53-9458-50BB0C607719}"/>
    <cellStyle name="Comma 3 4 2" xfId="7837" xr:uid="{0BC6BA90-7D32-48BE-A856-DC8C5E082132}"/>
    <cellStyle name="Comma 3 4 2 2" xfId="12640" xr:uid="{CCB1C7EB-A216-4C0C-97A8-AC6335E511A7}"/>
    <cellStyle name="Comma 3 4 2 2 2" xfId="17415" xr:uid="{0077ACE6-A16F-4A81-BA02-E6C57C3CE229}"/>
    <cellStyle name="Comma 3 4 2 3" xfId="11231" xr:uid="{C2372C08-8F23-48E1-890F-EA9487525EA4}"/>
    <cellStyle name="Comma 3 4 2 4" xfId="9730" xr:uid="{AA28229A-4DE1-42FB-B57E-22F020C9DBAC}"/>
    <cellStyle name="Comma 3 4 2 5" xfId="16382" xr:uid="{B9000AB5-8D97-406E-BF23-B59B847B3F1A}"/>
    <cellStyle name="Comma 3 4 3" xfId="7656" xr:uid="{79630D1B-40EA-4112-844F-308978C7A86F}"/>
    <cellStyle name="Comma 3 4 3 2" xfId="12023" xr:uid="{AABEB322-0376-4F10-992E-FD921A0CEF8C}"/>
    <cellStyle name="Comma 3 4 3 3" xfId="9550" xr:uid="{9DEF8BED-65DC-4898-A9FF-C49D5E6540A9}"/>
    <cellStyle name="Comma 3 4 3 4" xfId="16873" xr:uid="{F0D529FD-0B67-4D8D-B458-8BBB75A7F16E}"/>
    <cellStyle name="Comma 3 4 4" xfId="8331" xr:uid="{FC832E59-D4AE-4245-BE0D-BAAA6F913E76}"/>
    <cellStyle name="Comma 3 4 4 2" xfId="10223" xr:uid="{277D0F15-BB69-466E-8340-F1D384221E77}"/>
    <cellStyle name="Comma 3 4 5" xfId="7455" xr:uid="{1AB4F2DB-DD5F-4F95-854C-B46B76589FE5}"/>
    <cellStyle name="Comma 3 4 5 2" xfId="10660" xr:uid="{EFC866CB-9453-42EB-81CF-30E44B2F9D76}"/>
    <cellStyle name="Comma 3 4 6" xfId="6983" xr:uid="{00647F5C-6DC1-4788-A71D-8306A778751E}"/>
    <cellStyle name="Comma 3 4 7" xfId="8676" xr:uid="{59E4C053-A14C-469B-8A05-CFDF69E6BF11}"/>
    <cellStyle name="Comma 3 4 8" xfId="9354" xr:uid="{E6C67E43-95BC-40F8-A17F-29D5E2DC4CD6}"/>
    <cellStyle name="Comma 3 4 9" xfId="16201" xr:uid="{3A0A0BFA-BC54-4F96-A352-BF0F16B6154E}"/>
    <cellStyle name="Comma 3 5" xfId="4848" xr:uid="{6F73D9EB-3C34-45D3-9608-7B180CDFB4EC}"/>
    <cellStyle name="Comma 3 5 2" xfId="7748" xr:uid="{6EE646DC-DEF5-4AF8-A031-469A851D701C}"/>
    <cellStyle name="Comma 3 5 2 2" xfId="12387" xr:uid="{303A118F-F5AE-4CE0-BDD2-681DBF9D6ECE}"/>
    <cellStyle name="Comma 3 5 2 3" xfId="17171" xr:uid="{76571472-D107-44BE-BC7F-1C9B31AE1196}"/>
    <cellStyle name="Comma 3 5 3" xfId="7038" xr:uid="{7E28B0A5-B588-4472-8B0B-2F84AF9487E7}"/>
    <cellStyle name="Comma 3 5 3 2" xfId="10985" xr:uid="{B33173DA-C4C6-40DB-B698-2BA5E766C36E}"/>
    <cellStyle name="Comma 3 5 4" xfId="9641" xr:uid="{C309F5BA-5636-49A0-9E8F-40B54B3474E3}"/>
    <cellStyle name="Comma 3 5 5" xfId="16294" xr:uid="{3DB91E51-000A-4586-BA72-83134EBF2BEA}"/>
    <cellStyle name="Comma 3 5 6" xfId="6383" xr:uid="{1ABFF200-6C1A-4078-A553-C1C37CAD9C26}"/>
    <cellStyle name="Comma 3 6" xfId="7567" xr:uid="{AB689A9C-EC51-496B-B5CB-BFF8F582A6D5}"/>
    <cellStyle name="Comma 3 6 2" xfId="12752" xr:uid="{6BCCD9DC-DD34-4A6E-881D-EE542F2ED98D}"/>
    <cellStyle name="Comma 3 6 2 2" xfId="17527" xr:uid="{B0624554-3E53-409C-90FF-ACB94A656CCF}"/>
    <cellStyle name="Comma 3 6 3" xfId="11361" xr:uid="{8C3EF6CC-7BC2-40D6-93B6-8643ECC4071E}"/>
    <cellStyle name="Comma 3 6 4" xfId="9461" xr:uid="{FEF239CD-3893-472D-994E-906CF6958887}"/>
    <cellStyle name="Comma 3 6 5" xfId="16410" xr:uid="{65978B93-53B7-4DE3-BFCA-6B1562F5F220}"/>
    <cellStyle name="Comma 3 7" xfId="8070" xr:uid="{D21C35D4-903C-40C7-8971-79EFF79BEA6F}"/>
    <cellStyle name="Comma 3 7 2" xfId="12915" xr:uid="{29747472-A7C9-48F0-8169-A3B1ADB863CB}"/>
    <cellStyle name="Comma 3 7 2 2" xfId="17613" xr:uid="{499C2039-376F-42B8-A3C3-8A340A239186}"/>
    <cellStyle name="Comma 3 7 3" xfId="11705" xr:uid="{A917AEF2-3D34-4D4A-8A2C-56ED0E123071}"/>
    <cellStyle name="Comma 3 7 4" xfId="9963" xr:uid="{3AEE6827-DC75-4134-A43D-1173DF917946}"/>
    <cellStyle name="Comma 3 7 5" xfId="16584" xr:uid="{C65AB7B3-E57D-4D58-80C6-259AA46BBAED}"/>
    <cellStyle name="Comma 3 8" xfId="7191" xr:uid="{553769DC-9258-4DF7-B7C2-C7D22867BC3C}"/>
    <cellStyle name="Comma 3 8 2" xfId="12927" xr:uid="{9F8BD285-A597-4D72-8D9F-55FF78DA84E2}"/>
    <cellStyle name="Comma 3 8 2 2" xfId="17625" xr:uid="{FC3D2493-CDF2-4AD3-9F9B-E20FECE75AD3}"/>
    <cellStyle name="Comma 3 8 3" xfId="11734" xr:uid="{68188B8B-384F-4031-BC99-6757AA840CA6}"/>
    <cellStyle name="Comma 3 8 4" xfId="16596" xr:uid="{07E55BC5-B7A3-46D0-9101-1902613B0214}"/>
    <cellStyle name="Comma 3 9" xfId="6807" xr:uid="{AC98C40E-E891-4821-9E29-BB2A5A4A4F90}"/>
    <cellStyle name="Comma 3 9 2" xfId="11817" xr:uid="{C114D47A-374E-4AB3-9E4B-8DED447148FF}"/>
    <cellStyle name="Comma 3 9 3" xfId="16677" xr:uid="{C9D9AE3B-B867-4C1D-B656-DA6C80736EDE}"/>
    <cellStyle name="Comma 3_Asset Health Themes (2)" xfId="4853" xr:uid="{9E0BF92C-E8FC-4957-B19E-55EA1C4E8F0F}"/>
    <cellStyle name="Comma 4" xfId="574" xr:uid="{10D08617-C983-41A4-A4D4-F2908DD004A5}"/>
    <cellStyle name="Comma 4 10" xfId="6548" xr:uid="{34C246FA-5EBF-48A2-8F7A-29C2FDAA4705}"/>
    <cellStyle name="Comma 4 2" xfId="5858" xr:uid="{897F2D4D-34EB-40BF-B26A-123FE2A9B82D}"/>
    <cellStyle name="Comma 4 2 2" xfId="7842" xr:uid="{9ECD711D-420E-47EF-9CB4-EBD2A6C7F058}"/>
    <cellStyle name="Comma 4 2 2 2" xfId="12645" xr:uid="{68B8094C-9FD8-4E8B-BEDE-E235513B31AE}"/>
    <cellStyle name="Comma 4 2 2 2 2" xfId="17420" xr:uid="{A914E7EF-997B-437E-B05D-2390457567AC}"/>
    <cellStyle name="Comma 4 2 2 3" xfId="11236" xr:uid="{981F7BC6-48EA-4FCC-AC49-91A635568E0A}"/>
    <cellStyle name="Comma 4 2 2 4" xfId="9735" xr:uid="{5DC6EE6E-8606-4D91-A1A6-BB5C2D3FBA67}"/>
    <cellStyle name="Comma 4 2 2 5" xfId="16387" xr:uid="{ECC36C3D-5734-4899-AA83-F25FAC2DEFA2}"/>
    <cellStyle name="Comma 4 2 3" xfId="7661" xr:uid="{799FF180-6E81-40B3-B389-17A059A30E10}"/>
    <cellStyle name="Comma 4 2 3 2" xfId="12028" xr:uid="{E59733EB-49A9-4E62-A5CE-DFFD167C2639}"/>
    <cellStyle name="Comma 4 2 3 3" xfId="9555" xr:uid="{68D87E39-7201-46BC-ADEF-445DEE29CCEF}"/>
    <cellStyle name="Comma 4 2 3 4" xfId="16878" xr:uid="{805B2AC8-7ADF-47E3-9975-A7E8C5CC76C9}"/>
    <cellStyle name="Comma 4 2 4" xfId="8336" xr:uid="{1DD35BB0-3E56-4164-8ACA-DE44350ABE33}"/>
    <cellStyle name="Comma 4 2 4 2" xfId="10228" xr:uid="{AD8C2992-DCB3-473C-A167-552DFC098883}"/>
    <cellStyle name="Comma 4 2 5" xfId="7460" xr:uid="{57C083CB-2453-412F-827E-3242AE753D60}"/>
    <cellStyle name="Comma 4 2 5 2" xfId="10665" xr:uid="{835391E6-9916-4AE5-9AF1-D9158D77171B}"/>
    <cellStyle name="Comma 4 2 6" xfId="9359" xr:uid="{9C221704-059D-437C-AEAD-42BF2C797ABF}"/>
    <cellStyle name="Comma 4 2 7" xfId="16206" xr:uid="{30DF0EE2-4D7B-4BCD-AFF4-37A3E8830BEF}"/>
    <cellStyle name="Comma 4 2 8" xfId="7010" xr:uid="{369B8510-DC26-486F-A568-8A0349DA9399}"/>
    <cellStyle name="Comma 4 3" xfId="4854" xr:uid="{6C3AFE2B-37FC-4FA1-88B1-CC7F17F54E9C}"/>
    <cellStyle name="Comma 4 3 2" xfId="7753" xr:uid="{ECCF24AC-4734-47EA-BF2B-D80BE0E1CC68}"/>
    <cellStyle name="Comma 4 3 2 2" xfId="12392" xr:uid="{AC37CFEE-AE74-4FBB-87F4-756D932CC5F0}"/>
    <cellStyle name="Comma 4 3 2 3" xfId="17176" xr:uid="{E2D2D6C3-3C9C-43D0-9F51-5A18E26F06BE}"/>
    <cellStyle name="Comma 4 3 3" xfId="10990" xr:uid="{FD02C045-B140-413C-84DD-5BE30B8E4269}"/>
    <cellStyle name="Comma 4 3 4" xfId="9646" xr:uid="{9D6338B8-CEAF-44E1-9454-245CD9E924DD}"/>
    <cellStyle name="Comma 4 3 5" xfId="16299" xr:uid="{B1FFA86E-12F1-4EFE-A174-4D2386AA964D}"/>
    <cellStyle name="Comma 4 3 6" xfId="7040" xr:uid="{A6662D79-F0AE-4FEA-A53F-8576010426DC}"/>
    <cellStyle name="Comma 4 4" xfId="7572" xr:uid="{06583F63-E5BF-487B-9BD6-95B5E4B4ABA1}"/>
    <cellStyle name="Comma 4 4 2" xfId="12757" xr:uid="{DE0990DD-8547-44CD-98ED-6D1DBC244DDF}"/>
    <cellStyle name="Comma 4 4 2 2" xfId="17532" xr:uid="{27FEBEA0-0EB0-4201-B491-B5CC530D3753}"/>
    <cellStyle name="Comma 4 4 3" xfId="11366" xr:uid="{08364845-A512-4A11-878A-7AB898BCC854}"/>
    <cellStyle name="Comma 4 4 4" xfId="9466" xr:uid="{950A8C68-1E14-430F-8C67-F11159B59F54}"/>
    <cellStyle name="Comma 4 4 5" xfId="16415" xr:uid="{C67ADD71-E925-4FB6-AD1C-BF4E993071F2}"/>
    <cellStyle name="Comma 4 5" xfId="8075" xr:uid="{599908BF-D2E4-4E38-B098-F3AEC6938C23}"/>
    <cellStyle name="Comma 4 5 2" xfId="11822" xr:uid="{6A7463B1-B0EE-450F-BC54-AE95C5A360AE}"/>
    <cellStyle name="Comma 4 5 3" xfId="9968" xr:uid="{3FEB8F25-3476-4F8D-B28E-D82122C89FDB}"/>
    <cellStyle name="Comma 4 5 4" xfId="16682" xr:uid="{11D2CE5D-6E75-47A8-80E8-BFF9134E48C5}"/>
    <cellStyle name="Comma 4 6" xfId="7196" xr:uid="{5C8591C2-9700-490F-8FF3-133F4ED8AE48}"/>
    <cellStyle name="Comma 4 6 2" xfId="10395" xr:uid="{E13CFBD7-B9B7-4F36-A6A5-DF778893C3C0}"/>
    <cellStyle name="Comma 4 7" xfId="6989" xr:uid="{762800AE-A240-49D3-9DDF-72E031CB3C92}"/>
    <cellStyle name="Comma 4 8" xfId="8933" xr:uid="{0596E778-59BE-4A8E-B47E-BEA63B8C83A1}"/>
    <cellStyle name="Comma 4 9" xfId="16104" xr:uid="{1355FFB5-88A3-4E20-88C0-8E8FFA3267F6}"/>
    <cellStyle name="Comma 5" xfId="575" xr:uid="{F1ACC4F9-D3F4-4903-8E99-51C5DA5A34CC}"/>
    <cellStyle name="Comma 5 2" xfId="5859" xr:uid="{49CEAECD-3D87-4792-80EC-9E31D446383A}"/>
    <cellStyle name="Comma 5 2 2" xfId="7843" xr:uid="{319EB5D5-9246-46F2-A133-4932A587882A}"/>
    <cellStyle name="Comma 5 2 2 2" xfId="12646" xr:uid="{AD7954F3-FA31-4241-B244-51D31190B9BE}"/>
    <cellStyle name="Comma 5 2 2 2 2" xfId="17421" xr:uid="{B9729787-E8D7-4CB1-8485-D41E0F0EA689}"/>
    <cellStyle name="Comma 5 2 2 3" xfId="11237" xr:uid="{6BC96C74-D082-40B0-A1DD-54554D6E067A}"/>
    <cellStyle name="Comma 5 2 2 4" xfId="9736" xr:uid="{08DDFFAE-6405-4605-B9E7-A014955D2153}"/>
    <cellStyle name="Comma 5 2 2 5" xfId="16388" xr:uid="{8B8094DF-C35B-445C-B0C3-1DE0A4298C0E}"/>
    <cellStyle name="Comma 5 2 3" xfId="7662" xr:uid="{3E2A4D0F-159D-4A1A-92BE-BD3BF7EDEAEB}"/>
    <cellStyle name="Comma 5 2 3 2" xfId="12029" xr:uid="{4641AB30-4275-40DE-B86A-37DE58B4A128}"/>
    <cellStyle name="Comma 5 2 3 3" xfId="9556" xr:uid="{0B435253-7E50-49AB-BCFF-DFAF20731292}"/>
    <cellStyle name="Comma 5 2 3 4" xfId="16879" xr:uid="{BF008FE1-BD80-4777-855F-0A83F403EF84}"/>
    <cellStyle name="Comma 5 2 4" xfId="8337" xr:uid="{A5F6B4D1-DF35-4710-BC6C-2846B825DC13}"/>
    <cellStyle name="Comma 5 2 4 2" xfId="10229" xr:uid="{B729E19A-8410-4F4C-99C8-03EA5AF02A65}"/>
    <cellStyle name="Comma 5 2 5" xfId="7461" xr:uid="{6E6072CB-0613-4C36-9049-228F9EE784C5}"/>
    <cellStyle name="Comma 5 2 5 2" xfId="10666" xr:uid="{63747ED8-70F6-4C46-9E1F-679E8018BA63}"/>
    <cellStyle name="Comma 5 2 6" xfId="9360" xr:uid="{60A3AABB-8326-41AF-A1C1-F53279D6BA3E}"/>
    <cellStyle name="Comma 5 2 7" xfId="16207" xr:uid="{BCC0431F-3E39-4E21-8136-ADC9F96556B1}"/>
    <cellStyle name="Comma 5 2 8" xfId="7012" xr:uid="{90701E9C-B1DE-4AE0-8D36-764A897C1128}"/>
    <cellStyle name="Comma 5 3" xfId="4855" xr:uid="{97643C15-70E1-41D9-9856-1F35CDF87383}"/>
    <cellStyle name="Comma 5 3 2" xfId="7754" xr:uid="{9EAABFE1-1C8F-420F-9DD7-18928BDBAC50}"/>
    <cellStyle name="Comma 5 3 2 2" xfId="12393" xr:uid="{D6D96CA6-36BF-4DFF-BEFA-A6BBD5F86B36}"/>
    <cellStyle name="Comma 5 3 2 3" xfId="17177" xr:uid="{BDF473B6-4187-4D5A-917D-2DA7DEBE3BBF}"/>
    <cellStyle name="Comma 5 3 3" xfId="10991" xr:uid="{1B8FB008-756A-4531-BBEF-6AEBC073370D}"/>
    <cellStyle name="Comma 5 3 4" xfId="9647" xr:uid="{B169BEFB-7B2B-4DD1-B9F9-77279BD540C6}"/>
    <cellStyle name="Comma 5 3 5" xfId="16300" xr:uid="{AD33C75A-AC2E-49EC-96CB-BD8304F7B904}"/>
    <cellStyle name="Comma 5 3 6" xfId="7042" xr:uid="{2D2384E0-2CEC-486A-BA6E-EAF12192B2DC}"/>
    <cellStyle name="Comma 5 4" xfId="7573" xr:uid="{42B5DA3F-C21B-468E-AF75-81A9575A8087}"/>
    <cellStyle name="Comma 5 4 2" xfId="12758" xr:uid="{4E3120FF-3100-4712-BD99-011FBFF3B88A}"/>
    <cellStyle name="Comma 5 4 2 2" xfId="17533" xr:uid="{29690CE7-7CAA-403D-927D-9367B3CB90F8}"/>
    <cellStyle name="Comma 5 4 3" xfId="11367" xr:uid="{5592DC98-3FCA-4625-A4D7-8F8E54D8EE62}"/>
    <cellStyle name="Comma 5 4 4" xfId="9467" xr:uid="{C050D205-D702-4565-9595-D1B7132E8426}"/>
    <cellStyle name="Comma 5 4 5" xfId="16416" xr:uid="{9108F05E-E5C4-4FA9-9B20-5B2DA44E7AA7}"/>
    <cellStyle name="Comma 5 5" xfId="8076" xr:uid="{4747DAFB-9BED-40E9-A7F0-58FC05BB12DD}"/>
    <cellStyle name="Comma 5 5 2" xfId="11823" xr:uid="{1228C62A-F6B8-4E63-9168-7089F548329E}"/>
    <cellStyle name="Comma 5 5 3" xfId="9969" xr:uid="{189740AB-DE99-4D0D-9F71-9DEE0CF91C02}"/>
    <cellStyle name="Comma 5 5 4" xfId="16683" xr:uid="{E410F7DF-C4BB-4CD8-87D5-AC8600E61F95}"/>
    <cellStyle name="Comma 5 6" xfId="7197" xr:uid="{D6F338EE-44A0-4CE3-B02D-81233BAAB1AF}"/>
    <cellStyle name="Comma 5 6 2" xfId="10396" xr:uid="{5F409C00-4EAC-4CD8-ACD1-52D0DB1E59E4}"/>
    <cellStyle name="Comma 5 7" xfId="8934" xr:uid="{6ECB593F-2AC5-4EF8-BA5A-E9BEF8EEB66F}"/>
    <cellStyle name="Comma 5 8" xfId="16105" xr:uid="{0C37CAC5-8AF8-40AC-8F26-0826A45EE74E}"/>
    <cellStyle name="Comma 5 9" xfId="6991" xr:uid="{0CC81EE9-9ED6-4B3C-9308-F1F18C794765}"/>
    <cellStyle name="Comma 6" xfId="576" xr:uid="{C9619571-D120-4258-A9EF-FE080D43B45E}"/>
    <cellStyle name="Comma 6 2" xfId="577" xr:uid="{0BA04CC1-37CC-40AF-943F-94746617C89C}"/>
    <cellStyle name="Comma 6 2 2" xfId="5777" xr:uid="{4093B8D8-C5DB-4337-AD2D-38DD550DDBAA}"/>
    <cellStyle name="Comma 6 2 2 2" xfId="12565" xr:uid="{1E7D3D2E-436F-4C8D-B639-183E0E39A0DF}"/>
    <cellStyle name="Comma 6 2 2 2 2" xfId="17340" xr:uid="{6F933A58-23F4-4B89-B142-26A532EC0D3E}"/>
    <cellStyle name="Comma 6 2 2 3" xfId="11156" xr:uid="{25CEC9CD-6664-4435-BE6E-725CD3DCA2DB}"/>
    <cellStyle name="Comma 6 2 2 4" xfId="9655" xr:uid="{938D0EA8-10DD-4C91-A094-AB2232819849}"/>
    <cellStyle name="Comma 6 2 2 5" xfId="16307" xr:uid="{37168B4F-AA4D-4F3B-BC6C-E65512EC1746}"/>
    <cellStyle name="Comma 6 2 2 6" xfId="7762" xr:uid="{880BFA42-A623-4DF2-B9F2-51F8C0E9EC2C}"/>
    <cellStyle name="Comma 6 2 3" xfId="7581" xr:uid="{FD90334F-C6E3-4B44-B0BD-F727388DBE34}"/>
    <cellStyle name="Comma 6 2 3 2" xfId="11945" xr:uid="{85192819-0C3D-4E9C-9484-67EF63677116}"/>
    <cellStyle name="Comma 6 2 3 3" xfId="9475" xr:uid="{B8ABCB9D-0386-4541-AFD5-56FBF03CE602}"/>
    <cellStyle name="Comma 6 2 3 4" xfId="16796" xr:uid="{D75629B9-8BBE-4A06-ACD2-5DC9C5839283}"/>
    <cellStyle name="Comma 6 2 4" xfId="8255" xr:uid="{1EF8CF15-CC2B-4B5F-8216-D34372CD207C}"/>
    <cellStyle name="Comma 6 2 4 2" xfId="10147" xr:uid="{ECE11AE5-BD00-4DF8-861A-A05FF3ED421D}"/>
    <cellStyle name="Comma 6 2 5" xfId="7380" xr:uid="{1CA0F58A-A97B-4C6B-84E7-B243862E57B5}"/>
    <cellStyle name="Comma 6 2 5 2" xfId="10582" xr:uid="{55837DB9-5B12-49DF-8543-36FB15B6940B}"/>
    <cellStyle name="Comma 6 2 6" xfId="9279" xr:uid="{74FA4498-95B2-4B4B-AFB3-1F05C25F91AB}"/>
    <cellStyle name="Comma 6 2 7" xfId="16126" xr:uid="{7C84C3CF-A8BD-41AD-8C05-28CD70734F2E}"/>
    <cellStyle name="Comma 6 2 8" xfId="7014" xr:uid="{872A68BA-8180-4405-A8AC-46C9DEC8CD86}"/>
    <cellStyle name="Comma 6 3" xfId="4529" xr:uid="{A9EA4E59-4816-4364-BBCB-13699CC51659}"/>
    <cellStyle name="Comma 6 3 2" xfId="7671" xr:uid="{CDF6B51B-A576-4CBC-B43E-0C49DB04D9FB}"/>
    <cellStyle name="Comma 6 3 2 2" xfId="12300" xr:uid="{90F1FA85-8950-4B0C-870F-A351E4322BAD}"/>
    <cellStyle name="Comma 6 3 2 3" xfId="17084" xr:uid="{529291E0-F568-48CA-80EA-7AFF08264558}"/>
    <cellStyle name="Comma 6 3 3" xfId="10897" xr:uid="{EB96BE89-AA72-4602-97B2-FF5CC5025444}"/>
    <cellStyle name="Comma 6 3 4" xfId="9565" xr:uid="{2C4ECDA3-5E63-474F-B79C-447767935C2D}"/>
    <cellStyle name="Comma 6 3 5" xfId="16219" xr:uid="{EF2162C8-C67E-407A-AA63-00F1AC25E663}"/>
    <cellStyle name="Comma 6 3 6" xfId="7044" xr:uid="{93EF176E-5BB6-44A5-AC8B-12922E6C4CC2}"/>
    <cellStyle name="Comma 6 4" xfId="7490" xr:uid="{F0E8F44A-EF7B-4494-8308-2063F18E35B6}"/>
    <cellStyle name="Comma 6 4 2" xfId="12759" xr:uid="{3B68B31D-8F11-4088-8C89-72059BB8429B}"/>
    <cellStyle name="Comma 6 4 2 2" xfId="17534" xr:uid="{9A4D85F9-44AF-4154-AD3C-1A38371F6DCB}"/>
    <cellStyle name="Comma 6 4 3" xfId="11368" xr:uid="{DC3D0537-2603-43B5-95D0-D756F8AD60F7}"/>
    <cellStyle name="Comma 6 4 4" xfId="9385" xr:uid="{B748FF53-FE37-49E2-9311-9507727F6DBD}"/>
    <cellStyle name="Comma 6 4 5" xfId="16417" xr:uid="{5B6F477F-56DF-4A56-981F-C08CB9072F00}"/>
    <cellStyle name="Comma 6 5" xfId="7855" xr:uid="{BD9092E0-B172-482D-944A-141DAC4EE365}"/>
    <cellStyle name="Comma 6 5 2" xfId="11741" xr:uid="{60B14823-C779-4A76-814D-B3DBC23C237B}"/>
    <cellStyle name="Comma 6 5 3" xfId="9749" xr:uid="{037AFD2F-5782-46AC-8683-E0A229D5744C}"/>
    <cellStyle name="Comma 6 5 4" xfId="16601" xr:uid="{A02E6FE5-5E71-4CA2-A545-A6D54496F7E5}"/>
    <cellStyle name="Comma 6 6" xfId="7101" xr:uid="{64A7CE6C-B263-43A7-8396-99F3B90D741D}"/>
    <cellStyle name="Comma 6 6 2" xfId="10312" xr:uid="{1ABB5184-0038-4924-9D8B-15039856B11A}"/>
    <cellStyle name="Comma 6 7" xfId="8846" xr:uid="{7684630E-C617-4B45-A9E0-681635BAFE3B}"/>
    <cellStyle name="Comma 6 8" xfId="16024" xr:uid="{D85FF957-4B4C-448E-8A60-33CE357ED0B9}"/>
    <cellStyle name="Comma 6 9" xfId="6993" xr:uid="{FECAAE07-B3FC-4097-A46A-1F5A9DE8D6BE}"/>
    <cellStyle name="Comma 7" xfId="578" xr:uid="{705CAD76-05C1-4E2F-8314-ECCD903EB3EA}"/>
    <cellStyle name="Comma 7 2" xfId="579" xr:uid="{231DABDC-AC34-4B4E-88FB-156EED424482}"/>
    <cellStyle name="Comma 7 2 2" xfId="5860" xr:uid="{A57F2CA5-FBB7-4515-B5FD-0AD9FF4DBD24}"/>
    <cellStyle name="Comma 7 2 2 2" xfId="12647" xr:uid="{181470D9-3F7C-4711-A126-9E4F59CE34C7}"/>
    <cellStyle name="Comma 7 2 2 2 2" xfId="17422" xr:uid="{3C600E50-3260-4807-994D-CEF8D436934E}"/>
    <cellStyle name="Comma 7 2 2 3" xfId="11238" xr:uid="{1FCB5CD1-85B0-4D6C-8F6D-A157807BC50E}"/>
    <cellStyle name="Comma 7 2 2 4" xfId="9737" xr:uid="{1E649D2C-B025-4193-BB5D-9769CD277A85}"/>
    <cellStyle name="Comma 7 2 2 5" xfId="16389" xr:uid="{BC2A2060-6C5E-4B5D-A374-CA998BEA4B8D}"/>
    <cellStyle name="Comma 7 2 2 6" xfId="7844" xr:uid="{A5DF9B15-5568-4E2B-A810-B0428065C1E6}"/>
    <cellStyle name="Comma 7 2 3" xfId="7663" xr:uid="{13E044C9-E212-4FC2-9389-5FB93C5268E6}"/>
    <cellStyle name="Comma 7 2 3 2" xfId="12030" xr:uid="{841507F4-AAAF-4591-A028-BEF6569A6739}"/>
    <cellStyle name="Comma 7 2 3 3" xfId="9557" xr:uid="{D76FDE9C-DE5E-4D7D-825F-E735B7C6503D}"/>
    <cellStyle name="Comma 7 2 3 4" xfId="16880" xr:uid="{A504F9CB-C149-464C-9774-2E6CB201F5F1}"/>
    <cellStyle name="Comma 7 2 4" xfId="8338" xr:uid="{E4A0EC1D-54E5-4476-859B-DB40F98785F6}"/>
    <cellStyle name="Comma 7 2 4 2" xfId="10230" xr:uid="{3BD6D253-0A44-4EB7-BA84-4B16ED1B1DE5}"/>
    <cellStyle name="Comma 7 2 5" xfId="7462" xr:uid="{CB6B75E6-F5F7-4BCE-B185-B79855310C72}"/>
    <cellStyle name="Comma 7 2 5 2" xfId="10667" xr:uid="{55A10401-46FB-4DE6-83DE-FBCA95D598D7}"/>
    <cellStyle name="Comma 7 2 6" xfId="9361" xr:uid="{9F7BA298-64AE-4FA4-B51F-36F95ACC17FF}"/>
    <cellStyle name="Comma 7 2 7" xfId="16208" xr:uid="{76699C5D-503B-49CB-832C-4BCB06835723}"/>
    <cellStyle name="Comma 7 2 8" xfId="7016" xr:uid="{C6BB4DB4-EC3B-42E3-918B-DCC0AC213D02}"/>
    <cellStyle name="Comma 7 3" xfId="4856" xr:uid="{70C984D6-03AB-4134-90CC-BD01804EFA61}"/>
    <cellStyle name="Comma 7 3 2" xfId="7755" xr:uid="{C1805C49-C9DC-4E96-AF33-19FD84D03CBD}"/>
    <cellStyle name="Comma 7 3 2 2" xfId="12394" xr:uid="{BDEE6F56-E6DF-4C58-A839-5AD10DBBF237}"/>
    <cellStyle name="Comma 7 3 2 3" xfId="17178" xr:uid="{E44D9C62-E5FE-410B-9431-1E7CD7DB0FDC}"/>
    <cellStyle name="Comma 7 3 3" xfId="10992" xr:uid="{EC82FF81-5938-4ADB-9854-E343878DEB0E}"/>
    <cellStyle name="Comma 7 3 4" xfId="9648" xr:uid="{AE7562A4-8209-4423-83BA-35B3956D33FD}"/>
    <cellStyle name="Comma 7 3 5" xfId="16301" xr:uid="{08378526-DD31-4525-B732-FE3D84E0416A}"/>
    <cellStyle name="Comma 7 3 6" xfId="7046" xr:uid="{5990F2CB-0A4F-4738-A4CD-C875243E6AEC}"/>
    <cellStyle name="Comma 7 4" xfId="7574" xr:uid="{4BC4D71C-4BB9-413A-8379-16B6BB7FACDA}"/>
    <cellStyle name="Comma 7 4 2" xfId="12760" xr:uid="{3E3B9359-E5FA-4AB7-8ACA-45D7A2D3A9C0}"/>
    <cellStyle name="Comma 7 4 2 2" xfId="17535" xr:uid="{C5F67FB4-AA58-4D72-903A-D64CB636AA81}"/>
    <cellStyle name="Comma 7 4 3" xfId="11369" xr:uid="{6135EE8B-8A8A-4ECF-9EDC-DBE82FE8BAB8}"/>
    <cellStyle name="Comma 7 4 4" xfId="9468" xr:uid="{2EE4462B-084F-42D5-A473-50EF464342FA}"/>
    <cellStyle name="Comma 7 4 5" xfId="16418" xr:uid="{8E8964E1-5C84-42B0-84F0-5F7F83695D84}"/>
    <cellStyle name="Comma 7 5" xfId="8077" xr:uid="{7B68C93D-B534-4AD0-BD30-7A8642666FA5}"/>
    <cellStyle name="Comma 7 5 2" xfId="11824" xr:uid="{A9C2805B-8CE7-452E-BCB8-D5B03AC33797}"/>
    <cellStyle name="Comma 7 5 3" xfId="9970" xr:uid="{5ECAB8F1-EF5D-48E2-8EBE-4912EF539772}"/>
    <cellStyle name="Comma 7 5 4" xfId="16684" xr:uid="{CBCC6C92-30DC-48B5-BE02-C5D5188C23A9}"/>
    <cellStyle name="Comma 7 6" xfId="7198" xr:uid="{A0B70218-C19E-4C8E-B3D1-4D8976FB6B33}"/>
    <cellStyle name="Comma 7 6 2" xfId="10397" xr:uid="{54CF49E5-1BD0-498A-97F1-2F6178BD6914}"/>
    <cellStyle name="Comma 7 7" xfId="8935" xr:uid="{2847AC25-60A9-4E80-89CC-D3218A7F2DC4}"/>
    <cellStyle name="Comma 7 8" xfId="16106" xr:uid="{27017AEF-DECC-4179-ADF3-742EBA65EA33}"/>
    <cellStyle name="Comma 7 9" xfId="6996" xr:uid="{482383C4-989B-441E-938D-3E5599EE171D}"/>
    <cellStyle name="Comma 8" xfId="580" xr:uid="{C1F07642-3DAC-47FF-ADE1-A4A2D49FF87E}"/>
    <cellStyle name="Comma 8 10" xfId="16107" xr:uid="{425C9FB0-0720-4248-B14F-DDBBE2A5AEC4}"/>
    <cellStyle name="Comma 8 11" xfId="6998" xr:uid="{C444F246-6174-4572-80E3-D760A5489008}"/>
    <cellStyle name="Comma 8 2" xfId="4858" xr:uid="{82F3D7FC-D26F-4F9D-8457-D865645873E3}"/>
    <cellStyle name="Comma 8 2 2" xfId="5862" xr:uid="{E110A874-1D65-4A08-B8A1-7B0171C9C98A}"/>
    <cellStyle name="Comma 8 2 2 2" xfId="7846" xr:uid="{455973CC-9996-48E2-8139-0EF70B1FBD85}"/>
    <cellStyle name="Comma 8 2 2 2 2" xfId="12649" xr:uid="{AF9C75FB-3E4A-4F16-A6D7-F4DEE250642B}"/>
    <cellStyle name="Comma 8 2 2 2 2 2" xfId="17424" xr:uid="{5336F8C9-40AC-461C-A178-565574C3BF17}"/>
    <cellStyle name="Comma 8 2 2 2 3" xfId="11240" xr:uid="{F1F9BF03-856B-4E7B-B0C9-601A22837EA5}"/>
    <cellStyle name="Comma 8 2 2 2 4" xfId="9739" xr:uid="{974870CE-A453-46F8-B618-DE9CBF0DE0C1}"/>
    <cellStyle name="Comma 8 2 2 2 5" xfId="16391" xr:uid="{D1111BA4-3B7C-4B16-9C36-C99C8C4F6E5C}"/>
    <cellStyle name="Comma 8 2 2 3" xfId="7665" xr:uid="{E9012653-FA99-49C7-AE97-E156BAEEE84B}"/>
    <cellStyle name="Comma 8 2 2 3 2" xfId="12032" xr:uid="{0D87BCCE-B034-4ABE-B38D-7BB4D0505AC9}"/>
    <cellStyle name="Comma 8 2 2 3 3" xfId="9559" xr:uid="{9EEC69F6-BCDD-467C-B522-06C69B41E4F1}"/>
    <cellStyle name="Comma 8 2 2 3 4" xfId="16882" xr:uid="{2634F086-3C95-4712-9F63-3FF1F3C1203A}"/>
    <cellStyle name="Comma 8 2 2 4" xfId="8340" xr:uid="{950E9CD7-F5E6-45A1-AE9C-2162727097D2}"/>
    <cellStyle name="Comma 8 2 2 4 2" xfId="10232" xr:uid="{D74DDC8C-31EA-41D6-BA25-2C8AB79CF881}"/>
    <cellStyle name="Comma 8 2 2 5" xfId="10669" xr:uid="{74FDC073-A9F8-4027-844E-3C1EB777C853}"/>
    <cellStyle name="Comma 8 2 2 6" xfId="9363" xr:uid="{3BD9D243-5DE6-4F76-90DE-4D50C6F641E6}"/>
    <cellStyle name="Comma 8 2 2 7" xfId="16210" xr:uid="{00E03D58-D949-4E68-882C-617B085BDF20}"/>
    <cellStyle name="Comma 8 2 2 8" xfId="7464" xr:uid="{09522C34-8C68-457B-959A-90ACEAE5177E}"/>
    <cellStyle name="Comma 8 2 3" xfId="7757" xr:uid="{C8DF7C69-4175-4671-B635-1D49D2EEE5C5}"/>
    <cellStyle name="Comma 8 2 3 2" xfId="12396" xr:uid="{4B1B5198-378F-4ADC-AE85-6171CE68E0CD}"/>
    <cellStyle name="Comma 8 2 3 2 2" xfId="17180" xr:uid="{DCDE63C8-E1AD-4778-983B-CAD97D3866F8}"/>
    <cellStyle name="Comma 8 2 3 3" xfId="10994" xr:uid="{807A33FC-3BBF-4388-BE43-B926044D21BE}"/>
    <cellStyle name="Comma 8 2 3 4" xfId="9650" xr:uid="{9D4F7884-3BEB-4D77-BD87-9D75C9D232FA}"/>
    <cellStyle name="Comma 8 2 3 5" xfId="16303" xr:uid="{860C9A5A-1E61-4877-86D1-7D5BC3408E26}"/>
    <cellStyle name="Comma 8 2 4" xfId="7576" xr:uid="{1168E5C4-4656-4D62-9258-C0269DCEFEEE}"/>
    <cellStyle name="Comma 8 2 4 2" xfId="12896" xr:uid="{D8C0227B-D8EB-4D8D-87B5-A75FE998C7B7}"/>
    <cellStyle name="Comma 8 2 4 2 2" xfId="17605" xr:uid="{25BBF543-F017-402F-AF52-7E22BA8D8D5D}"/>
    <cellStyle name="Comma 8 2 4 3" xfId="11622" xr:uid="{8D27316E-4ADA-42C4-A957-05ACD9F53B9F}"/>
    <cellStyle name="Comma 8 2 4 4" xfId="9470" xr:uid="{4548B349-8961-42F9-8CD0-D87FC1E7946C}"/>
    <cellStyle name="Comma 8 2 4 5" xfId="16520" xr:uid="{D50D5B2B-061F-4F18-BDF9-E537B9474D65}"/>
    <cellStyle name="Comma 8 2 5" xfId="8079" xr:uid="{599BE127-754C-4D33-9F05-F1E8CE05969F}"/>
    <cellStyle name="Comma 8 2 5 2" xfId="11826" xr:uid="{BDB7E5B7-471A-46D1-8575-09055D6A07EA}"/>
    <cellStyle name="Comma 8 2 5 3" xfId="9972" xr:uid="{AF7883AD-B876-4571-AF1C-06400AFB644D}"/>
    <cellStyle name="Comma 8 2 5 4" xfId="16686" xr:uid="{0E134733-4D13-41AB-99F5-F7BD047432B4}"/>
    <cellStyle name="Comma 8 2 6" xfId="10399" xr:uid="{8BD607B6-EE98-445A-AD75-570846FF70E3}"/>
    <cellStyle name="Comma 8 2 7" xfId="8937" xr:uid="{34618CD6-374E-41AD-8393-CA6F28B401CE}"/>
    <cellStyle name="Comma 8 2 8" xfId="16108" xr:uid="{C70D5E3D-EC04-4DA4-926C-114256C9BA50}"/>
    <cellStyle name="Comma 8 2 9" xfId="7200" xr:uid="{7ECF9F57-D9EB-452D-87D6-0A39C94F7FF6}"/>
    <cellStyle name="Comma 8 3" xfId="4859" xr:uid="{9E56E89F-DF5F-4B15-A1E4-92A3C3A16B39}"/>
    <cellStyle name="Comma 8 3 2" xfId="5863" xr:uid="{B401E7D6-F4B2-40EC-8E8A-55F0F02C98C5}"/>
    <cellStyle name="Comma 8 3 2 2" xfId="7847" xr:uid="{C601996A-5BEE-4BFE-928C-0BDAAF1071A5}"/>
    <cellStyle name="Comma 8 3 2 2 2" xfId="12650" xr:uid="{A56A5F3F-F1DE-41E0-AF26-83EFDA74A983}"/>
    <cellStyle name="Comma 8 3 2 2 2 2" xfId="17425" xr:uid="{E19F9D14-3C89-4B5F-9984-79BBB12AA4E5}"/>
    <cellStyle name="Comma 8 3 2 2 3" xfId="11241" xr:uid="{73CEF819-0BDC-48F3-B09D-C9E02091447A}"/>
    <cellStyle name="Comma 8 3 2 2 4" xfId="9740" xr:uid="{1B108C76-C4A4-4F19-AB8D-E1342FC732BA}"/>
    <cellStyle name="Comma 8 3 2 2 5" xfId="16392" xr:uid="{D997C528-8B71-460D-A90C-FD8693EDAD87}"/>
    <cellStyle name="Comma 8 3 2 3" xfId="7666" xr:uid="{411BAD19-99E4-4F58-BDE4-E2AA422C933B}"/>
    <cellStyle name="Comma 8 3 2 3 2" xfId="12033" xr:uid="{0159068B-71A3-4BC7-88B0-F51C45ADCEC7}"/>
    <cellStyle name="Comma 8 3 2 3 3" xfId="9560" xr:uid="{CCF1C63E-9246-4547-903B-085EC1EA7DAB}"/>
    <cellStyle name="Comma 8 3 2 3 4" xfId="16883" xr:uid="{C92E3600-2AD0-4750-AA8F-7E890AA76261}"/>
    <cellStyle name="Comma 8 3 2 4" xfId="8341" xr:uid="{E9CB14CC-CAFC-4B53-A1E1-DB540F8EBAA2}"/>
    <cellStyle name="Comma 8 3 2 4 2" xfId="10233" xr:uid="{42830E85-7B31-41CE-BFCB-C22800C6EB1C}"/>
    <cellStyle name="Comma 8 3 2 5" xfId="10670" xr:uid="{0261E54A-8F58-4428-9E22-26318DBAD9A9}"/>
    <cellStyle name="Comma 8 3 2 6" xfId="9364" xr:uid="{FA35DC0B-B2D0-4693-89F0-879AC63BCD80}"/>
    <cellStyle name="Comma 8 3 2 7" xfId="16211" xr:uid="{FAD18B11-363B-48DB-9D42-86320F626458}"/>
    <cellStyle name="Comma 8 3 2 8" xfId="7465" xr:uid="{6C2F4F2C-D101-4033-A7AB-9C44C6BE2427}"/>
    <cellStyle name="Comma 8 3 3" xfId="7758" xr:uid="{EEE24E9D-4F50-4666-8CB3-B456CF6E9477}"/>
    <cellStyle name="Comma 8 3 3 2" xfId="12397" xr:uid="{DDCCC3CC-A6AC-4D15-9464-6F97DD0AB409}"/>
    <cellStyle name="Comma 8 3 3 2 2" xfId="17181" xr:uid="{A449603A-19CE-494A-B7BD-5315FAD950C5}"/>
    <cellStyle name="Comma 8 3 3 3" xfId="10995" xr:uid="{88DEC550-64E2-4A39-905D-B089B06A57D6}"/>
    <cellStyle name="Comma 8 3 3 4" xfId="9651" xr:uid="{6BB0E33B-FEB2-4AD2-9CE5-55612C8DC337}"/>
    <cellStyle name="Comma 8 3 3 5" xfId="16304" xr:uid="{7E47CB57-2F4A-43BC-8E36-3BAFF47C9A24}"/>
    <cellStyle name="Comma 8 3 4" xfId="7577" xr:uid="{7B5A0D84-B310-409A-9AD1-1F626BB289AD}"/>
    <cellStyle name="Comma 8 3 4 2" xfId="12897" xr:uid="{687982D6-EBF2-4CFD-A2F5-0D0A5808C280}"/>
    <cellStyle name="Comma 8 3 4 2 2" xfId="17606" xr:uid="{7AA8ECC7-E717-4F37-B860-E8E243A29B99}"/>
    <cellStyle name="Comma 8 3 4 3" xfId="11623" xr:uid="{45AD5B10-8F49-4D34-B0DF-4B50C9379C3F}"/>
    <cellStyle name="Comma 8 3 4 4" xfId="9471" xr:uid="{7B8F47E5-3385-419F-9C7D-C3BC32A1B829}"/>
    <cellStyle name="Comma 8 3 4 5" xfId="16521" xr:uid="{EE0168A8-4381-45CC-BAA2-1CDD9462B655}"/>
    <cellStyle name="Comma 8 3 5" xfId="8080" xr:uid="{40649B3B-77BA-4A2A-B9BB-C871C485F65B}"/>
    <cellStyle name="Comma 8 3 5 2" xfId="11827" xr:uid="{68483C1E-4344-4D72-B6E4-D6D66EB885C1}"/>
    <cellStyle name="Comma 8 3 5 3" xfId="9973" xr:uid="{F3A6F819-C18D-443A-B62C-F51834480A64}"/>
    <cellStyle name="Comma 8 3 5 4" xfId="16687" xr:uid="{DAE7D2AD-60C3-48E4-8237-2D0695A7EE45}"/>
    <cellStyle name="Comma 8 3 6" xfId="10400" xr:uid="{43230F95-F638-40F5-B954-6A9AA8CF62EA}"/>
    <cellStyle name="Comma 8 3 7" xfId="8938" xr:uid="{2AAD88E9-8E29-40DE-BB27-1E1B3F9EAF64}"/>
    <cellStyle name="Comma 8 3 8" xfId="16109" xr:uid="{0131C556-DF77-4A75-B6ED-37D5EE54E8D4}"/>
    <cellStyle name="Comma 8 3 9" xfId="7201" xr:uid="{53561AC0-A4D7-448F-B697-280CC97EC08D}"/>
    <cellStyle name="Comma 8 4" xfId="5861" xr:uid="{0B6A1177-71CF-4A87-9142-E83AD5366B7F}"/>
    <cellStyle name="Comma 8 4 2" xfId="7845" xr:uid="{1B19AA47-2A1B-4A43-8791-D905B8A6A1FF}"/>
    <cellStyle name="Comma 8 4 2 2" xfId="12648" xr:uid="{23A0DA9F-83E9-4CF3-BECF-0DB497F86CFF}"/>
    <cellStyle name="Comma 8 4 2 2 2" xfId="17423" xr:uid="{5B24EFB4-723E-4C78-8C45-875A6564730D}"/>
    <cellStyle name="Comma 8 4 2 3" xfId="11239" xr:uid="{F119224B-C7A0-4A43-BEDF-6B75D75C66C4}"/>
    <cellStyle name="Comma 8 4 2 4" xfId="9738" xr:uid="{CB2EC35D-483E-4645-84EF-5795E692D16D}"/>
    <cellStyle name="Comma 8 4 2 5" xfId="16390" xr:uid="{58672251-377F-4E74-BE61-38EE3C24F3BA}"/>
    <cellStyle name="Comma 8 4 3" xfId="7664" xr:uid="{CA99859C-0010-40E7-9A48-6F09F76682C7}"/>
    <cellStyle name="Comma 8 4 3 2" xfId="12031" xr:uid="{68A8ED87-F867-41A4-892E-B7B8B384A7C5}"/>
    <cellStyle name="Comma 8 4 3 3" xfId="9558" xr:uid="{2123BB8E-3203-442D-AF97-735C2B8E61AB}"/>
    <cellStyle name="Comma 8 4 3 4" xfId="16881" xr:uid="{38F2B71E-CDB6-42D6-862E-281A80D212AA}"/>
    <cellStyle name="Comma 8 4 4" xfId="8339" xr:uid="{2CC3DEF0-59EA-4CD1-96F7-2855164ECCA0}"/>
    <cellStyle name="Comma 8 4 4 2" xfId="10231" xr:uid="{C0F99E71-2CFE-46AC-8A86-F27EEF9CFAF8}"/>
    <cellStyle name="Comma 8 4 5" xfId="10668" xr:uid="{2BA15800-8905-413F-8B41-1C3F578B7AD1}"/>
    <cellStyle name="Comma 8 4 6" xfId="9362" xr:uid="{E5CC9147-3EA4-4AB2-BE4E-D4EB12588CD1}"/>
    <cellStyle name="Comma 8 4 7" xfId="16209" xr:uid="{D22CE2E6-DCD2-4B1A-B932-17A73D48E845}"/>
    <cellStyle name="Comma 8 4 8" xfId="7463" xr:uid="{D8C3B888-9AC2-478B-8FFB-0880DE49C1D4}"/>
    <cellStyle name="Comma 8 5" xfId="4857" xr:uid="{2DE14785-AC49-4DE2-AA04-80FA54ADAE95}"/>
    <cellStyle name="Comma 8 5 2" xfId="12395" xr:uid="{B410103E-FCF1-43FA-BAA2-DE999F9798E5}"/>
    <cellStyle name="Comma 8 5 2 2" xfId="17179" xr:uid="{1AECA919-FB22-4849-9BDB-9739C13857F7}"/>
    <cellStyle name="Comma 8 5 3" xfId="10993" xr:uid="{2AC669B3-0CC0-4486-9E84-53DBD40029EF}"/>
    <cellStyle name="Comma 8 5 4" xfId="9649" xr:uid="{E9B21C28-01DD-4129-87E4-D54F380070E1}"/>
    <cellStyle name="Comma 8 5 5" xfId="16302" xr:uid="{20DAD1A4-6266-443D-8062-9331545D8AE2}"/>
    <cellStyle name="Comma 8 5 6" xfId="7756" xr:uid="{8459F4D0-45F6-417A-A81A-41B966141B41}"/>
    <cellStyle name="Comma 8 6" xfId="7575" xr:uid="{98BB1C97-36C0-4F83-9961-0B139098BDF1}"/>
    <cellStyle name="Comma 8 6 2" xfId="12761" xr:uid="{221D5082-C346-4291-B29B-4288CE06F8A5}"/>
    <cellStyle name="Comma 8 6 2 2" xfId="17536" xr:uid="{BDBB7EAA-49D2-4340-BFF7-DEDFF9F91027}"/>
    <cellStyle name="Comma 8 6 3" xfId="11370" xr:uid="{7FD60BAB-7FD9-45FF-BED9-7A1A7F89FD1A}"/>
    <cellStyle name="Comma 8 6 4" xfId="9469" xr:uid="{D1685349-BD5C-4C69-965A-E846A6EBD723}"/>
    <cellStyle name="Comma 8 6 5" xfId="16419" xr:uid="{E01DE334-6DC4-4A4A-83A3-6836A7FF50DA}"/>
    <cellStyle name="Comma 8 7" xfId="8078" xr:uid="{2659A534-9BCC-4292-8FB1-844B14445F7D}"/>
    <cellStyle name="Comma 8 7 2" xfId="11825" xr:uid="{66A7FDBB-6AD7-4E10-A074-EB56C478987E}"/>
    <cellStyle name="Comma 8 7 3" xfId="9971" xr:uid="{4039A2B3-4897-40BA-9818-34377C891977}"/>
    <cellStyle name="Comma 8 7 4" xfId="16685" xr:uid="{6E12E19A-4D1F-4E9A-9258-232E77DDDB5F}"/>
    <cellStyle name="Comma 8 8" xfId="7199" xr:uid="{19A62699-9D7D-458A-8080-1570074F7364}"/>
    <cellStyle name="Comma 8 8 2" xfId="10398" xr:uid="{4ED49305-9197-4E53-8777-FE9CB18C002C}"/>
    <cellStyle name="Comma 8 9" xfId="8936" xr:uid="{D99C94B4-B051-468A-B95C-A77117012F59}"/>
    <cellStyle name="Comma 9" xfId="568" xr:uid="{4F72CE13-AA67-405D-B14C-F4DECC4126C4}"/>
    <cellStyle name="Comma 9 2" xfId="5864" xr:uid="{63EFDDE8-05B6-4B4A-B11C-E5B4E8ABC2ED}"/>
    <cellStyle name="Comma 9 2 2" xfId="7848" xr:uid="{DB65D3F9-FF7F-44AC-9A52-699F3B91EC94}"/>
    <cellStyle name="Comma 9 2 2 2" xfId="12651" xr:uid="{AFF4A71C-B56B-407E-BFA7-8AB558DA7979}"/>
    <cellStyle name="Comma 9 2 2 2 2" xfId="17426" xr:uid="{25B1D867-0B25-4FFA-ACB1-EAB8A71C3220}"/>
    <cellStyle name="Comma 9 2 2 3" xfId="11242" xr:uid="{E7E96929-DAAB-498A-88EE-2BB911AF4EC3}"/>
    <cellStyle name="Comma 9 2 2 4" xfId="9741" xr:uid="{05EF3558-3E54-431D-95FC-5635A7E1B686}"/>
    <cellStyle name="Comma 9 2 2 5" xfId="16393" xr:uid="{3242D918-9A3F-4036-95CF-E71951C79BE0}"/>
    <cellStyle name="Comma 9 2 3" xfId="7667" xr:uid="{8F059CD2-F83D-471B-B7C0-4E05BA98FA79}"/>
    <cellStyle name="Comma 9 2 3 2" xfId="12034" xr:uid="{9415F68D-66C0-4008-A425-B159E11A827D}"/>
    <cellStyle name="Comma 9 2 3 3" xfId="9561" xr:uid="{A2D3E071-B2C7-4D4D-AD67-96512E5F0E17}"/>
    <cellStyle name="Comma 9 2 3 4" xfId="16884" xr:uid="{C60AF0D1-F85D-4A89-B680-AED405CDBE2F}"/>
    <cellStyle name="Comma 9 2 4" xfId="8342" xr:uid="{727F5296-DDF1-4B6F-801A-B378AFE608D1}"/>
    <cellStyle name="Comma 9 2 4 2" xfId="10234" xr:uid="{9CFC130D-6EBF-4787-9D4A-4F228CC5526C}"/>
    <cellStyle name="Comma 9 2 5" xfId="10671" xr:uid="{2178A318-3235-446E-BF04-5C7D502B816E}"/>
    <cellStyle name="Comma 9 2 6" xfId="9365" xr:uid="{4ADBF21E-8733-4B93-B26B-1723EBB85E8A}"/>
    <cellStyle name="Comma 9 2 7" xfId="16212" xr:uid="{854A5722-2352-446D-B5D3-DB694B12D6AD}"/>
    <cellStyle name="Comma 9 2 8" xfId="7466" xr:uid="{9BB90B7B-60A9-4F6E-8B2D-7F6C3646D82A}"/>
    <cellStyle name="Comma 9 3" xfId="4860" xr:uid="{6C4C9F09-0683-4787-A5DC-4F75C906D902}"/>
    <cellStyle name="Comma 9 3 2" xfId="12398" xr:uid="{8CA4F47E-947D-48C5-A7ED-926DA3BF1A0A}"/>
    <cellStyle name="Comma 9 3 2 2" xfId="17182" xr:uid="{D38E1135-FC25-4E91-9C7E-AD98861DF0D0}"/>
    <cellStyle name="Comma 9 3 3" xfId="10996" xr:uid="{A1E052B0-A4FC-426E-A26B-85A1A990AEA2}"/>
    <cellStyle name="Comma 9 3 4" xfId="9652" xr:uid="{488F3128-386B-4AD0-B0E8-70CCA449FA8D}"/>
    <cellStyle name="Comma 9 3 5" xfId="16305" xr:uid="{DEAB16D5-7D3A-4FEA-9AFD-2C63B9447FBF}"/>
    <cellStyle name="Comma 9 3 6" xfId="7759" xr:uid="{9D26AC36-DE4B-4E5C-8AD9-56A0040081F9}"/>
    <cellStyle name="Comma 9 4" xfId="7578" xr:uid="{864F7A4D-BE72-4F93-87D3-FB4377B3AA98}"/>
    <cellStyle name="Comma 9 4 2" xfId="12762" xr:uid="{C0183859-4A37-420B-8F15-E0091C6DD43D}"/>
    <cellStyle name="Comma 9 4 2 2" xfId="17537" xr:uid="{B3BC0D21-C91C-4836-9882-C05D2F646ECD}"/>
    <cellStyle name="Comma 9 4 3" xfId="11371" xr:uid="{BD847E57-998A-410B-9DA3-B5CC5F431190}"/>
    <cellStyle name="Comma 9 4 4" xfId="9472" xr:uid="{6A86D7D5-D38D-454A-A069-A35DEBBF49EC}"/>
    <cellStyle name="Comma 9 4 5" xfId="16420" xr:uid="{DE86FBE9-17B0-468D-853E-213B5ADF972F}"/>
    <cellStyle name="Comma 9 5" xfId="8081" xr:uid="{8B1A286F-958B-44B3-AE20-FA3D5D5E76F1}"/>
    <cellStyle name="Comma 9 5 2" xfId="11828" xr:uid="{D6469D43-D710-4579-8C02-A873B07711CF}"/>
    <cellStyle name="Comma 9 5 3" xfId="9974" xr:uid="{823736B3-A137-4BCE-8397-DF4EDB816507}"/>
    <cellStyle name="Comma 9 5 4" xfId="16688" xr:uid="{A05F46EC-0703-4F77-B1D5-AD36E83BC41C}"/>
    <cellStyle name="Comma 9 6" xfId="7202" xr:uid="{E651E942-DF6E-49BB-BE92-243CE8B2DC72}"/>
    <cellStyle name="Comma 9 6 2" xfId="10401" xr:uid="{79290C96-A9D2-4032-AEF8-666527DE2B16}"/>
    <cellStyle name="Comma 9 7" xfId="8939" xr:uid="{51FAC3D0-C46E-4078-9003-EF3101E637A6}"/>
    <cellStyle name="Comma 9 8" xfId="16110" xr:uid="{22FC1F6A-6057-4123-B9DB-109AECE74461}"/>
    <cellStyle name="Comma 9 9" xfId="7000" xr:uid="{FA4BE9FA-BF9E-424D-8EE9-89FDE64541DC}"/>
    <cellStyle name="Comment" xfId="4522" xr:uid="{AD103785-6D99-45EF-8502-957A43E70775}"/>
    <cellStyle name="Comment 2" xfId="7054" xr:uid="{A8D5A434-0075-491E-9DD8-4F274B4EEF8E}"/>
    <cellStyle name="Currency 2" xfId="581" xr:uid="{643FCCB0-4314-4DD0-8170-31C67D4915F5}"/>
    <cellStyle name="Currency 2 2" xfId="6280" xr:uid="{02328A84-26F0-4AED-9A05-CC1EBCCC81BA}"/>
    <cellStyle name="Currency 2 2 2" xfId="6709" xr:uid="{18ED8D42-9801-4837-BFFC-7719723D11B5}"/>
    <cellStyle name="Currency 2 2 2 2" xfId="7005" xr:uid="{2F79E574-5C03-4729-81C7-3C4B9D116352}"/>
    <cellStyle name="Currency 2 2 2 3" xfId="8787" xr:uid="{B7CA2A62-1600-4ABC-85CF-3DCAA6DDA12D}"/>
    <cellStyle name="Currency 2 2 2 4" xfId="12925" xr:uid="{EDADE20E-75DE-4976-80F7-52616481974A}"/>
    <cellStyle name="Currency 2 2 2 5" xfId="17623" xr:uid="{A4AFA233-D68B-4981-833D-8ECD2AE047D6}"/>
    <cellStyle name="Currency 2 2 3" xfId="6494" xr:uid="{9611E1C1-00DB-4AC5-9A05-0A9F0418E536}"/>
    <cellStyle name="Currency 2 2 4" xfId="8577" xr:uid="{39A1F971-38E1-44F7-95C8-B7EA344B54AA}"/>
    <cellStyle name="Currency 2 2 5" xfId="11732" xr:uid="{6B36999C-C774-400B-AFBA-A0E1F98A07E0}"/>
    <cellStyle name="Currency 2 2 6" xfId="16594" xr:uid="{F8905786-BAE5-423D-BACE-33B5AAB77933}"/>
    <cellStyle name="Currency 2 3" xfId="6656" xr:uid="{9524AE37-FB68-41B1-84FA-C01D9DD09FF8}"/>
    <cellStyle name="Currency 2 3 2" xfId="6984" xr:uid="{64B944A4-54D8-42CE-AE18-E5E5D25A47D3}"/>
    <cellStyle name="Currency 2 3 3" xfId="8734" xr:uid="{8F51A657-28F9-4E66-92DE-DC601888C040}"/>
    <cellStyle name="Currency 2 3 4" xfId="12913" xr:uid="{3F038A86-E301-4B21-9632-99D00490A033}"/>
    <cellStyle name="Currency 2 3 5" xfId="17611" xr:uid="{2384E93A-4E27-472D-A35F-64D0A12309A5}"/>
    <cellStyle name="Currency 2 4" xfId="6441" xr:uid="{E0D390E1-7760-4511-9496-E7679F0FB2A9}"/>
    <cellStyle name="Currency 2 5" xfId="8524" xr:uid="{14D01DA5-69FC-4E5F-AE7C-C59EBCDA5E0F}"/>
    <cellStyle name="Currency 2 6" xfId="11700" xr:uid="{92B8B703-496D-46E1-9C80-A06467DFF5A9}"/>
    <cellStyle name="Currency 2 7" xfId="16582" xr:uid="{C431375F-E6C5-4F93-A67B-2E2166F7DCDC}"/>
    <cellStyle name="Currency 2 8" xfId="6227" xr:uid="{E71EF1E3-9336-4B88-9EFF-B11C5B37BEA2}"/>
    <cellStyle name="Currency 3" xfId="6330" xr:uid="{A8F377E7-94C5-46A0-A7EF-8198CCDBCEA2}"/>
    <cellStyle name="Currency 3 2" xfId="6759" xr:uid="{49D88715-5D3A-4318-AECF-5E984C13CA97}"/>
    <cellStyle name="Currency 3 2 2" xfId="7009" xr:uid="{5539DD2F-50C3-4E58-8B6E-39C8854284E3}"/>
    <cellStyle name="Currency 3 2 2 2" xfId="12928" xr:uid="{F381B88A-04BF-4BBB-82D0-889925A923D2}"/>
    <cellStyle name="Currency 3 2 2 3" xfId="17626" xr:uid="{3E03636C-2C89-478C-9780-7484055923D2}"/>
    <cellStyle name="Currency 3 2 3" xfId="8837" xr:uid="{9EA23540-FDE0-47D8-826D-7EB50798482E}"/>
    <cellStyle name="Currency 3 2 4" xfId="11735" xr:uid="{CCD90FF6-A33C-4776-AB5B-CF6F8C1B980B}"/>
    <cellStyle name="Currency 3 2 5" xfId="16597" xr:uid="{EAD217FF-8697-4CF2-9AB9-E2113C5112E9}"/>
    <cellStyle name="Currency 3 3" xfId="6544" xr:uid="{9C8E1662-3ED3-4F60-80E8-F989D49C6626}"/>
    <cellStyle name="Currency 3 3 2" xfId="6988" xr:uid="{C9E72A0E-D8B9-466B-AEB5-E224E2506919}"/>
    <cellStyle name="Currency 3 3 3" xfId="12916" xr:uid="{321EFE70-456E-4B9D-BD63-344522F47A65}"/>
    <cellStyle name="Currency 3 3 4" xfId="17614" xr:uid="{E30B5350-E272-490D-ACCF-87556A9875CF}"/>
    <cellStyle name="Currency 3 4" xfId="8627" xr:uid="{9B856290-2B95-4C2C-BF7F-F33EE3D4DFD1}"/>
    <cellStyle name="Currency 3 5" xfId="11707" xr:uid="{EA5C3B9B-886F-4229-B3CD-326A9001383A}"/>
    <cellStyle name="Currency 3 6" xfId="16585" xr:uid="{DA3D7572-7684-4A23-83D6-098FF71402DB}"/>
    <cellStyle name="Currency 4" xfId="6602" xr:uid="{DDF2CA39-2FA6-49E3-8FF5-D7DF4D2C2786}"/>
    <cellStyle name="Currency 4 2" xfId="7006" xr:uid="{C9180554-A613-4CAE-8BFD-C9C2E542089C}"/>
    <cellStyle name="Currency 4 3" xfId="8680" xr:uid="{615E9C41-9F9D-47E2-BB48-C7C07A7889D5}"/>
    <cellStyle name="Currency 5" xfId="6387" xr:uid="{DAD5FE62-6BBA-4AC0-8DC0-6AEA0F0D82BB}"/>
    <cellStyle name="Currency 5 2" xfId="6985" xr:uid="{A19F5627-BFEE-4AF5-9563-7D8DBF763C9F}"/>
    <cellStyle name="Currency 6" xfId="8470" xr:uid="{59A76663-0A07-4C7B-9B8F-09598E93B077}"/>
    <cellStyle name="Date" xfId="582" xr:uid="{7EA13942-3095-484A-AB1C-F0D1135D32B8}"/>
    <cellStyle name="Date 2" xfId="583" xr:uid="{AEF04F2E-C099-45D3-8DAF-9135FED534E5}"/>
    <cellStyle name="Date 2 2" xfId="584" xr:uid="{0038D9A9-0222-49D4-B102-A3A1780F5D0B}"/>
    <cellStyle name="Date_0910 GSO Capex RRP - Final (Detail) v2 220710" xfId="4861" xr:uid="{C345F233-4EFC-4F97-B8EE-972FC9D46315}"/>
    <cellStyle name="DateLong" xfId="5868" xr:uid="{3DFA9582-80D1-492B-B48F-38ECE8A850FF}"/>
    <cellStyle name="DateShort" xfId="5869" xr:uid="{F78FDD0F-F373-4877-82F6-98342C6F784F}"/>
    <cellStyle name="Dezimal [0]_Compiling Utility Macros" xfId="585" xr:uid="{DEC5673B-C70D-4430-89AB-806E1BCDAAF8}"/>
    <cellStyle name="Dezimal_Compiling Utility Macros" xfId="586" xr:uid="{3F2BADBC-D124-4FC9-A176-F85D60290F9A}"/>
    <cellStyle name="DOWNFOOT" xfId="587" xr:uid="{539F45C0-7B62-45FF-8A56-7AC35CD025D0}"/>
    <cellStyle name="DOWNFOOT 2" xfId="1890" xr:uid="{D2038D40-1CF7-44AE-9774-61796B0C60D6}"/>
    <cellStyle name="DOWNFOOT 3" xfId="1766" xr:uid="{819B33E0-09B6-4886-86E1-F65F0596B2C0}"/>
    <cellStyle name="DOWNFOOT 4" xfId="2343" xr:uid="{A8205214-8F4D-4517-9739-08C1C60E8209}"/>
    <cellStyle name="DOWNFOOT 5" xfId="3388" xr:uid="{6E9A4935-0752-479F-A524-A8F8822104CF}"/>
    <cellStyle name="DOWNFOOT 6" xfId="4059" xr:uid="{4174EBF7-9EEB-45A4-9B5E-98ADEB3D6E0E}"/>
    <cellStyle name="DOWNFOOT 7" xfId="4202" xr:uid="{3DEBF39F-CDB4-455F-AE08-392CB004DC50}"/>
    <cellStyle name="Emphasis 1" xfId="45" xr:uid="{A0E814F8-88CB-414F-9061-0F1646B4A18D}"/>
    <cellStyle name="Emphasis 1 2" xfId="588" xr:uid="{654AA37B-A87E-4D55-B350-ECA43623A52A}"/>
    <cellStyle name="Emphasis 1 3" xfId="235" xr:uid="{BA69C773-DD2C-494B-B13A-AF0CAF8A6D6C}"/>
    <cellStyle name="Emphasis 1 4" xfId="4862" xr:uid="{18F34EF6-F41F-4C12-9C84-824713AC8513}"/>
    <cellStyle name="Emphasis 2" xfId="46" xr:uid="{108A3150-A2E4-4EB7-9C99-61A876AB1B7E}"/>
    <cellStyle name="Emphasis 2 2" xfId="589" xr:uid="{5E437E81-B025-44F4-B1BC-FBE5FE6202F2}"/>
    <cellStyle name="Emphasis 2 3" xfId="236" xr:uid="{4F78E42F-6C69-4543-9E86-D52DE3F86ED1}"/>
    <cellStyle name="Emphasis 2 4" xfId="4863" xr:uid="{57EA323D-3571-4826-9AAA-991EB494F178}"/>
    <cellStyle name="Emphasis 3" xfId="47" xr:uid="{5532CC58-23A9-4EDF-8CF0-1EB0C896590E}"/>
    <cellStyle name="Emphasis 3 2" xfId="4864" xr:uid="{874A1626-3BBA-4577-87B0-74BA1059CEA2}"/>
    <cellStyle name="Emphasis 3 2 2" xfId="11372" xr:uid="{F5302853-6B6B-41E5-91D8-009BFBED5EF4}"/>
    <cellStyle name="Error checking" xfId="12" xr:uid="{566B7FE0-A484-4117-A884-27E7AF2C7041}"/>
    <cellStyle name="Euro" xfId="590" xr:uid="{4261D0C1-C1D6-4DDE-9CE0-5BFE78041486}"/>
    <cellStyle name="Euro 10" xfId="591" xr:uid="{9CA9BCE0-D293-424B-8F9C-623A881A9BCD}"/>
    <cellStyle name="Euro 11" xfId="592" xr:uid="{1198B529-F374-41ED-A1B0-9423BFF8D11C}"/>
    <cellStyle name="Euro 12" xfId="593" xr:uid="{DBE57BA5-E5A7-4844-B6B6-C89662DD615A}"/>
    <cellStyle name="Euro 13" xfId="594" xr:uid="{5BFADB7B-9476-43E2-9250-796957AE6321}"/>
    <cellStyle name="Euro 14" xfId="4865" xr:uid="{B0284456-B7D3-4E09-AFD0-07A8B856AD7E}"/>
    <cellStyle name="Euro 2" xfId="595" xr:uid="{EADE0A51-89EF-4204-BC9E-3EC098BA83F4}"/>
    <cellStyle name="Euro 2 2" xfId="596" xr:uid="{DFC3C778-6103-4551-B168-159103FCC955}"/>
    <cellStyle name="Euro 2 3" xfId="597" xr:uid="{F2500323-F79B-48AF-B7B0-E04823A5E479}"/>
    <cellStyle name="Euro 2 4" xfId="11373" xr:uid="{BD3BABE4-9915-4949-B251-48D89D74DC1E}"/>
    <cellStyle name="Euro 3" xfId="598" xr:uid="{F3D9F527-967F-4A43-B325-1A8D0A15F03F}"/>
    <cellStyle name="Euro 3 2" xfId="599" xr:uid="{FDD4FBB4-2C9C-4B81-92D1-93616830A359}"/>
    <cellStyle name="Euro 4" xfId="600" xr:uid="{6F906514-C56E-4CA8-B21C-F9A9F564053B}"/>
    <cellStyle name="Euro 4 2" xfId="601" xr:uid="{986916E8-A0CD-4A47-ABC3-CB94661ADF74}"/>
    <cellStyle name="Euro 5" xfId="602" xr:uid="{A15D9724-24E9-481C-A551-89D469CFEF08}"/>
    <cellStyle name="Euro 6" xfId="603" xr:uid="{E5BE4DA4-7858-470C-94CA-AE6AF77B07B1}"/>
    <cellStyle name="Euro 7" xfId="604" xr:uid="{8D183DCD-31F9-42C3-BD1C-F0195F243FC7}"/>
    <cellStyle name="Euro 8" xfId="605" xr:uid="{4DA10F8D-2A90-4EAB-986E-02D71E92FE3D}"/>
    <cellStyle name="Euro 9" xfId="606" xr:uid="{E691B170-0F6E-49C1-8FFA-BDF41EDA7B6F}"/>
    <cellStyle name="Explanatory Text 2" xfId="608" xr:uid="{E87F8C4C-44D0-4451-B663-D4D67E6D548E}"/>
    <cellStyle name="Explanatory Text 2 2" xfId="609" xr:uid="{9A236407-DCF4-4CF2-9276-D9FDEC28B944}"/>
    <cellStyle name="Explanatory Text 2 3" xfId="610" xr:uid="{20077187-8D3A-4B36-A84D-0EEF258872EA}"/>
    <cellStyle name="Explanatory Text 2 4" xfId="4866" xr:uid="{561E38F4-F308-40FA-96EC-8A69BC4571FB}"/>
    <cellStyle name="Explanatory Text 3" xfId="611" xr:uid="{62834DBA-F7FD-4212-AC41-7D7B77D52391}"/>
    <cellStyle name="Explanatory Text 3 2" xfId="4867" xr:uid="{106D91EC-AB92-42DC-8F25-5875888B0AF0}"/>
    <cellStyle name="Explanatory Text 4" xfId="908" xr:uid="{AE802386-BC62-450B-A59B-E347DA4F03AA}"/>
    <cellStyle name="Explanatory Text 5" xfId="607" xr:uid="{650E4576-1FE4-47A1-A7B0-D3C0F75603C2}"/>
    <cellStyle name="Explanatory Text 6" xfId="174" xr:uid="{56CE6DF8-D3CC-4B63-B2CB-7009A855A691}"/>
    <cellStyle name="Explanatory Text 7" xfId="123" xr:uid="{4AB383C1-13DF-44EB-9CA5-8257146456E2}"/>
    <cellStyle name="EYHeader3" xfId="5871" xr:uid="{06317C6E-671C-4750-AA9A-83A70C76CBF2}"/>
    <cellStyle name="Factor" xfId="5867" xr:uid="{F993A63C-2759-42AC-84B3-CF2A2ECC5F61}"/>
    <cellStyle name="Factor 2" xfId="6090" xr:uid="{030136FB-F2C9-44C3-85D7-14CB6FB1EF7D}"/>
    <cellStyle name="Good 2" xfId="237" xr:uid="{E81CF952-A9C5-470F-8A9F-8CB0898D0359}"/>
    <cellStyle name="Good 2 13" xfId="6980" xr:uid="{0CC11F08-2D92-444C-8949-9B4295B572C3}"/>
    <cellStyle name="Good 2 2" xfId="613" xr:uid="{D8CBBEDE-25D5-49B3-A22A-71C91104B458}"/>
    <cellStyle name="Good 2 2 2" xfId="7203" xr:uid="{5187FD95-3EED-4B57-9F4E-AC16BE934E24}"/>
    <cellStyle name="Good 2 3" xfId="614" xr:uid="{3B43F351-A1C8-4360-A6C7-084252523011}"/>
    <cellStyle name="Good 2 4" xfId="612" xr:uid="{48011323-B3EF-4DDF-9594-879BB691CB2A}"/>
    <cellStyle name="Good 2 5" xfId="4868" xr:uid="{160D6207-9277-4603-9E56-1707EE94FCDA}"/>
    <cellStyle name="Good 2 6" xfId="6970" xr:uid="{939DD2EA-88AC-4EE9-ADBF-C2F1A855F296}"/>
    <cellStyle name="Good 3" xfId="615" xr:uid="{E343EE30-F149-4E03-931D-DDEB4D6F09C2}"/>
    <cellStyle name="Good 3 2" xfId="4869" xr:uid="{6C128390-126C-4FE8-B28E-8DFD9F797DAB}"/>
    <cellStyle name="Good 4" xfId="898" xr:uid="{6B670968-7471-44AE-9510-5E18323BBEC7}"/>
    <cellStyle name="Good 5" xfId="164" xr:uid="{FC19FCED-71A2-4F3F-B06D-32086DBC72FF}"/>
    <cellStyle name="Good 6" xfId="124" xr:uid="{3505A104-F6ED-4A32-97F4-C0C556A7F745}"/>
    <cellStyle name="GreyOrWhite" xfId="616" xr:uid="{CFA46958-EE47-4F71-A4E1-2E4B73F7F5B5}"/>
    <cellStyle name="GreyOrWhite 2" xfId="4871" xr:uid="{4170040F-D65E-4773-848F-D3A067C8D33D}"/>
    <cellStyle name="GreyOrWhite 2 2" xfId="4872" xr:uid="{4944FA7A-4C03-4FB8-9A78-A390D093B2E4}"/>
    <cellStyle name="GreyOrWhite 2 3" xfId="4873" xr:uid="{C1865467-1059-4F7A-8B6E-EF4509434508}"/>
    <cellStyle name="GreyOrWhite 2 4" xfId="4874" xr:uid="{844137C1-2BD4-4CEE-BCA1-1592FDC717CC}"/>
    <cellStyle name="GreyOrWhite 2 5" xfId="4875" xr:uid="{7532BCA2-74D8-4BAC-A372-545CA6977F01}"/>
    <cellStyle name="GreyOrWhite 2 6" xfId="4876" xr:uid="{8DE2F40E-6415-441E-9677-9E4771F72E01}"/>
    <cellStyle name="GreyOrWhite 2 7" xfId="4877" xr:uid="{6235D976-FC18-458B-8020-6C3AEC4FC149}"/>
    <cellStyle name="GreyOrWhite 2 8" xfId="4878" xr:uid="{020D133E-3FFE-430D-B77A-41CD47B85EC1}"/>
    <cellStyle name="GreyOrWhite 3" xfId="4870" xr:uid="{E34EC86A-1ABD-4AFF-9BCC-1DABED87F04B}"/>
    <cellStyle name="Heading 1 2" xfId="6" xr:uid="{B8E4444B-6A87-4551-9EC2-A99FE224E4B8}"/>
    <cellStyle name="Heading 1 2 2" xfId="618" xr:uid="{21F95E86-0AF5-4825-90FF-539014283BCD}"/>
    <cellStyle name="Heading 1 2 2 2" xfId="7204" xr:uid="{149E5138-5B28-4A93-80A9-04EA31119417}"/>
    <cellStyle name="Heading 1 2 3" xfId="617" xr:uid="{A34BF1B2-5529-4904-B537-64262102AD3D}"/>
    <cellStyle name="Heading 1 2 4" xfId="238" xr:uid="{D2CD5829-8B5C-4CCE-AC5E-A3A5894AE213}"/>
    <cellStyle name="Heading 1 2 5" xfId="4879" xr:uid="{7EBCB254-4D3A-4E7D-AF96-349A28BF8E5A}"/>
    <cellStyle name="Heading 1 3" xfId="894" xr:uid="{75152149-1664-41D5-85A9-C34E2242F045}"/>
    <cellStyle name="Heading 1 3 2" xfId="4880" xr:uid="{BE9D12F0-5189-43EB-8DAB-EC8A21431231}"/>
    <cellStyle name="Heading 1 3 3" xfId="7047" xr:uid="{78F06C9C-9C52-417E-86CA-03BA01402518}"/>
    <cellStyle name="Heading 1 4" xfId="160" xr:uid="{38E9D062-35B5-4503-8D4D-73C7D214E6C0}"/>
    <cellStyle name="Heading 1 5" xfId="125" xr:uid="{9F570910-82B8-4D4D-A8CA-BA8377010FD7}"/>
    <cellStyle name="Heading 2 2" xfId="239" xr:uid="{4D26D1A6-7687-467A-9563-1C883083F82C}"/>
    <cellStyle name="Heading 2 2 2" xfId="620" xr:uid="{766DEDD1-5C30-4B9C-982C-D9F11A420E1A}"/>
    <cellStyle name="Heading 2 2 2 2" xfId="7205" xr:uid="{3E1BE1BE-D3EB-4730-8146-281F75345C40}"/>
    <cellStyle name="Heading 2 2 3" xfId="621" xr:uid="{D44D7B65-2287-49C7-B530-D21E086ED973}"/>
    <cellStyle name="Heading 2 2 4" xfId="619" xr:uid="{EF24413A-8445-4DA1-A660-1FDB6BD75421}"/>
    <cellStyle name="Heading 2 2 5" xfId="4881" xr:uid="{4684415D-EAED-44B0-8CD6-C40776769959}"/>
    <cellStyle name="Heading 2 2 6" xfId="7051" xr:uid="{1CACBA87-BC18-4FC8-9D2A-CA1FF6734DB8}"/>
    <cellStyle name="Heading 2 3" xfId="622" xr:uid="{A59180F6-3476-4CF7-88FD-286067D19F50}"/>
    <cellStyle name="Heading 2 3 2" xfId="4882" xr:uid="{10DA331F-3469-40EF-8FBE-D824ED81A52A}"/>
    <cellStyle name="Heading 2 3 3" xfId="7048" xr:uid="{6B7ABEBE-1AFD-45DA-84C1-E4230685FCD5}"/>
    <cellStyle name="Heading 2 4" xfId="895" xr:uid="{576B6400-D8C5-4A33-97EA-628FD63C6F90}"/>
    <cellStyle name="Heading 2 5" xfId="161" xr:uid="{FB712F09-22F2-4EB4-8DA9-AAF5941095A1}"/>
    <cellStyle name="Heading 2 6" xfId="126" xr:uid="{C1C3F284-C3FD-419F-82B2-566CE2964307}"/>
    <cellStyle name="Heading 3 2" xfId="240" xr:uid="{0DF17A81-C419-4563-8E37-BB0A8E93BFDD}"/>
    <cellStyle name="Heading 3 2 2" xfId="624" xr:uid="{AA6713DA-1DB0-40EB-A0DC-61C6C8384517}"/>
    <cellStyle name="Heading 3 2 3" xfId="625" xr:uid="{7902964D-4B15-4358-A2DC-C76014CA87F2}"/>
    <cellStyle name="Heading 3 2 4" xfId="623" xr:uid="{838EBA1D-628B-48AA-B0C2-E1DD8C1D3D73}"/>
    <cellStyle name="Heading 3 2 5" xfId="4883" xr:uid="{B2A122D0-1628-4A56-A924-8F0FC901E581}"/>
    <cellStyle name="Heading 3 3" xfId="626" xr:uid="{A1441E46-789E-4191-953C-14BA6BF3934C}"/>
    <cellStyle name="Heading 3 3 2" xfId="4884" xr:uid="{652ACF9D-D93A-459C-9F29-7D89AB69E167}"/>
    <cellStyle name="Heading 3 4" xfId="896" xr:uid="{00310810-8E7E-43DD-B40A-4EE84DC17899}"/>
    <cellStyle name="Heading 3 5" xfId="162" xr:uid="{A38790BC-E5D1-4766-9867-B1A1E80D9228}"/>
    <cellStyle name="Heading 3 6" xfId="127" xr:uid="{8C64B7F5-5025-4756-8936-E9DF59D6A892}"/>
    <cellStyle name="Heading 4 2" xfId="241" xr:uid="{2EC488BB-CAED-46ED-BF8F-B269431CEED0}"/>
    <cellStyle name="Heading 4 2 2" xfId="628" xr:uid="{809A44B6-A5AB-433F-AB47-240ABE70DE66}"/>
    <cellStyle name="Heading 4 2 3" xfId="627" xr:uid="{1C3DCBB7-0087-48D4-8C52-E871273C461D}"/>
    <cellStyle name="Heading 4 2 4" xfId="4885" xr:uid="{619C9C59-40F3-4378-B828-C92CF588AEC7}"/>
    <cellStyle name="Heading 4 3" xfId="897" xr:uid="{0CF11C76-CE28-438A-8524-2A4DB7A971EC}"/>
    <cellStyle name="Heading 4 3 2" xfId="4886" xr:uid="{DE8A40AA-1929-4EB4-B167-85EB11C636B1}"/>
    <cellStyle name="Heading 4 4" xfId="163" xr:uid="{EEAE52FD-D009-410E-AB74-1821C40A63DD}"/>
    <cellStyle name="Heading 4 5" xfId="128" xr:uid="{F8857E15-56A1-4928-BDF7-6C50CB7916C6}"/>
    <cellStyle name="Hyperlink" xfId="14" builtinId="8"/>
    <cellStyle name="Hyperlink 10" xfId="629" xr:uid="{FAC9AD7C-C029-4951-BB18-C9C295B7E823}"/>
    <cellStyle name="Hyperlink 11" xfId="630" xr:uid="{E8ECD814-230B-4C56-893D-E90DDB951F4A}"/>
    <cellStyle name="Hyperlink 11 2" xfId="6030" xr:uid="{E1AD032F-5D06-4B59-8F6C-EF46EA6A43E7}"/>
    <cellStyle name="Hyperlink 12" xfId="631" xr:uid="{1CCDEADD-3E59-4458-8F68-B10F31232D03}"/>
    <cellStyle name="Hyperlink 13" xfId="1383" xr:uid="{AB3BA013-3E9F-42A0-970D-5C2071D051A1}"/>
    <cellStyle name="Hyperlink 14" xfId="1386" xr:uid="{490379D8-7FF0-479F-94F5-67551310C252}"/>
    <cellStyle name="Hyperlink 15" xfId="6111" xr:uid="{43785938-7903-4A62-85D7-53E79ADCA5F3}"/>
    <cellStyle name="Hyperlink 2" xfId="309" xr:uid="{71F22E43-3671-46AC-8F79-55F7E7FB4151}"/>
    <cellStyle name="Hyperlink 2 2" xfId="632" xr:uid="{2C4F690C-1182-4186-8FED-ACEAD67F2F29}"/>
    <cellStyle name="Hyperlink 2 2 2" xfId="10899" xr:uid="{8D0864E6-CCAB-43C0-96D0-C6F1E75C9CFA}"/>
    <cellStyle name="Hyperlink 2 2 3" xfId="7473" xr:uid="{AB4CC806-9B4E-4C3B-A6E9-B3938246976F}"/>
    <cellStyle name="Hyperlink 2 3" xfId="6113" xr:uid="{A413777E-C061-45EB-8AFB-889DD034D970}"/>
    <cellStyle name="Hyperlink 3" xfId="633" xr:uid="{8EF418E6-9D23-4440-888F-72BA6DE08ECC}"/>
    <cellStyle name="Hyperlink 3 2" xfId="6129" xr:uid="{43EC18DB-E996-4610-8B15-FE324F780F22}"/>
    <cellStyle name="Hyperlink 4" xfId="634" xr:uid="{B30CF419-2927-4138-9C7F-75B094DB9D87}"/>
    <cellStyle name="Hyperlink 4 2" xfId="7034" xr:uid="{38538EF7-0331-4F68-8AFB-6A8B6FAF271E}"/>
    <cellStyle name="Hyperlink 5" xfId="635" xr:uid="{8DCE070C-FCC7-4865-804C-346B0C22CD43}"/>
    <cellStyle name="Hyperlink 5 2" xfId="7104" xr:uid="{FE45568B-0E91-4D5F-B8EF-9756C3533063}"/>
    <cellStyle name="Hyperlink 6" xfId="636" xr:uid="{4D0E626C-A778-4051-AE60-4473EE6B6A37}"/>
    <cellStyle name="Hyperlink 6 2" xfId="6055" xr:uid="{CC659383-E91F-40D9-8E43-EC3D9D2ACC5B}"/>
    <cellStyle name="Hyperlink 6 3" xfId="6064" xr:uid="{CA8DA4E2-6D95-4F6D-B4C4-ED8CFCD0FDC8}"/>
    <cellStyle name="Hyperlink 7" xfId="637" xr:uid="{E3A4C11B-6655-47B7-945C-A1216FD91656}"/>
    <cellStyle name="Hyperlink 8" xfId="638" xr:uid="{36E2A693-1FE7-453B-9B09-B9C076D51242}"/>
    <cellStyle name="Hyperlink 9" xfId="639" xr:uid="{892F7F57-6F61-44F5-926B-A51575CE4009}"/>
    <cellStyle name="Imported" xfId="9" xr:uid="{1C65A5B8-43A7-47E2-96F7-B9594D08066F}"/>
    <cellStyle name="Input 2" xfId="242" xr:uid="{CC8270EC-1C40-4303-A562-A87B8AE76355}"/>
    <cellStyle name="Input 2 10" xfId="3762" xr:uid="{0455C46C-D714-4773-B9D4-607445ADC28D}"/>
    <cellStyle name="Input 2 11" xfId="4019" xr:uid="{8277128E-6B5D-4852-B97F-1A5A27CC6E2D}"/>
    <cellStyle name="Input 2 12" xfId="4887" xr:uid="{F61FD3E2-2AAC-4712-94A8-4CD271091BAA}"/>
    <cellStyle name="Input 2 13" xfId="5878" xr:uid="{19181A79-3E50-45ED-9BBB-4570876AA87F}"/>
    <cellStyle name="Input 2 14" xfId="7206" xr:uid="{58F6D8CF-8D06-4F44-8381-4D6F5B1F07E1}"/>
    <cellStyle name="Input 2 2" xfId="641" xr:uid="{66BB8472-EC3D-45D7-A8D2-77AA343BBC7D}"/>
    <cellStyle name="Input 2 2 2" xfId="1200" xr:uid="{4FAB51CF-C7A2-432F-83B3-AA6DE021A5B8}"/>
    <cellStyle name="Input 2 2 2 2" xfId="2448" xr:uid="{6C3C6C7B-AE93-4570-B6D9-ABB684DF2FCC}"/>
    <cellStyle name="Input 2 2 2 2 2" xfId="14759" xr:uid="{EFF428BB-506E-4674-89A0-BBB6A7CF506C}"/>
    <cellStyle name="Input 2 2 2 3" xfId="2954" xr:uid="{47EED8EB-4400-4C2F-BC9E-72D2D7233822}"/>
    <cellStyle name="Input 2 2 2 3 2" xfId="15438" xr:uid="{4EEB0CB8-9639-4E68-AF17-528D0DBC9734}"/>
    <cellStyle name="Input 2 2 2 4" xfId="3334" xr:uid="{952579A4-18A9-4E6B-80F9-99BD02424278}"/>
    <cellStyle name="Input 2 2 2 4 2" xfId="16885" xr:uid="{8F39B49C-A598-43DD-B9AB-0EE1C4C9C5FA}"/>
    <cellStyle name="Input 2 2 2 5" xfId="2791" xr:uid="{53B56700-1E6A-416A-A7B3-373971DCDA5A}"/>
    <cellStyle name="Input 2 2 2 6" xfId="3278" xr:uid="{59CADBEC-9A99-4EE5-8D65-A2083B0BADA0}"/>
    <cellStyle name="Input 2 2 2 7" xfId="4149" xr:uid="{C70FE6A3-E9A4-4C7C-A9E6-F99678F61F0D}"/>
    <cellStyle name="Input 2 2 2 8" xfId="12035" xr:uid="{54F220CE-A434-425D-9780-CFFE3468F680}"/>
    <cellStyle name="Input 2 2 3" xfId="1939" xr:uid="{415AAD8A-0E6F-42C2-9C68-0E6AAFA17220}"/>
    <cellStyle name="Input 2 2 3 2" xfId="13864" xr:uid="{88659364-FE6C-4411-9C7E-CC1BF1998D88}"/>
    <cellStyle name="Input 2 2 3 3" xfId="13156" xr:uid="{9A5EDBA4-6CA8-42B4-A9AC-4BB143ED2B35}"/>
    <cellStyle name="Input 2 2 3 4" xfId="10672" xr:uid="{5A2CD67E-99A4-496D-84DA-02CFF861C9A9}"/>
    <cellStyle name="Input 2 2 4" xfId="1398" xr:uid="{2EDA9BFF-2BF4-44FF-B73F-B37052357100}"/>
    <cellStyle name="Input 2 2 4 2" xfId="9746" xr:uid="{30D15FE6-34D7-4CB5-837C-0BB5C9342F16}"/>
    <cellStyle name="Input 2 2 5" xfId="3405" xr:uid="{FC47F60E-5636-4AA7-98C8-B8E58F7385BE}"/>
    <cellStyle name="Input 2 2 5 2" xfId="13182" xr:uid="{211E1B87-A9F8-4247-B322-F81D78834881}"/>
    <cellStyle name="Input 2 2 6" xfId="3801" xr:uid="{F10C384C-2B66-4BBC-8B71-E2395F11F741}"/>
    <cellStyle name="Input 2 2 6 2" xfId="14183" xr:uid="{B3E6F664-0687-4BC9-9A0A-082E964145BB}"/>
    <cellStyle name="Input 2 2 7" xfId="3682" xr:uid="{0BC667DC-E8D8-4AD2-ACBF-3D668D10A3FC}"/>
    <cellStyle name="Input 2 2 8" xfId="4388" xr:uid="{1C908477-28F7-4C05-8955-CC4A5F7B8B8A}"/>
    <cellStyle name="Input 2 2 9" xfId="7852" xr:uid="{7A3FB077-DF9F-4704-8FDF-F5058172F83C}"/>
    <cellStyle name="Input 2 3" xfId="642" xr:uid="{E8568B78-75B3-4437-8A90-2318A6AD236F}"/>
    <cellStyle name="Input 2 3 2" xfId="1201" xr:uid="{9ED0FD30-28C5-490D-A8B2-52B477D995D1}"/>
    <cellStyle name="Input 2 3 2 2" xfId="2449" xr:uid="{B7DCFF3A-9C79-49C2-BA5D-42F03EEFC1CF}"/>
    <cellStyle name="Input 2 3 2 2 2" xfId="14762" xr:uid="{145A64D7-DDB2-4C3C-B12B-FB8D97CC861C}"/>
    <cellStyle name="Input 2 3 2 3" xfId="2955" xr:uid="{90339F19-0C1D-46C6-B3F1-D8C9B0E2894A}"/>
    <cellStyle name="Input 2 3 2 3 2" xfId="15441" xr:uid="{EBABA5FF-1BC7-46C4-AC98-59F37D81588B}"/>
    <cellStyle name="Input 2 3 2 4" xfId="3339" xr:uid="{222413FF-F7C9-4208-A0C1-96533C073C9F}"/>
    <cellStyle name="Input 2 3 2 4 2" xfId="16888" xr:uid="{56AE67D7-3DE0-4811-8E28-85C826697AF8}"/>
    <cellStyle name="Input 2 3 2 5" xfId="1813" xr:uid="{020785AC-165B-4EA4-AEA9-EB377B5145CF}"/>
    <cellStyle name="Input 2 3 2 6" xfId="2764" xr:uid="{3B931A08-8E14-4E81-AF41-70AFDB78602B}"/>
    <cellStyle name="Input 2 3 2 7" xfId="3223" xr:uid="{B9437C46-B6E3-4E44-8F9B-C22AA4328192}"/>
    <cellStyle name="Input 2 3 2 8" xfId="12038" xr:uid="{AEF1A41D-C607-46B8-9107-FBB5AC314025}"/>
    <cellStyle name="Input 2 3 3" xfId="1940" xr:uid="{D8DE1AA6-82C0-47A5-B9A7-444B1F1F9B3D}"/>
    <cellStyle name="Input 2 3 3 2" xfId="13867" xr:uid="{182BE1C6-E530-4832-A427-C604C8A1DAE9}"/>
    <cellStyle name="Input 2 3 3 3" xfId="13691" xr:uid="{904A6C5D-FFF8-4DBD-8DA0-60456C09F370}"/>
    <cellStyle name="Input 2 3 3 4" xfId="10675" xr:uid="{F156FE72-B2A8-4CBD-A33F-2F24A8751FEF}"/>
    <cellStyle name="Input 2 3 4" xfId="2348" xr:uid="{60250791-27F2-4034-AC4C-92B24407C03F}"/>
    <cellStyle name="Input 2 3 4 2" xfId="9985" xr:uid="{1A983C26-0C2A-4FBA-A0FC-98AE21B3232F}"/>
    <cellStyle name="Input 2 3 5" xfId="2683" xr:uid="{1577354F-8E35-49F5-A17A-F5BEA0A40599}"/>
    <cellStyle name="Input 2 3 5 2" xfId="13379" xr:uid="{F114EC0E-5611-4798-8DC9-407C7974689B}"/>
    <cellStyle name="Input 2 3 6" xfId="2330" xr:uid="{CE622E0F-3CDB-4F08-8307-E6B05B792C85}"/>
    <cellStyle name="Input 2 3 6 2" xfId="13172" xr:uid="{1E33622B-C68E-4E54-9607-0B78B82E15DC}"/>
    <cellStyle name="Input 2 3 7" xfId="3533" xr:uid="{5A84154B-BBA9-48BC-BCED-2148F15F11B0}"/>
    <cellStyle name="Input 2 3 8" xfId="3767" xr:uid="{719EB339-A591-47B7-99ED-E1AEF569165C}"/>
    <cellStyle name="Input 2 3 9" xfId="8092" xr:uid="{6435416A-9EE5-4C10-8343-3D760F457FF8}"/>
    <cellStyle name="Input 2 4" xfId="640" xr:uid="{8F0C7355-B4F8-49AA-9A99-0A37ECDCC50B}"/>
    <cellStyle name="Input 2 4 2" xfId="1199" xr:uid="{335D0653-B585-412B-ADB7-0D35AB7DC2A9}"/>
    <cellStyle name="Input 2 4 2 2" xfId="2447" xr:uid="{E035CA7D-BACB-4019-BB96-B55625198A1C}"/>
    <cellStyle name="Input 2 4 2 2 2" xfId="14980" xr:uid="{1699DF43-4C9E-4FCF-A0FA-44309DF1868E}"/>
    <cellStyle name="Input 2 4 2 3" xfId="2953" xr:uid="{B19542EA-B194-458D-8ED3-C14AE5D655FE}"/>
    <cellStyle name="Input 2 4 2 3 2" xfId="15710" xr:uid="{E325D0BD-D55B-49A1-98AE-F583271CAEC7}"/>
    <cellStyle name="Input 2 4 2 4" xfId="3326" xr:uid="{BAD22CD9-EB36-4041-961E-0ED28CE9250B}"/>
    <cellStyle name="Input 2 4 2 4 2" xfId="17183" xr:uid="{99CE048F-79EE-4F39-AFCE-F143CE7DAB89}"/>
    <cellStyle name="Input 2 4 2 5" xfId="3589" xr:uid="{C9CF6D98-834F-46CA-AB9F-056540F4F4DE}"/>
    <cellStyle name="Input 2 4 2 6" xfId="4040" xr:uid="{A68FBC4E-4C78-45E2-9FC5-F72AF8906BA5}"/>
    <cellStyle name="Input 2 4 2 7" xfId="4060" xr:uid="{28695352-B4E1-4EDF-9735-27D5AF6042C5}"/>
    <cellStyle name="Input 2 4 2 8" xfId="12399" xr:uid="{A5442950-8705-4DB9-8D4A-4B50064EBA5B}"/>
    <cellStyle name="Input 2 4 3" xfId="1938" xr:uid="{7A5BCCA9-ECC8-4160-96A4-4DE2ED31161C}"/>
    <cellStyle name="Input 2 4 3 2" xfId="14184" xr:uid="{420EA59A-76B3-4A11-AA49-11AF7523F9AD}"/>
    <cellStyle name="Input 2 4 3 3" xfId="13042" xr:uid="{27414905-36B6-4C91-8D26-68CE72621D7D}"/>
    <cellStyle name="Input 2 4 3 4" xfId="10997" xr:uid="{537A7238-83B8-4711-969E-A004FA8EE665}"/>
    <cellStyle name="Input 2 4 4" xfId="1661" xr:uid="{18816AD1-9235-4C73-BE84-10B9A6AD96AA}"/>
    <cellStyle name="Input 2 4 4 2" xfId="9988" xr:uid="{FED48190-24B5-478D-A42E-7EA7F17D12F2}"/>
    <cellStyle name="Input 2 4 5" xfId="3365" xr:uid="{385F26F9-4603-4894-99BB-1375BDDDB84A}"/>
    <cellStyle name="Input 2 4 5 2" xfId="13382" xr:uid="{93710E49-AF03-4DF0-8E9F-A7A9956D2B0A}"/>
    <cellStyle name="Input 2 4 6" xfId="3663" xr:uid="{D601D4AF-361E-4288-A806-A758AC7A13DB}"/>
    <cellStyle name="Input 2 4 6 2" xfId="13706" xr:uid="{C58ECD97-6EF3-47D1-9F4F-ABBBBB993A41}"/>
    <cellStyle name="Input 2 4 7" xfId="2326" xr:uid="{25224316-31FE-43CC-97A4-42F3747721E3}"/>
    <cellStyle name="Input 2 4 8" xfId="3784" xr:uid="{5ED3E240-A329-4A51-B4BC-9A3769D51168}"/>
    <cellStyle name="Input 2 4 9" xfId="8095" xr:uid="{10BBFFEB-5858-4977-863D-6E7C0734DEE6}"/>
    <cellStyle name="Input 2 5" xfId="1161" xr:uid="{41A7814B-DD9D-4E9D-AEDF-7EBE65E8A54B}"/>
    <cellStyle name="Input 2 5 2" xfId="2409" xr:uid="{223F29E9-CE23-48E8-8048-CFC04B616C79}"/>
    <cellStyle name="Input 2 5 2 2" xfId="14983" xr:uid="{138821C6-5A4F-4720-AEC2-EB635AFD1379}"/>
    <cellStyle name="Input 2 5 2 3" xfId="15713" xr:uid="{186E681F-D6FE-42AA-B81C-10CC467726AB}"/>
    <cellStyle name="Input 2 5 2 4" xfId="17186" xr:uid="{E8487477-A817-46B3-B249-05C3A38F324A}"/>
    <cellStyle name="Input 2 5 2 5" xfId="12402" xr:uid="{8593FF6B-9CE1-4F08-831C-425D22DBC5B2}"/>
    <cellStyle name="Input 2 5 3" xfId="2915" xr:uid="{3E4A4F7C-3899-4B52-8201-713EA67D8355}"/>
    <cellStyle name="Input 2 5 3 2" xfId="14187" xr:uid="{212AE47F-F91D-4DFD-ABBD-5BFCA2B4591D}"/>
    <cellStyle name="Input 2 5 3 3" xfId="13139" xr:uid="{85A6E96F-0154-420A-A9B0-C6C355673FA3}"/>
    <cellStyle name="Input 2 5 3 4" xfId="11000" xr:uid="{EF6D01C1-416B-4F07-9F49-975F549E278A}"/>
    <cellStyle name="Input 2 5 4" xfId="1796" xr:uid="{7D996A5A-7CAE-465A-8F82-A71EFBD60ECA}"/>
    <cellStyle name="Input 2 5 4 2" xfId="9987" xr:uid="{9F0BB83A-3482-4C43-A664-728C792F6A23}"/>
    <cellStyle name="Input 2 5 5" xfId="3484" xr:uid="{B8816847-BE1E-4A44-AD1D-01763C83489E}"/>
    <cellStyle name="Input 2 5 5 2" xfId="13381" xr:uid="{F8D7BDAB-EEEF-42EF-8A64-BA4870FC0E17}"/>
    <cellStyle name="Input 2 5 6" xfId="4094" xr:uid="{029EFF86-F75E-45EC-90AC-F4C1547EB38E}"/>
    <cellStyle name="Input 2 5 6 2" xfId="9042" xr:uid="{C8033742-A6D5-41E8-98C8-2962FB159D3C}"/>
    <cellStyle name="Input 2 5 7" xfId="4216" xr:uid="{7A550100-1663-456B-9398-0FE410AA2D03}"/>
    <cellStyle name="Input 2 5 8" xfId="8094" xr:uid="{6CAB3447-5A66-4D06-8E79-39DB25E24194}"/>
    <cellStyle name="Input 2 6" xfId="1584" xr:uid="{2F70B84A-02E8-43D9-B7A2-7002CB3B0C04}"/>
    <cellStyle name="Input 2 6 2" xfId="14604" xr:uid="{5DEBC08B-1552-4A53-A120-889A0A2F85AC}"/>
    <cellStyle name="Input 2 6 3" xfId="15340" xr:uid="{E6389801-C958-4465-B7C3-9AA10A1C8A0D}"/>
    <cellStyle name="Input 2 6 4" xfId="16522" xr:uid="{B82CCF81-BBC7-4C28-A130-F66144A97A3F}"/>
    <cellStyle name="Input 2 6 5" xfId="11624" xr:uid="{D37FAC1A-4C32-4B28-896F-304796B83326}"/>
    <cellStyle name="Input 2 7" xfId="1948" xr:uid="{D52920C7-652B-4D12-BD6A-A541AF96F877}"/>
    <cellStyle name="Input 2 7 2" xfId="13714" xr:uid="{66FE811D-C543-403C-A6C0-E8B014F109AE}"/>
    <cellStyle name="Input 2 7 3" xfId="13845" xr:uid="{18C2A0EF-5102-46CC-88A8-03DA17AD4408}"/>
    <cellStyle name="Input 2 7 4" xfId="10402" xr:uid="{D4B8F8D1-1594-4DA2-9E5F-289A01A3B6A3}"/>
    <cellStyle name="Input 2 8" xfId="3298" xr:uid="{D9C180AD-8E1A-489B-9067-DE69FA09619E}"/>
    <cellStyle name="Input 2 8 2" xfId="8940" xr:uid="{2A30F337-8D91-4DF6-9F81-B167CC89F0FA}"/>
    <cellStyle name="Input 2 9" xfId="3579" xr:uid="{83E876D0-2EBF-467A-B4F8-7E9A54188E26}"/>
    <cellStyle name="Input 2 9 2" xfId="15114" xr:uid="{CA998190-805C-400D-A13F-AABA30677192}"/>
    <cellStyle name="Input 3" xfId="643" xr:uid="{7DF70E3F-1F26-49E5-8AD5-1E3760B5DBC9}"/>
    <cellStyle name="Input 3 10" xfId="5879" xr:uid="{B350BA14-19FE-4BF0-A638-7CD0056964E5}"/>
    <cellStyle name="Input 3 11" xfId="7207" xr:uid="{14F13CC6-22A8-445C-8FDE-0532FB8E5C76}"/>
    <cellStyle name="Input 3 2" xfId="1202" xr:uid="{5C497522-465D-414F-BEF0-E76FC62EF12A}"/>
    <cellStyle name="Input 3 2 2" xfId="2450" xr:uid="{7A050E85-48AD-457B-BB1B-9307D185B7DB}"/>
    <cellStyle name="Input 3 2 2 2" xfId="14760" xr:uid="{DC8CD8DF-BCEA-46EE-A39B-B71F08DED893}"/>
    <cellStyle name="Input 3 2 2 3" xfId="15439" xr:uid="{FDDF9717-A8E3-4285-B8A8-F4DE3765071A}"/>
    <cellStyle name="Input 3 2 2 4" xfId="16886" xr:uid="{5A17F11A-E9AB-404F-A131-0A82B2E1B461}"/>
    <cellStyle name="Input 3 2 2 5" xfId="12036" xr:uid="{42EB5456-7492-49E5-BD34-C47A0355FD63}"/>
    <cellStyle name="Input 3 2 3" xfId="2956" xr:uid="{BBEFA3EC-058D-4F33-8509-B5A70DE34713}"/>
    <cellStyle name="Input 3 2 3 2" xfId="13865" xr:uid="{76C01476-DAF8-49FA-A884-AE647165EB2A}"/>
    <cellStyle name="Input 3 2 3 3" xfId="12962" xr:uid="{8C9ADC49-3C84-4546-BF06-4579F4028314}"/>
    <cellStyle name="Input 3 2 3 4" xfId="10673" xr:uid="{AE444D0D-3A35-4EDA-97E2-392B9CAFD63C}"/>
    <cellStyle name="Input 3 2 4" xfId="3331" xr:uid="{CD645249-02E0-4AEF-A199-9DD04C94AC24}"/>
    <cellStyle name="Input 3 2 4 2" xfId="9989" xr:uid="{A21EE591-3C87-4994-AC54-290A09588645}"/>
    <cellStyle name="Input 3 2 5" xfId="2862" xr:uid="{7A6B16D3-E68C-42E2-92E0-72DA1C5B5C00}"/>
    <cellStyle name="Input 3 2 5 2" xfId="13383" xr:uid="{E5A31E53-5E5E-403C-A3B8-29A2C7093945}"/>
    <cellStyle name="Input 3 2 6" xfId="2677" xr:uid="{86DBA19B-9437-4747-A5D0-8B40ACF9BAD8}"/>
    <cellStyle name="Input 3 2 6 2" xfId="14669" xr:uid="{30144CDA-E0B3-47B9-BCBC-2DCE6244F0B5}"/>
    <cellStyle name="Input 3 2 7" xfId="4208" xr:uid="{1A7D031A-CE94-42C8-9D0A-04F4B3F305A6}"/>
    <cellStyle name="Input 3 2 8" xfId="8096" xr:uid="{4CC15DBF-572E-4918-B3DF-C9BEF030343A}"/>
    <cellStyle name="Input 3 3" xfId="1941" xr:uid="{5B02EA4A-B04C-4E8C-BC08-40B9228BD9CC}"/>
    <cellStyle name="Input 3 3 2" xfId="12037" xr:uid="{C69FEAED-67B9-4B5F-AB79-C0D0CE8502EE}"/>
    <cellStyle name="Input 3 3 2 2" xfId="14761" xr:uid="{A556FF06-A5AA-48DE-BF7F-10B17573159A}"/>
    <cellStyle name="Input 3 3 2 3" xfId="15440" xr:uid="{CA1BBA0D-9563-46AB-8C80-352354DDDEEF}"/>
    <cellStyle name="Input 3 3 2 4" xfId="16887" xr:uid="{103A7C67-AB8B-4C33-A8C3-5ECB55014000}"/>
    <cellStyle name="Input 3 3 3" xfId="10674" xr:uid="{2C40B837-F43C-481C-AA2F-E3A27B0C10FD}"/>
    <cellStyle name="Input 3 3 3 2" xfId="13866" xr:uid="{3894C696-5593-4595-9333-0CB5DAA9DCC7}"/>
    <cellStyle name="Input 3 3 3 3" xfId="9065" xr:uid="{7103D431-2C0B-4F67-9AF9-4A8B57DEB744}"/>
    <cellStyle name="Input 3 3 4" xfId="9986" xr:uid="{33092719-60DD-482C-8884-D4A71853637B}"/>
    <cellStyle name="Input 3 3 5" xfId="13380" xr:uid="{6A9D0AFC-ECC5-4111-B5E6-B1F178E56B53}"/>
    <cellStyle name="Input 3 3 6" xfId="12977" xr:uid="{7CB0CCDD-1B1D-4FDF-8424-507A72DDD4C6}"/>
    <cellStyle name="Input 3 3 7" xfId="8093" xr:uid="{FBED9FBE-18D8-444C-B0B7-C262B53AF22C}"/>
    <cellStyle name="Input 3 4" xfId="2320" xr:uid="{7402C474-0360-41D4-BD44-A61F0113A505}"/>
    <cellStyle name="Input 3 4 2" xfId="12400" xr:uid="{C878DE7E-EB5B-4707-AC49-80C2654182B9}"/>
    <cellStyle name="Input 3 4 2 2" xfId="14981" xr:uid="{4328DA97-CCF1-4C0F-B1B0-E1882B87E754}"/>
    <cellStyle name="Input 3 4 2 3" xfId="15711" xr:uid="{5FAA00CE-3DB6-4738-8B13-5FFC1D39A3BD}"/>
    <cellStyle name="Input 3 4 2 4" xfId="17184" xr:uid="{9DB0456B-6A9A-4E27-BEEA-AC757AD9E5D5}"/>
    <cellStyle name="Input 3 4 3" xfId="10998" xr:uid="{B401342B-E3C8-4A30-9ADB-EA3D6BB457CF}"/>
    <cellStyle name="Input 3 4 3 2" xfId="14185" xr:uid="{88FD240D-9986-40DF-B334-AAD21503F6C2}"/>
    <cellStyle name="Input 3 4 3 3" xfId="14348" xr:uid="{86DCDC07-1005-4852-A23B-C0621D38243E}"/>
    <cellStyle name="Input 3 4 4" xfId="10249" xr:uid="{431FE8AE-C635-46E5-84A9-8D210A3A1D23}"/>
    <cellStyle name="Input 3 4 5" xfId="13605" xr:uid="{91438ED6-BA8D-4127-9E0F-42EE3E140E1A}"/>
    <cellStyle name="Input 3 4 6" xfId="14662" xr:uid="{5A7CB077-616A-413A-A191-B5AF3CCCCB4C}"/>
    <cellStyle name="Input 3 4 7" xfId="8359" xr:uid="{D41BB827-09A4-4BC7-BE38-C11BA24D0B0B}"/>
    <cellStyle name="Input 3 5" xfId="3313" xr:uid="{C59FA19E-E02E-4F32-B02E-7B255F7B3C1D}"/>
    <cellStyle name="Input 3 5 2" xfId="12401" xr:uid="{05234E00-FFB1-421F-9BDB-F8E3862B5016}"/>
    <cellStyle name="Input 3 5 2 2" xfId="14982" xr:uid="{3CC3DB70-2BEB-424F-B2F4-ED277E4957DB}"/>
    <cellStyle name="Input 3 5 2 3" xfId="15712" xr:uid="{43165244-8552-494D-9C76-0EDAE5FD202B}"/>
    <cellStyle name="Input 3 5 2 4" xfId="17185" xr:uid="{236B4582-CCD9-486F-B9C3-1D1EC978CC48}"/>
    <cellStyle name="Input 3 5 3" xfId="10999" xr:uid="{9B3ABD5E-178A-4576-AE9F-33B322D697E8}"/>
    <cellStyle name="Input 3 5 3 2" xfId="14186" xr:uid="{95AFC998-6B29-45D7-A393-DD9F3DD7DF41}"/>
    <cellStyle name="Input 3 5 3 3" xfId="15050" xr:uid="{3D195FB2-7CE0-4637-8FB1-A7C40AA1D7C5}"/>
    <cellStyle name="Input 3 5 4" xfId="10307" xr:uid="{2DFB590B-125F-4861-947A-0DBEECA0904D}"/>
    <cellStyle name="Input 3 5 5" xfId="13663" xr:uid="{043CC6E1-369F-4DB0-9EB6-F860B03660E6}"/>
    <cellStyle name="Input 3 5 6" xfId="13161" xr:uid="{54B941DC-FD75-4635-82BD-FFBBE8FAB971}"/>
    <cellStyle name="Input 3 5 7" xfId="8417" xr:uid="{AEE1C2A3-FC6F-41EA-BE45-875840B0F4E3}"/>
    <cellStyle name="Input 3 6" xfId="3940" xr:uid="{C7F9461D-4F3C-427E-A17A-564E81C0C1B6}"/>
    <cellStyle name="Input 3 6 2" xfId="14605" xr:uid="{98F25937-4CE0-4F6A-B05F-63B5CC530C69}"/>
    <cellStyle name="Input 3 6 3" xfId="15341" xr:uid="{E366654D-2803-4485-A597-5DDA349B64F0}"/>
    <cellStyle name="Input 3 6 4" xfId="16523" xr:uid="{C036909E-CB22-4089-96DC-7B505271E294}"/>
    <cellStyle name="Input 3 6 5" xfId="11625" xr:uid="{978507ED-891A-49C0-AADC-568F3A37DF33}"/>
    <cellStyle name="Input 3 7" xfId="1819" xr:uid="{849786D5-4BD8-40F7-89CB-75DCDA847008}"/>
    <cellStyle name="Input 3 7 2" xfId="13715" xr:uid="{C50008DD-11BB-4492-A096-C932ED3EB659}"/>
    <cellStyle name="Input 3 7 3" xfId="13570" xr:uid="{D6B32482-0F5A-4C3D-8B4E-264DF28476E4}"/>
    <cellStyle name="Input 3 7 4" xfId="10403" xr:uid="{B05B877C-C425-4026-9807-E11F2688A586}"/>
    <cellStyle name="Input 3 8" xfId="3516" xr:uid="{4947F463-7165-43C4-B57A-C02D6D6E6DCF}"/>
    <cellStyle name="Input 3 8 2" xfId="8941" xr:uid="{C77A8DCA-F9E3-4EBE-AD02-7CA13726444F}"/>
    <cellStyle name="Input 3 9" xfId="4888" xr:uid="{F913226D-C17C-4E1E-A6F9-4F92876CBAAE}"/>
    <cellStyle name="Input 3 9 2" xfId="15030" xr:uid="{5A414E9A-E401-4316-BE10-7B9D83DFB5EC}"/>
    <cellStyle name="Input 4" xfId="901" xr:uid="{2D47F70D-4A24-49A0-BE2C-8C046179AAA2}"/>
    <cellStyle name="Input 5" xfId="167" xr:uid="{BE3B7B4E-1520-4667-B188-0C8785D2D92B}"/>
    <cellStyle name="Input 6" xfId="129" xr:uid="{B6CF3AA8-0E19-431E-9023-D5EB0783EB8B}"/>
    <cellStyle name="Input 6 2" xfId="1150" xr:uid="{83E8AC11-A30D-4C46-BB2E-2195F85E928D}"/>
    <cellStyle name="Input 6 2 2" xfId="2398" xr:uid="{9BFA97B9-107E-406D-AB86-0849FBD8841B}"/>
    <cellStyle name="Input 6 2 3" xfId="2904" xr:uid="{6B6BEC76-C94D-4781-B95D-C73D876DEDCE}"/>
    <cellStyle name="Input 6 2 4" xfId="3346" xr:uid="{CEE76B84-7ED5-4B37-AB53-F819B19EAFFB}"/>
    <cellStyle name="Input 6 2 5" xfId="3879" xr:uid="{E9E3C5A5-EECC-4610-9123-133074415CB0}"/>
    <cellStyle name="Input 6 2 6" xfId="2901" xr:uid="{CAC90CBA-E068-48B8-BE9F-C102D7952246}"/>
    <cellStyle name="Input 6 2 7" xfId="3991" xr:uid="{337E1412-3DE3-4C43-9535-C872CFA9CD32}"/>
    <cellStyle name="Input 6 3" xfId="1489" xr:uid="{38897922-3FE8-4AEE-ABB1-8B22D3E57C4B}"/>
    <cellStyle name="Input 6 4" xfId="2236" xr:uid="{4F7E33D7-AF2B-4CFE-85CA-3A2AFE41B585}"/>
    <cellStyle name="Input 6 5" xfId="3144" xr:uid="{5FC3F52C-D461-4EF9-B022-75DFFDF990AA}"/>
    <cellStyle name="Input 6 6" xfId="2360" xr:uid="{F67595C4-C6CB-4607-91BE-5E1F068E0976}"/>
    <cellStyle name="Input 6 7" xfId="4073" xr:uid="{61AE8B60-C876-4EC0-882B-7DA1796A870D}"/>
    <cellStyle name="Input 6 8" xfId="4232" xr:uid="{50909E19-701B-4695-9884-55AAAF7D27E3}"/>
    <cellStyle name="InputData" xfId="4889" xr:uid="{CEFD8405-57B6-4474-B86E-011658EE9DC0}"/>
    <cellStyle name="InputData 2" xfId="11374" xr:uid="{1484A20A-4C8D-413B-8D49-94E88AC2446B}"/>
    <cellStyle name="Level 1" xfId="1384" xr:uid="{C0D0C52F-5934-47EC-B0E8-BD0A04FAD6F7}"/>
    <cellStyle name="Level 2" xfId="4521" xr:uid="{ACC379F1-718B-4114-8DB6-8216D98B7FF2}"/>
    <cellStyle name="Level 3" xfId="1385" xr:uid="{8DAE1A05-0056-4FB7-A285-3E7F57F9BB7A}"/>
    <cellStyle name="Level 4" xfId="4520" xr:uid="{5E2645A0-CBC1-4370-9136-307353D25C3E}"/>
    <cellStyle name="Level 4 2" xfId="11375" xr:uid="{21A3318C-BDF1-4E51-81C2-1BA51D924642}"/>
    <cellStyle name="Linked Cell 2" xfId="243" xr:uid="{BDD7BAF7-7C31-4BBF-8DB5-D3B8CCC0B99B}"/>
    <cellStyle name="Linked Cell 2 2" xfId="645" xr:uid="{10F97A60-CB76-4B62-AD3E-F69C81950A0A}"/>
    <cellStyle name="Linked Cell 2 3" xfId="646" xr:uid="{AE290CCA-7D25-47C2-9F9D-1E830C3BBC69}"/>
    <cellStyle name="Linked Cell 2 4" xfId="644" xr:uid="{422BF404-C26C-4ECE-970D-1C44DC98C935}"/>
    <cellStyle name="Linked Cell 2 5" xfId="4890" xr:uid="{62110F59-B9C8-4310-9DFC-400FE55E1738}"/>
    <cellStyle name="Linked Cell 3" xfId="647" xr:uid="{6D47F7EF-7802-4BFA-868F-CDD897B8D63D}"/>
    <cellStyle name="Linked Cell 3 2" xfId="4891" xr:uid="{4139C156-C70A-46FD-9829-C1B75FDB9B8B}"/>
    <cellStyle name="Linked Cell 4" xfId="904" xr:uid="{581A66D7-80C1-42AB-AD7E-CF4B310BA8FD}"/>
    <cellStyle name="Linked Cell 5" xfId="170" xr:uid="{91CA07DB-5188-4374-9045-25F0818120A2}"/>
    <cellStyle name="Linked Cell 6" xfId="130" xr:uid="{2B43A854-432C-4BFB-A20A-6322D7C78969}"/>
    <cellStyle name="Main Heading" xfId="648" xr:uid="{B4E2641C-B485-4C96-B2A0-4A2B43286803}"/>
    <cellStyle name="Neutral 2" xfId="244" xr:uid="{C842C869-9D5D-4FD2-B358-8D5F77F02297}"/>
    <cellStyle name="Neutral 2 2" xfId="650" xr:uid="{CBB5CAD2-FD17-4225-AB5F-EDB9BEC7910D}"/>
    <cellStyle name="Neutral 2 2 2" xfId="7208" xr:uid="{BA1D359E-B0D9-42A9-A974-94717635FD57}"/>
    <cellStyle name="Neutral 2 3" xfId="651" xr:uid="{5EC15359-0672-44FC-8D0B-29BA7A4C03B5}"/>
    <cellStyle name="Neutral 2 4" xfId="649" xr:uid="{9C24F533-CE51-4BDA-9162-5BE285122A3F}"/>
    <cellStyle name="Neutral 2 5" xfId="4892" xr:uid="{CF1CEBA0-2BCC-4D2C-9914-D78329E05A9E}"/>
    <cellStyle name="Neutral 2 6" xfId="6982" xr:uid="{C4D3CBF3-B26E-4206-9544-CE2B9AB16859}"/>
    <cellStyle name="Neutral 3" xfId="652" xr:uid="{F8E50A79-224E-4D0D-91F2-29725D01AC10}"/>
    <cellStyle name="Neutral 3 2" xfId="4893" xr:uid="{3EB25D0B-08F5-4B6C-ACB2-8C09DA1D8500}"/>
    <cellStyle name="Neutral 3 3" xfId="6995" xr:uid="{D195EC25-7A35-4C75-B023-20F84A198C87}"/>
    <cellStyle name="Neutral 4" xfId="900" xr:uid="{33184E77-BCB5-433D-BF8B-67D8CF64F3BC}"/>
    <cellStyle name="Neutral 4 2" xfId="6979" xr:uid="{980EEE48-53F1-4C76-BD3E-1E80D7CB3793}"/>
    <cellStyle name="Neutral 5" xfId="166" xr:uid="{C1FC9DA9-1C57-40A3-9367-1C91DD8BFF4D}"/>
    <cellStyle name="Neutral 6" xfId="131" xr:uid="{712C144C-E452-4D83-949A-FACD84F6BCC6}"/>
    <cellStyle name="Normal" xfId="0" builtinId="0"/>
    <cellStyle name="Normal - Style1 2" xfId="15" xr:uid="{3FBD327E-8F9B-48A3-BEAE-ACD6F962D7AF}"/>
    <cellStyle name="Normal - Style1 2 2" xfId="6040" xr:uid="{B87B5B98-4732-46A0-8B02-7137CAE1CAD4}"/>
    <cellStyle name="Normal 10" xfId="653" xr:uid="{BBBBAC48-9D82-4AB2-A88F-7E61296B1AA7}"/>
    <cellStyle name="Normal 10 10" xfId="6977" xr:uid="{4764C8C0-9781-46A6-ACC4-38406CDE7CA3}"/>
    <cellStyle name="Normal 10 11" xfId="6159" xr:uid="{B7C0B4D8-7A9B-4E4B-8720-90D70D857B0A}"/>
    <cellStyle name="Normal 10 2" xfId="4894" xr:uid="{49E684C7-07CC-4C5F-9D41-9DBFFCAFAEBC}"/>
    <cellStyle name="Normal 10 2 2" xfId="6027" xr:uid="{04BF45A6-CFCF-4B41-864E-B16EE77F5141}"/>
    <cellStyle name="Normal 10 2 2 2" xfId="6065" xr:uid="{B5BA332F-2575-4F07-9B54-EA3ED9EC4170}"/>
    <cellStyle name="Normal 10 2 2 2 2" xfId="6036" xr:uid="{EAD77245-1E77-409C-864F-01B8D65DFC2D}"/>
    <cellStyle name="Normal 10 2 2 2 2 2" xfId="7087" xr:uid="{DCB596D9-64D8-43E9-83F0-15439CA61D34}"/>
    <cellStyle name="Normal 10 2 2 2 3" xfId="6039" xr:uid="{4706B534-E99D-4545-B1E7-BAEAF6590F70}"/>
    <cellStyle name="Normal 10 2 2 2 3 2" xfId="6083" xr:uid="{474C5CCE-10AC-4E7B-85BF-03247E098C58}"/>
    <cellStyle name="Normal 10 2 2 2 4" xfId="6042" xr:uid="{6A19D007-6C0D-4254-AACF-8ABF16DB53B2}"/>
    <cellStyle name="Normal 10 2 2 3" xfId="6057" xr:uid="{73FC4C4B-3226-435F-AD4F-64CF2A5E40E0}"/>
    <cellStyle name="Normal 10 2 3" xfId="6098" xr:uid="{5A6CA201-C392-4E64-8DF1-19E2B18688F2}"/>
    <cellStyle name="Normal 10 2 5" xfId="6093" xr:uid="{B7B0DA6D-35B9-4246-AB20-BD6680553AF5}"/>
    <cellStyle name="Normal 10 3" xfId="6170" xr:uid="{CA561F1C-2C3C-4C64-AE4C-9783DDDA6125}"/>
    <cellStyle name="Normal 10 3 2" xfId="6323" xr:uid="{FDC48A34-82A2-4BF8-9C5C-3EBA9BDEB314}"/>
    <cellStyle name="Normal 10 3 2 2" xfId="6752" xr:uid="{F618F1B1-98EE-4689-807D-BC4063562901}"/>
    <cellStyle name="Normal 10 3 2 2 2" xfId="8830" xr:uid="{B1C64D14-CE66-4DE5-83F8-1E0D20E7C129}"/>
    <cellStyle name="Normal 10 3 2 3" xfId="6537" xr:uid="{0287086D-6433-45B1-A368-A13D6B9A6B8E}"/>
    <cellStyle name="Normal 10 3 2 4" xfId="6953" xr:uid="{B7104701-9F13-423E-95AC-6EC1021F5F49}"/>
    <cellStyle name="Normal 10 3 2 5" xfId="8620" xr:uid="{4AE21743-AC8B-4E13-8E5E-C26A161C1A38}"/>
    <cellStyle name="Normal 10 3 3" xfId="6604" xr:uid="{3FACFA5A-60A1-480A-AED6-C1EFCC060043}"/>
    <cellStyle name="Normal 10 3 3 2" xfId="8682" xr:uid="{2604F427-13E7-4D7F-A3C7-2F406254E522}"/>
    <cellStyle name="Normal 10 3 4" xfId="6389" xr:uid="{C160C583-DA38-44C2-AFF4-B85D6EAB8F5E}"/>
    <cellStyle name="Normal 10 3 5" xfId="6812" xr:uid="{CDD7967D-89B2-48C3-8189-36ECE0D9684F}"/>
    <cellStyle name="Normal 10 3 6" xfId="8472" xr:uid="{02104522-FDA2-47F2-9E2E-36921A719865}"/>
    <cellStyle name="Normal 10 4" xfId="6273" xr:uid="{13216880-798F-430D-B0D8-1683DF86B4A8}"/>
    <cellStyle name="Normal 10 4 2" xfId="6702" xr:uid="{4EFEDD4C-9E3F-4CD4-86AB-8D4A84203C7F}"/>
    <cellStyle name="Normal 10 4 2 2" xfId="8780" xr:uid="{D8FED14A-CAEA-49E7-95B0-38DCA084D23F}"/>
    <cellStyle name="Normal 10 4 3" xfId="6487" xr:uid="{1F9AE638-D753-48D6-B16C-13B676EFC851}"/>
    <cellStyle name="Normal 10 4 4" xfId="6905" xr:uid="{5970490B-E1DB-4D7E-ABE1-E2903BCE25EB}"/>
    <cellStyle name="Normal 10 4 5" xfId="8570" xr:uid="{A7686D20-2B0D-4E13-A6D4-0F30F9ACD389}"/>
    <cellStyle name="Normal 10 5" xfId="6081" xr:uid="{A8CD409E-44F2-43F7-B5EC-580ED65A370F}"/>
    <cellStyle name="Normal 10 6" xfId="6595" xr:uid="{F892EDAB-B7D6-46C8-ABD2-C4C8D73DD79A}"/>
    <cellStyle name="Normal 10 6 2" xfId="6999" xr:uid="{D8AA8657-36E8-49D9-A643-02B91E2FACF9}"/>
    <cellStyle name="Normal 10 6 3" xfId="8673" xr:uid="{880BB1FA-6FA6-4050-BF3A-D643B1289731}"/>
    <cellStyle name="Normal 10 7" xfId="6380" xr:uid="{95FBC228-B086-42B7-BAAE-ECFE4ACFDAA5}"/>
    <cellStyle name="Normal 10 7 2" xfId="7209" xr:uid="{2B956F2F-88A1-48B7-BC4F-3322A15A3B30}"/>
    <cellStyle name="Normal 10 8" xfId="6804" xr:uid="{F26548CE-469B-4638-9BE4-C7BFB81DB92B}"/>
    <cellStyle name="Normal 10 9" xfId="8463" xr:uid="{B388057A-B469-46CB-A72E-C4ED45D949B7}"/>
    <cellStyle name="Normal 11" xfId="654" xr:uid="{729EDB1D-D594-4513-AB60-90B2507988A9}"/>
    <cellStyle name="Normal 11 2" xfId="4896" xr:uid="{70B8C2A6-4949-440B-9746-419B69BE4827}"/>
    <cellStyle name="Normal 11 2 2" xfId="6033" xr:uid="{BBA34D92-CF8F-45E8-A0A8-5A56C0845864}"/>
    <cellStyle name="Normal 11 2 2 2" xfId="6753" xr:uid="{02CC07B9-362F-4589-8FA3-C0B917FCDA38}"/>
    <cellStyle name="Normal 11 2 2 2 2" xfId="7483" xr:uid="{FBFC3400-DE1D-44A9-B568-924FD6AB7AEC}"/>
    <cellStyle name="Normal 11 2 2 2 3" xfId="8831" xr:uid="{A78CD384-19F0-490E-AAC5-1655835F7729}"/>
    <cellStyle name="Normal 11 2 2 2 4" xfId="11377" xr:uid="{3FAD2C17-3DA4-415E-9561-531C0AA1D043}"/>
    <cellStyle name="Normal 11 2 2 3" xfId="6538" xr:uid="{C755002F-BD2E-4AA4-B3A7-7F22C7F4D283}"/>
    <cellStyle name="Normal 11 2 2 4" xfId="6954" xr:uid="{B92C6202-EE56-4F6F-A314-0D7D73E4903F}"/>
    <cellStyle name="Normal 11 2 2 5" xfId="8621" xr:uid="{5D695141-9409-4F5E-B967-5C525663A0FB}"/>
    <cellStyle name="Normal 11 2 2 6" xfId="6324" xr:uid="{A6DCA35D-203C-4256-92AF-FD08D0724F23}"/>
    <cellStyle name="Normal 11 2 26" xfId="6973" xr:uid="{92234C4F-BD2D-4BF8-B8D4-00404AF1E731}"/>
    <cellStyle name="Normal 11 2 27 3" xfId="6062" xr:uid="{D4DABD69-F4D7-4683-AE15-5E7FEE9ACFF3}"/>
    <cellStyle name="Normal 11 2 28" xfId="6100" xr:uid="{125E9AA7-4DD2-434B-841B-A6CADC9D897D}"/>
    <cellStyle name="Normal 11 2 29" xfId="7062" xr:uid="{E508428A-AB85-4F5C-98A2-D1D6FB56C712}"/>
    <cellStyle name="Normal 11 2 3" xfId="7211" xr:uid="{6DD3C99C-DB0A-445C-86BA-0052F74BA9F6}"/>
    <cellStyle name="Normal 11 2 4" xfId="6174" xr:uid="{148B5EF1-8A25-4E11-8686-6A8100CF3E20}"/>
    <cellStyle name="Normal 11 26 2" xfId="1376" xr:uid="{8B16BA37-0283-4003-A0D0-DFAECE3C4253}"/>
    <cellStyle name="Normal 11 26 2 2" xfId="1380" xr:uid="{E439FD7B-BC11-4207-A4D5-EE84B08CB869}"/>
    <cellStyle name="Normal 11 28" xfId="6972" xr:uid="{64B91C02-569A-46D6-9A07-04F9F5FBDAFF}"/>
    <cellStyle name="Normal 11 28 2" xfId="6028" xr:uid="{E8E9AB94-BAC5-47A6-A263-0A0248DA5A0B}"/>
    <cellStyle name="Normal 11 28 2 2" xfId="6058" xr:uid="{94693205-B189-4681-ACB8-B622E251A2CA}"/>
    <cellStyle name="Normal 11 28 2 4" xfId="6060" xr:uid="{04051767-3F06-4047-8414-F73942562179}"/>
    <cellStyle name="Normal 11 28 2 6" xfId="6068" xr:uid="{F4895C02-ED72-4BB0-8BF9-A93C10550950}"/>
    <cellStyle name="Normal 11 3" xfId="4895" xr:uid="{A217C144-4706-4DDB-8A9E-FD935E59B233}"/>
    <cellStyle name="Normal 11 3 2" xfId="6650" xr:uid="{504149D3-F7E4-4106-98AE-BA19A63F2B4D}"/>
    <cellStyle name="Normal 11 3 2 2" xfId="8728" xr:uid="{D981C798-24ED-4320-82BA-1ABBFA32B057}"/>
    <cellStyle name="Normal 11 3 3" xfId="6435" xr:uid="{C2D9CC36-4C72-4B7D-A5EE-C6E1D5F056B2}"/>
    <cellStyle name="Normal 11 3 4" xfId="6856" xr:uid="{7CA4E020-0436-4F17-87A1-71D564E140D5}"/>
    <cellStyle name="Normal 11 3 5" xfId="8518" xr:uid="{E6E5CD84-21FC-45E0-B2C2-AE48F1547779}"/>
    <cellStyle name="Normal 11 3 6" xfId="11376" xr:uid="{DFE51246-9827-4210-837E-05783039B9D3}"/>
    <cellStyle name="Normal 11 3 7" xfId="6221" xr:uid="{781D4BF8-488F-4A3B-B178-61A114E56DF5}"/>
    <cellStyle name="Normal 11 4" xfId="6274" xr:uid="{2A946A5F-D3C7-4F6F-8296-375278FAFEBA}"/>
    <cellStyle name="Normal 11 4 2" xfId="6703" xr:uid="{76C29864-6FFE-46E3-990E-5244C9254D0D}"/>
    <cellStyle name="Normal 11 4 2 2" xfId="8781" xr:uid="{C8A70F31-ED38-484B-A064-C4F80F7E4AC5}"/>
    <cellStyle name="Normal 11 4 3" xfId="6488" xr:uid="{6C9A5566-71E7-405F-BCD1-8CA4EC49E293}"/>
    <cellStyle name="Normal 11 4 4" xfId="6906" xr:uid="{6541721D-0514-461E-B8B9-C1A2A49F60AE}"/>
    <cellStyle name="Normal 11 4 5" xfId="8571" xr:uid="{81F399FA-0075-44EB-8B5E-7E839D84E045}"/>
    <cellStyle name="Normal 11 5" xfId="6596" xr:uid="{5C198110-78B1-45A9-8014-B3406F6D3900}"/>
    <cellStyle name="Normal 11 5 2" xfId="7017" xr:uid="{1CF00D66-E7CC-495A-AAA5-B1710BD8DA67}"/>
    <cellStyle name="Normal 11 5 3" xfId="8674" xr:uid="{DD3DCAC4-E155-4059-A4F0-14413C7273CF}"/>
    <cellStyle name="Normal 11 6" xfId="6381" xr:uid="{A4563E8A-4C69-4C12-9357-419C3EBFB22D}"/>
    <cellStyle name="Normal 11 6 2" xfId="7210" xr:uid="{262DF9C7-51A2-4EE6-8709-FF9AF51D50CA}"/>
    <cellStyle name="Normal 11 7" xfId="6805" xr:uid="{3151679D-5C1D-47E3-BA71-7EDFF62004D0}"/>
    <cellStyle name="Normal 11 8" xfId="8464" xr:uid="{2BA2DDA9-7E34-4049-8007-19FC52116AB2}"/>
    <cellStyle name="Normal 11 9" xfId="6160" xr:uid="{B79B9883-AEFF-4D35-9274-2BB828EE17D6}"/>
    <cellStyle name="Normal 11_3.15 Additional Data" xfId="11378" xr:uid="{AA050B76-EFBC-4FC4-B4D7-7944CDB7178E}"/>
    <cellStyle name="Normal 12" xfId="655" xr:uid="{17104984-3B7B-4A80-B1FA-9D75467C79AE}"/>
    <cellStyle name="Normal 12 2" xfId="4898" xr:uid="{857A7E8E-5AB7-43DC-B512-783C1FEE1ED3}"/>
    <cellStyle name="Normal 12 2 2" xfId="7212" xr:uid="{0EC1704E-926B-435C-8F31-D55716F865F7}"/>
    <cellStyle name="Normal 12 2 2 2" xfId="11380" xr:uid="{9D1884A5-E37E-493F-BF58-2BABEDE0B880}"/>
    <cellStyle name="Normal 12 2 3" xfId="7019" xr:uid="{50CA2A56-A38C-4B44-B513-31C3BAFF497B}"/>
    <cellStyle name="Normal 12 3" xfId="4897" xr:uid="{94190682-9B27-4E14-89AF-4C2913277183}"/>
    <cellStyle name="Normal 12 3 2" xfId="11379" xr:uid="{DF4E3DA4-0DF3-4A9D-859A-9BF6E6FAD46F}"/>
    <cellStyle name="Normal 12 4" xfId="6164" xr:uid="{D911D6B4-008A-458B-965D-3C76E21CFC8B}"/>
    <cellStyle name="Normal 12_3.15 Additional Data" xfId="11381" xr:uid="{5A18D54D-C645-440E-917B-D33D6DE1A28A}"/>
    <cellStyle name="Normal 13" xfId="656" xr:uid="{8DDF44A0-9A3D-44A1-A069-951F387A557F}"/>
    <cellStyle name="Normal 13 2" xfId="4530" xr:uid="{6330EA35-0795-4BEC-8D63-3E05EC987FAB}"/>
    <cellStyle name="Normal 13 2 10" xfId="5774" xr:uid="{7020C817-69D9-42BD-BD42-C09954469800}"/>
    <cellStyle name="Normal 13 2 2" xfId="7102" xr:uid="{3290377D-CD9D-4BBD-9483-2ED11E074B46}"/>
    <cellStyle name="Normal 13 2 2 2" xfId="7472" xr:uid="{E5C37041-AFB1-4724-B1E3-55F8ABB15D0B}"/>
    <cellStyle name="Normal 13 2 2 2 15" xfId="11626" xr:uid="{DB0480F3-C169-4169-BE7B-11FBABA8E561}"/>
    <cellStyle name="Normal 13 2 3" xfId="7023" xr:uid="{1751664F-8E1E-4A74-8869-76EC5E7017A1}"/>
    <cellStyle name="Normal 13 3" xfId="4899" xr:uid="{F56C026E-FD17-44A5-99D0-F9217EB5A43B}"/>
    <cellStyle name="Normal 13 4" xfId="6171" xr:uid="{BE3E9EE9-8ACA-49FF-B48B-EBFBD46D6328}"/>
    <cellStyle name="Normal 14" xfId="934" xr:uid="{9A1CB6B3-E88D-4674-A5F4-23CAF5718C11}"/>
    <cellStyle name="Normal 14 10" xfId="6228" xr:uid="{37ECFE16-2C41-4471-9226-5FFCEF2B900A}"/>
    <cellStyle name="Normal 14 2" xfId="4527" xr:uid="{A9B1AD2D-C270-4DF8-8887-0A7A12FFC814}"/>
    <cellStyle name="Normal 14 2 10" xfId="5775" xr:uid="{87E975D8-23EB-4568-8D9A-43AB0346A94E}"/>
    <cellStyle name="Normal 14 2 2" xfId="7025" xr:uid="{E1486213-0C63-4A46-8C86-231009659AEE}"/>
    <cellStyle name="Normal 14 2 3" xfId="8735" xr:uid="{EED2AE89-2506-4BCC-87F3-DC16D1E11045}"/>
    <cellStyle name="Normal 14 2 4" xfId="6657" xr:uid="{235FB931-0E2D-40EE-BF1B-F2C9D2A5BE8B}"/>
    <cellStyle name="Normal 14 2_List of table gaps" xfId="7468" xr:uid="{3458B558-CDF5-4A72-8644-924B8B27CB0B}"/>
    <cellStyle name="Normal 14 3" xfId="6442" xr:uid="{02F72F3A-5775-4A55-81FF-46CF11D8B7E3}"/>
    <cellStyle name="Normal 14 3 2" xfId="7100" xr:uid="{22C60A5C-1040-423C-8547-BEF65DEF75A0}"/>
    <cellStyle name="Normal 14 4" xfId="6862" xr:uid="{0D4A0B65-D9B5-4B50-B6D0-DD0E2E36DC9F}"/>
    <cellStyle name="Normal 14 5" xfId="8525" xr:uid="{9373577F-E427-40E6-AE32-986C72E93CB4}"/>
    <cellStyle name="Normal 14 6" xfId="8845" xr:uid="{2D6081F2-021F-4082-BD11-242A9475EC32}"/>
    <cellStyle name="Normal 14 7" xfId="9274" xr:uid="{545AC78B-CE14-4AAD-9901-3A345CCEC096}"/>
    <cellStyle name="Normal 14 8" xfId="12938" xr:uid="{DBFB043B-028F-450E-BC87-B4F2C3DF9CB3}"/>
    <cellStyle name="Normal 14 9" xfId="16023" xr:uid="{897ED31D-FF1D-4BA6-953B-18D2319660F1}"/>
    <cellStyle name="Normal 15" xfId="957" xr:uid="{41526C75-A4D6-4DEE-99C1-9387E0F86C6E}"/>
    <cellStyle name="Normal 15 2" xfId="4525" xr:uid="{9BFF078E-01B7-463E-BB32-205DD0A60CE1}"/>
    <cellStyle name="Normal 15 2 2" xfId="7027" xr:uid="{A886A9D6-DC25-4B88-86BF-31061A1AB373}"/>
    <cellStyle name="Normal 15 2 3" xfId="11382" xr:uid="{86F319A6-BFF7-4253-AAA0-1B0C24ECBA49}"/>
    <cellStyle name="Normal 15 2 4" xfId="6761" xr:uid="{BD049D4E-AA7D-43AD-97D7-CA088934BD75}"/>
    <cellStyle name="Normal 15 3" xfId="6546" xr:uid="{FF14087B-D111-4A7B-9D7C-4984F0945B64}"/>
    <cellStyle name="Normal 15 3 2" xfId="7098" xr:uid="{A58463D1-7CC1-4B39-8483-01334CD421E7}"/>
    <cellStyle name="Normal 15 4" xfId="6961" xr:uid="{8A297B1A-30D1-4ED5-9F1E-9A9549CBAD6B}"/>
    <cellStyle name="Normal 15 5" xfId="8629" xr:uid="{1A590442-7439-4657-8D62-602E5CA17CEA}"/>
    <cellStyle name="Normal 15 6" xfId="6334" xr:uid="{ED7520A2-41E7-49F0-9604-9ADD9D7E4816}"/>
    <cellStyle name="Normal 16" xfId="1059" xr:uid="{149E431B-7AB4-4A21-8EF2-A210DF7AC7DC}"/>
    <cellStyle name="Normal 16 2" xfId="4900" xr:uid="{FEF49EBF-DB34-40AC-A794-AD42C56C5E41}"/>
    <cellStyle name="Normal 16 2 2" xfId="11383" xr:uid="{52347B04-336D-4095-97DD-1C03E8D638DA}"/>
    <cellStyle name="Normal 16 3" xfId="7031" xr:uid="{E0EBB3B0-D808-447D-86F5-F3FDD5ECCF5D}"/>
    <cellStyle name="Normal 17" xfId="157" xr:uid="{7AAE4B07-56D3-4DDE-B76A-A402E9778A55}"/>
    <cellStyle name="Normal 17 2" xfId="4901" xr:uid="{7B80010E-C175-4624-898E-BD2EB7EB1E42}"/>
    <cellStyle name="Normal 17 2 2" xfId="12736" xr:uid="{B7FC758C-46FC-416B-845D-CF4704BE620C}"/>
    <cellStyle name="Normal 17 2 2 2" xfId="17511" xr:uid="{7FDFA3D3-4BF9-4D49-A9C2-B4DAE35BCF72}"/>
    <cellStyle name="Normal 17 2 3" xfId="11327" xr:uid="{0C5465F1-5134-4D2A-8594-AC535571026F}"/>
    <cellStyle name="Normal 17 2 4" xfId="16394" xr:uid="{E1B4570A-C169-48AD-8D51-6AE3C884C5A9}"/>
    <cellStyle name="Normal 17 3" xfId="7088" xr:uid="{B6B780D0-9D90-484E-8E28-24559EA84DE6}"/>
    <cellStyle name="Normal 18" xfId="1370" xr:uid="{9AD50896-1289-4D66-9776-761A33468347}"/>
    <cellStyle name="Normal 18 2" xfId="4902" xr:uid="{E9A7DD0D-3CE0-40C3-8BBA-D6908BA5E3CC}"/>
    <cellStyle name="Normal 18 3" xfId="7093" xr:uid="{CA435F22-DCB1-413A-A948-AF536BA0A804}"/>
    <cellStyle name="Normal 188" xfId="7089" xr:uid="{636DF642-27E1-45FE-8C09-0451A07735ED}"/>
    <cellStyle name="Normal 19" xfId="1387" xr:uid="{963486EE-A6DD-42EA-A254-E8E2AE2F371D}"/>
    <cellStyle name="Normal 19 10" xfId="8426" xr:uid="{D490C741-D589-403E-B3D3-7745D8DE2C23}"/>
    <cellStyle name="Normal 19 11" xfId="6108" xr:uid="{8F489042-924C-4EF8-AEDB-D8B73A8FAF7E}"/>
    <cellStyle name="Normal 19 2" xfId="4903" xr:uid="{FCF6DA8C-E4D5-4676-BB7A-EE6E20E79A29}"/>
    <cellStyle name="Normal 19 2 10" xfId="6120" xr:uid="{D17AA7C8-BB36-4636-A3EB-849BA84FDD8D}"/>
    <cellStyle name="Normal 19 2 2" xfId="6128" xr:uid="{5D60EC6E-9954-44AC-8AE9-05D82242CA9F}"/>
    <cellStyle name="Normal 19 2 2 2" xfId="6157" xr:uid="{F816F3BA-486D-4359-9D5F-3BDF3513FFC9}"/>
    <cellStyle name="Normal 19 2 2 2 2" xfId="6219" xr:uid="{7105A088-906C-408C-A7A1-FD7AB5773C03}"/>
    <cellStyle name="Normal 19 2 2 2 2 2" xfId="6321" xr:uid="{0F138713-A640-4E54-B2EA-306EEF742E47}"/>
    <cellStyle name="Normal 19 2 2 2 2 2 2" xfId="6750" xr:uid="{5502D90E-047A-4FE7-9E25-B6105640B709}"/>
    <cellStyle name="Normal 19 2 2 2 2 2 2 2" xfId="8828" xr:uid="{D2647A49-A765-49F3-BA57-D5B57C9D0E40}"/>
    <cellStyle name="Normal 19 2 2 2 2 2 3" xfId="6535" xr:uid="{0EF1DE8D-C951-44EB-A3FB-4F661D491E54}"/>
    <cellStyle name="Normal 19 2 2 2 2 2 4" xfId="6952" xr:uid="{E04D6DEE-88B8-4F44-B989-504378A83A6A}"/>
    <cellStyle name="Normal 19 2 2 2 2 2 5" xfId="8618" xr:uid="{3423ABFE-EF96-410F-829D-86453F2CC4A5}"/>
    <cellStyle name="Normal 19 2 2 2 2 3" xfId="6648" xr:uid="{F28D1CCF-CC5C-4EEA-B508-09E5FEF90D9D}"/>
    <cellStyle name="Normal 19 2 2 2 2 3 2" xfId="8726" xr:uid="{E0CCFFFE-141F-4CD2-B564-526B79CB138F}"/>
    <cellStyle name="Normal 19 2 2 2 2 4" xfId="6433" xr:uid="{1D94B1B0-6175-4C17-A73B-5B1D7CB49586}"/>
    <cellStyle name="Normal 19 2 2 2 2 5" xfId="6855" xr:uid="{CE940803-11D7-4593-B3E2-84B700EF8011}"/>
    <cellStyle name="Normal 19 2 2 2 2 6" xfId="8516" xr:uid="{E29A7354-3D05-41BA-8D17-AC1E07EFFB85}"/>
    <cellStyle name="Normal 19 2 2 2 3" xfId="6271" xr:uid="{552DDCA3-72F0-4B1B-A3A3-D99366F5F71A}"/>
    <cellStyle name="Normal 19 2 2 2 3 2" xfId="6700" xr:uid="{837D45E6-E1A0-4060-9F8E-243A77E358A0}"/>
    <cellStyle name="Normal 19 2 2 2 3 2 2" xfId="8778" xr:uid="{3C2FB18C-04C6-41B2-99F1-66EB033550A2}"/>
    <cellStyle name="Normal 19 2 2 2 3 3" xfId="6485" xr:uid="{0F1FB140-6944-46FA-98BC-763D8DB59FE7}"/>
    <cellStyle name="Normal 19 2 2 2 3 4" xfId="6904" xr:uid="{251BE651-BA43-4FE7-82B1-CEE74C05A5A1}"/>
    <cellStyle name="Normal 19 2 2 2 3 5" xfId="8568" xr:uid="{0C20A00C-7191-451A-8B3F-047B6D7EA3E2}"/>
    <cellStyle name="Normal 19 2 2 2 4" xfId="6593" xr:uid="{4EEBCAFD-A648-418D-B399-4ECABA926046}"/>
    <cellStyle name="Normal 19 2 2 2 4 2" xfId="8671" xr:uid="{73AD1E34-B453-449C-8AE3-EE2AE54A92AF}"/>
    <cellStyle name="Normal 19 2 2 2 5" xfId="6378" xr:uid="{8CB3B58B-CAD0-4CFD-AC68-2FA181437704}"/>
    <cellStyle name="Normal 19 2 2 2 6" xfId="6803" xr:uid="{E024C4CD-C89D-4A87-948D-174F2E5908DA}"/>
    <cellStyle name="Normal 19 2 2 2 7" xfId="8461" xr:uid="{C80ECCA0-60FF-4DB6-BF64-DD8324959C89}"/>
    <cellStyle name="Normal 19 2 2 3" xfId="6196" xr:uid="{D833FF58-CD3A-41BF-A029-BA3FF8B53DC8}"/>
    <cellStyle name="Normal 19 2 2 3 2" xfId="6298" xr:uid="{9D30DC1A-21BA-419E-8D18-72254D1361F2}"/>
    <cellStyle name="Normal 19 2 2 3 2 2" xfId="6727" xr:uid="{2F9EA643-0211-4525-A108-F557BEDA13FF}"/>
    <cellStyle name="Normal 19 2 2 3 2 2 2" xfId="8805" xr:uid="{EA355FF7-E1EF-4A60-A83D-C7FDF458E8A0}"/>
    <cellStyle name="Normal 19 2 2 3 2 3" xfId="6512" xr:uid="{6CD911F0-BB2B-4764-97E2-71FB54ADCCE0}"/>
    <cellStyle name="Normal 19 2 2 3 2 4" xfId="6929" xr:uid="{68C330CB-E0A6-402A-A7DF-F3947A840472}"/>
    <cellStyle name="Normal 19 2 2 3 2 5" xfId="8595" xr:uid="{C4AD4849-7E9B-47B7-A789-577A0F26C98C}"/>
    <cellStyle name="Normal 19 2 2 3 3" xfId="6625" xr:uid="{8EC05611-C9A6-4A18-B218-1A315442D477}"/>
    <cellStyle name="Normal 19 2 2 3 3 2" xfId="8703" xr:uid="{16A01E35-22E5-45CC-BB2E-91E62A157258}"/>
    <cellStyle name="Normal 19 2 2 3 4" xfId="6410" xr:uid="{5B04F3C0-4285-407A-8B2D-792F757A454B}"/>
    <cellStyle name="Normal 19 2 2 3 5" xfId="6833" xr:uid="{8C09D5FA-D30A-4DB9-ABA6-945DDE6319F7}"/>
    <cellStyle name="Normal 19 2 2 3 6" xfId="8493" xr:uid="{EAF5D769-417B-4B79-AD7A-1AC4C16B5E52}"/>
    <cellStyle name="Normal 19 2 2 4" xfId="6247" xr:uid="{8C79A80A-D3E0-492A-B622-DA807FCAC6CD}"/>
    <cellStyle name="Normal 19 2 2 4 2" xfId="6676" xr:uid="{8B3C5D68-D466-4953-89F0-E2820F4EBBAF}"/>
    <cellStyle name="Normal 19 2 2 4 2 2" xfId="8754" xr:uid="{534F26F8-8182-4FE6-8C59-7C005DD93A66}"/>
    <cellStyle name="Normal 19 2 2 4 3" xfId="6461" xr:uid="{445C4684-57BE-40F6-8A38-BF57B88A35B9}"/>
    <cellStyle name="Normal 19 2 2 4 4" xfId="6881" xr:uid="{31316CDD-C941-4EFD-B644-9657B5F25751}"/>
    <cellStyle name="Normal 19 2 2 4 5" xfId="8544" xr:uid="{5D4BFC91-3A9F-4DCB-902A-ECC70EA83248}"/>
    <cellStyle name="Normal 19 2 2 5" xfId="6569" xr:uid="{0907A08E-8A51-4615-961B-48F46404D307}"/>
    <cellStyle name="Normal 19 2 2 5 2" xfId="8648" xr:uid="{3072EF74-A7C1-4AB3-ACDD-A17C8F39E7EE}"/>
    <cellStyle name="Normal 19 2 2 6" xfId="6354" xr:uid="{CDE84229-AFAE-40AA-892B-15C1A7DFC639}"/>
    <cellStyle name="Normal 19 2 2 7" xfId="6780" xr:uid="{B97021A7-7C73-45BD-B9AE-C53C45DD97C0}"/>
    <cellStyle name="Normal 19 2 2 8" xfId="8438" xr:uid="{9600B0A1-6A33-4A88-8D0A-09020675CDFB}"/>
    <cellStyle name="Normal 19 2 3" xfId="6151" xr:uid="{53BC8646-1F3F-4DCE-92A5-EBEB5E6D5A25}"/>
    <cellStyle name="Normal 19 2 3 2" xfId="6213" xr:uid="{49BB38B0-E36C-42A8-8AC7-80CB8CE46095}"/>
    <cellStyle name="Normal 19 2 3 2 2" xfId="6315" xr:uid="{26B0EA59-B13B-44B2-A706-E67750FB0790}"/>
    <cellStyle name="Normal 19 2 3 2 2 2" xfId="6744" xr:uid="{6D255B53-84A7-4ECF-8F2F-078C8053A504}"/>
    <cellStyle name="Normal 19 2 3 2 2 2 2" xfId="8822" xr:uid="{711B0504-3BA4-453A-A2F4-21C65FD30EDC}"/>
    <cellStyle name="Normal 19 2 3 2 2 3" xfId="6529" xr:uid="{3C4906DA-88EA-4963-824E-F3932E989440}"/>
    <cellStyle name="Normal 19 2 3 2 2 4" xfId="6946" xr:uid="{21060C40-BC8D-403F-8BFF-30BF2A37828F}"/>
    <cellStyle name="Normal 19 2 3 2 2 5" xfId="8612" xr:uid="{54D4990E-144B-490B-8A21-971ECA03D265}"/>
    <cellStyle name="Normal 19 2 3 2 3" xfId="6642" xr:uid="{B67A74BE-C79E-4B9E-898F-7450906E86CF}"/>
    <cellStyle name="Normal 19 2 3 2 3 2" xfId="8720" xr:uid="{3AEE89B2-0737-4EC4-B6F8-560F73B2A6B1}"/>
    <cellStyle name="Normal 19 2 3 2 4" xfId="6427" xr:uid="{A92E02FC-B5ED-44DA-85BB-C5B3698078C6}"/>
    <cellStyle name="Normal 19 2 3 2 5" xfId="6849" xr:uid="{B6F31105-A825-4E7F-B705-2FF6FA845BC3}"/>
    <cellStyle name="Normal 19 2 3 2 6" xfId="8510" xr:uid="{84E66177-0C9C-4850-BD3A-7E8CC6EBF377}"/>
    <cellStyle name="Normal 19 2 3 3" xfId="6265" xr:uid="{F1DE9F65-1E8C-482E-8E7C-5537410E6DF8}"/>
    <cellStyle name="Normal 19 2 3 3 2" xfId="6694" xr:uid="{FE214E59-8ACD-443D-BD43-6A8995D024E6}"/>
    <cellStyle name="Normal 19 2 3 3 2 2" xfId="8772" xr:uid="{A18F56D7-B834-43D7-B423-95204032132B}"/>
    <cellStyle name="Normal 19 2 3 3 3" xfId="6479" xr:uid="{5FC15DE7-5CF2-49DD-8F45-BFEBC209C4FC}"/>
    <cellStyle name="Normal 19 2 3 3 4" xfId="6898" xr:uid="{18D753B1-30AC-4F2B-9A9A-E4A60C7C5C8D}"/>
    <cellStyle name="Normal 19 2 3 3 5" xfId="8562" xr:uid="{8C582B61-64E1-4D86-BC90-38AFBDDE5DBF}"/>
    <cellStyle name="Normal 19 2 3 4" xfId="6587" xr:uid="{6B730E36-7A07-4DD8-8FF3-3C75F8CB4AD2}"/>
    <cellStyle name="Normal 19 2 3 4 2" xfId="8665" xr:uid="{CF6F4BA2-8B13-4A54-8545-44566B09D26F}"/>
    <cellStyle name="Normal 19 2 3 5" xfId="6372" xr:uid="{3DB71717-040A-4715-BE50-67D446FF5C4B}"/>
    <cellStyle name="Normal 19 2 3 6" xfId="6797" xr:uid="{0C4323EE-9776-476A-9A49-D1645F3CC681}"/>
    <cellStyle name="Normal 19 2 3 7" xfId="8455" xr:uid="{4617840F-3030-4FE3-A2CF-27F8129DB52F}"/>
    <cellStyle name="Normal 19 2 4" xfId="6190" xr:uid="{8FAEABC7-C774-4684-A625-0C5F3F9BA1E9}"/>
    <cellStyle name="Normal 19 2 4 2" xfId="6292" xr:uid="{E9EE5CC2-21D3-44AD-B750-06B89512BD08}"/>
    <cellStyle name="Normal 19 2 4 2 2" xfId="6721" xr:uid="{802556B3-5BE7-4F17-BFA3-B256CA48B0D3}"/>
    <cellStyle name="Normal 19 2 4 2 2 2" xfId="8799" xr:uid="{16E984E2-09EE-42B9-8DAA-5B8FFD1A2C7F}"/>
    <cellStyle name="Normal 19 2 4 2 3" xfId="6506" xr:uid="{DC603892-C609-4410-B47B-8B24CE6544A9}"/>
    <cellStyle name="Normal 19 2 4 2 4" xfId="6923" xr:uid="{FFC5EEBC-7BEF-4875-8F62-8E87D7481D65}"/>
    <cellStyle name="Normal 19 2 4 2 5" xfId="8589" xr:uid="{0D760FDE-A995-4B52-B972-5C5447E70EF4}"/>
    <cellStyle name="Normal 19 2 4 3" xfId="6619" xr:uid="{EE4B292B-E808-414D-8B8D-B529E18695BF}"/>
    <cellStyle name="Normal 19 2 4 3 2" xfId="8697" xr:uid="{89CDAF78-DABB-4A46-A307-27B03AD4AD33}"/>
    <cellStyle name="Normal 19 2 4 4" xfId="6404" xr:uid="{08FC5FA4-DA5B-419C-8462-CA42B21A8257}"/>
    <cellStyle name="Normal 19 2 4 5" xfId="6827" xr:uid="{3D4C9AE5-17FA-4D96-963E-C2A8E2F8FEF8}"/>
    <cellStyle name="Normal 19 2 4 6" xfId="8487" xr:uid="{0D7D17C1-570D-4A14-B191-B82FCA37FD76}"/>
    <cellStyle name="Normal 19 2 5" xfId="6241" xr:uid="{66ABFDF5-1780-4386-B7DC-8AE4ED816C3C}"/>
    <cellStyle name="Normal 19 2 5 2" xfId="6670" xr:uid="{4F851AED-EAB6-467B-8714-836815870937}"/>
    <cellStyle name="Normal 19 2 5 2 2" xfId="8748" xr:uid="{B0C380C1-9FE6-4075-BBC8-53476F1CD988}"/>
    <cellStyle name="Normal 19 2 5 3" xfId="6455" xr:uid="{76AC1FC6-3016-4A3C-9631-93286C42CD68}"/>
    <cellStyle name="Normal 19 2 5 4" xfId="6875" xr:uid="{7221A733-C34B-45E2-B5A4-385356B5FF8A}"/>
    <cellStyle name="Normal 19 2 5 5" xfId="8538" xr:uid="{73305504-4916-4B79-B2F0-98514FB4AB35}"/>
    <cellStyle name="Normal 19 2 6" xfId="6563" xr:uid="{5E64B224-CBF4-44C9-982F-406FE467C8DD}"/>
    <cellStyle name="Normal 19 2 6 2" xfId="8642" xr:uid="{5BB8FABF-663E-47F9-88D0-755C002613DB}"/>
    <cellStyle name="Normal 19 2 7" xfId="6348" xr:uid="{02450266-4E78-472F-967F-79E1D7FB9FC6}"/>
    <cellStyle name="Normal 19 2 8" xfId="6774" xr:uid="{4784AC31-FAB0-4061-BB9C-06B8468CFCEE}"/>
    <cellStyle name="Normal 19 2 9" xfId="8432" xr:uid="{37F65813-85B7-4EB1-9D05-C6AD89BCB17D}"/>
    <cellStyle name="Normal 19 3" xfId="6145" xr:uid="{DCFED64A-0ABC-4849-B7EB-82A4C75BEFEC}"/>
    <cellStyle name="Normal 19 3 2" xfId="6207" xr:uid="{6AACE1F6-9EF3-4D7A-AB1A-AF657B93542A}"/>
    <cellStyle name="Normal 19 3 2 2" xfId="6309" xr:uid="{65E18BA8-E739-4FDB-B6A3-6C33F4C02F76}"/>
    <cellStyle name="Normal 19 3 2 2 2" xfId="6738" xr:uid="{71B23B4A-6A18-4B13-BDAC-DDEDDDC4105C}"/>
    <cellStyle name="Normal 19 3 2 2 2 2" xfId="8816" xr:uid="{1AC43FA9-F621-4D78-9FF8-2E7D4D5B6D56}"/>
    <cellStyle name="Normal 19 3 2 2 3" xfId="6523" xr:uid="{13FA991A-A666-4E76-9AC2-EF1F754B919C}"/>
    <cellStyle name="Normal 19 3 2 2 4" xfId="6940" xr:uid="{C3E89AD0-368F-4EFD-967D-257F12553145}"/>
    <cellStyle name="Normal 19 3 2 2 5" xfId="8606" xr:uid="{BAC876B4-F1E8-413A-8BF3-EB0F219AB37C}"/>
    <cellStyle name="Normal 19 3 2 3" xfId="6636" xr:uid="{9FB29215-2E9C-40FC-B795-762AFBA7B4B8}"/>
    <cellStyle name="Normal 19 3 2 3 2" xfId="8714" xr:uid="{CD69C65C-0A3E-4219-AF68-C37AD124EB34}"/>
    <cellStyle name="Normal 19 3 2 4" xfId="6421" xr:uid="{11A2A570-F487-488D-B130-55C28EAFA93D}"/>
    <cellStyle name="Normal 19 3 2 5" xfId="6843" xr:uid="{11F76A35-A3B5-4B74-A2CB-E38B193D57B6}"/>
    <cellStyle name="Normal 19 3 2 6" xfId="8504" xr:uid="{902A810F-4374-46DB-A3E5-B43E9F396940}"/>
    <cellStyle name="Normal 19 3 3" xfId="6259" xr:uid="{79160AF3-B0F1-4CA6-9E73-05C599D1A6EE}"/>
    <cellStyle name="Normal 19 3 3 2" xfId="6688" xr:uid="{8BE32800-4C21-4A77-BA98-222FD6E435A1}"/>
    <cellStyle name="Normal 19 3 3 2 2" xfId="8766" xr:uid="{91720B59-8DF9-48D6-A8EB-14B6C2D6F941}"/>
    <cellStyle name="Normal 19 3 3 3" xfId="6473" xr:uid="{2D2C1391-E74D-4349-BAAE-7ED57E4D8B9E}"/>
    <cellStyle name="Normal 19 3 3 4" xfId="6892" xr:uid="{9C407FF7-B397-4B6C-922C-B7174FFDA53F}"/>
    <cellStyle name="Normal 19 3 3 5" xfId="8556" xr:uid="{670F4ECD-905B-4962-871F-E078E73D88C7}"/>
    <cellStyle name="Normal 19 3 4" xfId="6581" xr:uid="{A8C594D7-C632-4F13-ABE1-3A1E983307E9}"/>
    <cellStyle name="Normal 19 3 4 2" xfId="8659" xr:uid="{AFFDACC0-236C-4A7D-9671-B598BDA175BB}"/>
    <cellStyle name="Normal 19 3 5" xfId="6366" xr:uid="{85CA52BF-79F0-4567-AD12-ED97B62E2D92}"/>
    <cellStyle name="Normal 19 3 6" xfId="6791" xr:uid="{C5CD97DB-DAA9-4075-A7D3-41D329209E1B}"/>
    <cellStyle name="Normal 19 3 7" xfId="8449" xr:uid="{56581621-3ADF-43E1-A96F-B024BE19A805}"/>
    <cellStyle name="Normal 19 4" xfId="6163" xr:uid="{171E0387-C098-483E-9645-E3D8C7A5A4DB}"/>
    <cellStyle name="Normal 19 4 2" xfId="6224" xr:uid="{B4EF3D93-6259-48A1-9436-3F7F1EE45F8B}"/>
    <cellStyle name="Normal 19 4 2 2" xfId="6327" xr:uid="{ADDCD787-5798-4577-99E5-39A4F269EE5B}"/>
    <cellStyle name="Normal 19 4 2 2 2" xfId="6756" xr:uid="{538CB616-876D-4867-A9C3-1DCB742E1738}"/>
    <cellStyle name="Normal 19 4 2 2 2 2" xfId="8834" xr:uid="{64301464-D023-4A07-BD06-EE75B9EB1FF8}"/>
    <cellStyle name="Normal 19 4 2 2 3" xfId="6541" xr:uid="{730DD439-62D6-4606-80F0-302AC478C135}"/>
    <cellStyle name="Normal 19 4 2 2 4" xfId="6957" xr:uid="{9A1FC132-8593-48B7-8A7F-F8E590E57762}"/>
    <cellStyle name="Normal 19 4 2 2 5" xfId="8624" xr:uid="{2D47CB63-05F0-4AD5-9446-A2655E37AFFB}"/>
    <cellStyle name="Normal 19 4 2 3" xfId="6653" xr:uid="{61EFDCB3-3DC1-463D-9DA9-2E020CD5E3A1}"/>
    <cellStyle name="Normal 19 4 2 3 2" xfId="8731" xr:uid="{19B498DE-E846-4929-9896-97D737DB514F}"/>
    <cellStyle name="Normal 19 4 2 4" xfId="6438" xr:uid="{2182742A-2544-45DC-B0D5-E2405963E787}"/>
    <cellStyle name="Normal 19 4 2 5" xfId="6859" xr:uid="{17346A9B-F3C3-46A7-A5F7-656360F2077D}"/>
    <cellStyle name="Normal 19 4 2 6" xfId="8521" xr:uid="{6A707AA0-D279-4591-88BD-5EFBF6FCC6B8}"/>
    <cellStyle name="Normal 19 4 3" xfId="6277" xr:uid="{005153C4-8439-46EC-A435-9ED469B89278}"/>
    <cellStyle name="Normal 19 4 3 2" xfId="6706" xr:uid="{9A950203-8186-4A28-A982-19CF4E8891BD}"/>
    <cellStyle name="Normal 19 4 3 2 2" xfId="8784" xr:uid="{0D8AEAD8-F75C-495E-B144-DD8FC189D01C}"/>
    <cellStyle name="Normal 19 4 3 3" xfId="6491" xr:uid="{588964A2-0DA0-4187-8AF8-B57CB2BF16D9}"/>
    <cellStyle name="Normal 19 4 3 4" xfId="6909" xr:uid="{F0C19354-C646-4DEA-A68D-DFB47E5560F5}"/>
    <cellStyle name="Normal 19 4 3 5" xfId="8574" xr:uid="{7CB2F9C6-DDE1-4A2E-9ABA-99D1775B89A3}"/>
    <cellStyle name="Normal 19 4 4" xfId="6599" xr:uid="{68816380-2D4D-4E35-8B36-E0AD5DF1239B}"/>
    <cellStyle name="Normal 19 4 4 2" xfId="8677" xr:uid="{1167DB0D-EE3A-47C9-8A37-39A9085DA04E}"/>
    <cellStyle name="Normal 19 4 5" xfId="6384" xr:uid="{FF90BF08-AD67-4BAF-B1F4-ED15688DF7F1}"/>
    <cellStyle name="Normal 19 4 6" xfId="6808" xr:uid="{8E7BCA53-86AB-43FD-AF56-F4B6DC5A947C}"/>
    <cellStyle name="Normal 19 4 7" xfId="8467" xr:uid="{7A70A866-7018-4A1E-B5AE-05019FCAB9C6}"/>
    <cellStyle name="Normal 19 5" xfId="6184" xr:uid="{4218A1A3-7E8C-4347-8D31-0E9B84C77EC1}"/>
    <cellStyle name="Normal 19 5 2" xfId="6286" xr:uid="{408BF15B-AD72-4C95-A64D-F3D6442D9535}"/>
    <cellStyle name="Normal 19 5 2 2" xfId="6715" xr:uid="{B4CE2591-B93A-4346-8893-9F5A4D959770}"/>
    <cellStyle name="Normal 19 5 2 2 2" xfId="8793" xr:uid="{1F0F7452-7B96-4BB5-B0D5-E03206279D5A}"/>
    <cellStyle name="Normal 19 5 2 3" xfId="6500" xr:uid="{7ACCB4FD-587A-4881-BDC3-83A4A5077730}"/>
    <cellStyle name="Normal 19 5 2 4" xfId="6917" xr:uid="{BCD2C440-C5E4-4979-95BD-11070EB818D2}"/>
    <cellStyle name="Normal 19 5 2 5" xfId="8583" xr:uid="{5EA6ED91-799A-4DFD-8925-3F9FAB69C54D}"/>
    <cellStyle name="Normal 19 5 3" xfId="6613" xr:uid="{77D5C9D3-5241-43FB-BD0B-AF8065404A53}"/>
    <cellStyle name="Normal 19 5 3 2" xfId="8691" xr:uid="{5DDE7EBB-3E40-46DD-9025-ADB2C9485FA5}"/>
    <cellStyle name="Normal 19 5 4" xfId="6398" xr:uid="{EED7DDB1-5AF3-4CE0-8564-211C8D558DEC}"/>
    <cellStyle name="Normal 19 5 5" xfId="6821" xr:uid="{19D48E6D-965C-44E2-B1C2-C73D2F3D97C5}"/>
    <cellStyle name="Normal 19 5 6" xfId="8481" xr:uid="{2E83EFA2-5B6E-4AB9-86BE-972FDF2401CB}"/>
    <cellStyle name="Normal 19 6" xfId="6235" xr:uid="{E234730E-03ED-4601-A4C0-E277B3F769BC}"/>
    <cellStyle name="Normal 19 6 2" xfId="6664" xr:uid="{D40CD6B9-CDD2-4FA5-A975-AB2F099D951D}"/>
    <cellStyle name="Normal 19 6 2 2" xfId="8742" xr:uid="{4437BA94-48CC-4F58-8527-B1B52960EE3B}"/>
    <cellStyle name="Normal 19 6 3" xfId="6449" xr:uid="{3E7A2A34-C664-4479-9522-137AE8EAD982}"/>
    <cellStyle name="Normal 19 6 4" xfId="6869" xr:uid="{35BB27EA-5BAD-4EE1-BD5D-E966AEC0C846}"/>
    <cellStyle name="Normal 19 6 5" xfId="8532" xr:uid="{06210132-F672-4642-AB1E-89E12F029F43}"/>
    <cellStyle name="Normal 19 7" xfId="6557" xr:uid="{9E84D3E1-EE55-4A8F-BDA7-47741B1435BA}"/>
    <cellStyle name="Normal 19 7 2" xfId="7213" xr:uid="{83FBC93A-4475-4B28-8274-C7C1196ACAFA}"/>
    <cellStyle name="Normal 19 7 3" xfId="8636" xr:uid="{03BC0C5D-9DD1-4900-99D2-979843742AAC}"/>
    <cellStyle name="Normal 19 8" xfId="6342" xr:uid="{A604ABD6-70F4-45FE-9DAA-6C3DAF9BEEE3}"/>
    <cellStyle name="Normal 19 9" xfId="6768" xr:uid="{B039D840-C549-40FD-B05C-1E3F14949CCD}"/>
    <cellStyle name="Normal 191" xfId="7090" xr:uid="{4E89E599-A57F-481C-AD73-FF9218EC9681}"/>
    <cellStyle name="Normal 2" xfId="21" xr:uid="{09AA63E1-85EA-48FD-8832-D68F2E491D91}"/>
    <cellStyle name="Normal 2 10" xfId="4904" xr:uid="{20C64DE0-B29C-4311-9624-6F19601EF743}"/>
    <cellStyle name="Normal 2 10 10" xfId="16018" xr:uid="{844A0122-4F37-414E-8BAB-CA46A08EA27A}"/>
    <cellStyle name="Normal 2 10 11" xfId="6127" xr:uid="{4FAECBB7-7EE3-45F8-8001-4593A6D1E8F5}"/>
    <cellStyle name="Normal 2 10 2" xfId="6156" xr:uid="{D4D9E4D2-6567-4E19-AAE7-7FD798ED64C6}"/>
    <cellStyle name="Normal 2 10 2 2" xfId="6218" xr:uid="{B2733475-0349-441D-B8C7-F4D7E379C53D}"/>
    <cellStyle name="Normal 2 10 2 2 2" xfId="6320" xr:uid="{700F6980-5B5C-44AF-8847-B431E4424850}"/>
    <cellStyle name="Normal 2 10 2 2 2 2" xfId="6749" xr:uid="{C59A7090-C924-4EC8-B80E-4BB804E3537C}"/>
    <cellStyle name="Normal 2 10 2 2 2 2 2" xfId="8827" xr:uid="{212DCD98-F36F-4BA2-8758-3B559CBB4A14}"/>
    <cellStyle name="Normal 2 10 2 2 2 3" xfId="6534" xr:uid="{5E7C0EBC-7ED5-4C81-9D33-18D7FDC3E941}"/>
    <cellStyle name="Normal 2 10 2 2 2 4" xfId="6951" xr:uid="{75EC356D-C70D-41A9-84C4-160022E2A442}"/>
    <cellStyle name="Normal 2 10 2 2 2 5" xfId="8617" xr:uid="{8BD8E21A-E01B-40E2-8CB8-943FF83D55E7}"/>
    <cellStyle name="Normal 2 10 2 2 3" xfId="6647" xr:uid="{6C2A9A0F-13FA-46CD-842C-9514988A4543}"/>
    <cellStyle name="Normal 2 10 2 2 3 2" xfId="8725" xr:uid="{1CA26D51-45EF-42B5-89F7-603EE9CB1C2B}"/>
    <cellStyle name="Normal 2 10 2 2 4" xfId="6432" xr:uid="{874063A5-10D5-4412-B91F-40F75FF94DC5}"/>
    <cellStyle name="Normal 2 10 2 2 5" xfId="6854" xr:uid="{58A11CF0-E879-4571-B42C-22A2F017E527}"/>
    <cellStyle name="Normal 2 10 2 2 6" xfId="8515" xr:uid="{1153E645-762E-411D-8D77-B299F7A6040C}"/>
    <cellStyle name="Normal 2 10 2 3" xfId="6270" xr:uid="{F260E219-5802-482A-8440-877C59994FD5}"/>
    <cellStyle name="Normal 2 10 2 3 2" xfId="6699" xr:uid="{B2F68C06-2A3A-4ACE-9AD8-63C21F5E0174}"/>
    <cellStyle name="Normal 2 10 2 3 2 2" xfId="8777" xr:uid="{B2A51CC9-4234-4B0C-91FF-2972EA15F207}"/>
    <cellStyle name="Normal 2 10 2 3 3" xfId="6484" xr:uid="{A6503E8F-D4CE-4AED-936C-E28B896782C0}"/>
    <cellStyle name="Normal 2 10 2 3 4" xfId="6903" xr:uid="{4EF44059-9BFA-44AB-8F6B-3F8FD5938406}"/>
    <cellStyle name="Normal 2 10 2 3 5" xfId="8567" xr:uid="{748286B2-4B21-405B-86A4-260EF313AB5F}"/>
    <cellStyle name="Normal 2 10 2 4" xfId="6592" xr:uid="{91FCDF37-9007-406F-A023-74C6DFCC158D}"/>
    <cellStyle name="Normal 2 10 2 4 2" xfId="8670" xr:uid="{D72C45B5-EC64-49A1-B8E9-ECABCB64C8FA}"/>
    <cellStyle name="Normal 2 10 2 5" xfId="6377" xr:uid="{7D7B7B81-9F11-4AB2-9947-95D54BAD2A82}"/>
    <cellStyle name="Normal 2 10 2 6" xfId="6802" xr:uid="{362EA4E1-68C5-4037-B04B-CF59AAC228DB}"/>
    <cellStyle name="Normal 2 10 2 7" xfId="8460" xr:uid="{9E8D826F-CD75-4A1F-A066-61D33CB10666}"/>
    <cellStyle name="Normal 2 10 3" xfId="6169" xr:uid="{58BE1F69-2984-4173-B145-3F39ECAEE0C8}"/>
    <cellStyle name="Normal 2 10 3 2" xfId="6297" xr:uid="{B395D93C-6840-4ADB-BB39-535764D4FFB4}"/>
    <cellStyle name="Normal 2 10 3 2 2" xfId="6726" xr:uid="{D7EC462A-647B-4B2C-827C-021B1C83FAD8}"/>
    <cellStyle name="Normal 2 10 3 2 2 2" xfId="8804" xr:uid="{8B423744-D157-405D-9E82-6865C07D1B48}"/>
    <cellStyle name="Normal 2 10 3 2 3" xfId="6511" xr:uid="{2470B069-A920-4BD7-B684-F20077B7DA73}"/>
    <cellStyle name="Normal 2 10 3 2 4" xfId="6928" xr:uid="{9353BE62-D3DC-4E3F-BD47-6B8D24E44DAA}"/>
    <cellStyle name="Normal 2 10 3 2 5" xfId="8594" xr:uid="{D2B9CFF3-8257-4D13-812A-F8AC71F0C5E0}"/>
    <cellStyle name="Normal 2 10 3 3" xfId="6603" xr:uid="{5AF9F451-01CD-4A55-B532-10CEC9DAFE7D}"/>
    <cellStyle name="Normal 2 10 3 3 2" xfId="8681" xr:uid="{1A1153BA-A201-427B-B232-F0D9BEF50AC0}"/>
    <cellStyle name="Normal 2 10 3 4" xfId="6388" xr:uid="{4A66E37B-14BA-4720-9962-FD9A4647BBDB}"/>
    <cellStyle name="Normal 2 10 3 5" xfId="6811" xr:uid="{749815AD-AB21-4D73-9C5E-ABE558F8F9C0}"/>
    <cellStyle name="Normal 2 10 3 6" xfId="8471" xr:uid="{5C3C0988-7BB3-4CAC-8FC9-30282C54F9B2}"/>
    <cellStyle name="Normal 2 10 3 7" xfId="16019" xr:uid="{9B7D85B9-C4D6-4207-982C-8F4D92D05BA1}"/>
    <cellStyle name="Normal 2 10 4" xfId="6195" xr:uid="{83703610-1C87-4816-8A91-7D6719E0ADA3}"/>
    <cellStyle name="Normal 2 10 4 2" xfId="6624" xr:uid="{C012B038-F03B-4C82-8545-D8CE14BD9672}"/>
    <cellStyle name="Normal 2 10 4 2 2" xfId="8702" xr:uid="{50BDA9FE-096D-4857-9BB4-B573E7796715}"/>
    <cellStyle name="Normal 2 10 4 3" xfId="6409" xr:uid="{C7C41AF6-FC5B-40B3-BFDB-FB0C6026EE20}"/>
    <cellStyle name="Normal 2 10 4 4" xfId="6832" xr:uid="{5D25E0AE-1223-44F1-ADBB-3D4B5F02ABA6}"/>
    <cellStyle name="Normal 2 10 4 5" xfId="8492" xr:uid="{297CC0A8-7D74-4882-86DB-093B3F21023B}"/>
    <cellStyle name="Normal 2 10 5" xfId="6246" xr:uid="{BADEE475-4ECE-4BBA-9D15-E8CC595FA059}"/>
    <cellStyle name="Normal 2 10 5 2" xfId="6675" xr:uid="{82CEFEAF-2D1D-4E55-8472-A705251FAD01}"/>
    <cellStyle name="Normal 2 10 5 2 2" xfId="8753" xr:uid="{20E676EA-5755-437E-82AE-653730BB9324}"/>
    <cellStyle name="Normal 2 10 5 3" xfId="6460" xr:uid="{B232857E-E823-4447-9917-0075A5E4D271}"/>
    <cellStyle name="Normal 2 10 5 4" xfId="6880" xr:uid="{1C01CE42-0D49-438F-A690-FFC0F43CB00C}"/>
    <cellStyle name="Normal 2 10 5 5" xfId="8543" xr:uid="{827AD8CF-C811-4C53-8366-85AA09F30D2F}"/>
    <cellStyle name="Normal 2 10 6" xfId="6568" xr:uid="{2657D793-F365-449D-A9A1-1C33E7BFFB4A}"/>
    <cellStyle name="Normal 2 10 6 2" xfId="7214" xr:uid="{EA82FD51-E9DE-413A-AE2C-45A1676BDB18}"/>
    <cellStyle name="Normal 2 10 6 3" xfId="8647" xr:uid="{A6025D4F-2BC8-4C35-BF5D-8361244B4F42}"/>
    <cellStyle name="Normal 2 10 7" xfId="6353" xr:uid="{DF75493B-3756-4760-91D6-9879F13B60CB}"/>
    <cellStyle name="Normal 2 10 8" xfId="6779" xr:uid="{47B1872D-EFC8-4EB3-926C-AE1D32255C22}"/>
    <cellStyle name="Normal 2 10 9" xfId="8437" xr:uid="{3E177C94-D39C-4CAE-8F1E-BD6BF307C44F}"/>
    <cellStyle name="Normal 2 11" xfId="4905" xr:uid="{ACF9FDAE-1FB3-4888-857B-54BB1B9E3E5A}"/>
    <cellStyle name="Normal 2 11 2" xfId="6202" xr:uid="{A1F5105D-C354-4246-8566-CA7330C93AEE}"/>
    <cellStyle name="Normal 2 11 2 2" xfId="6304" xr:uid="{B7D6781C-D0BA-4196-8153-C8B7E9366D29}"/>
    <cellStyle name="Normal 2 11 2 2 2" xfId="6733" xr:uid="{22471C93-5870-416E-9CD7-738827A2341F}"/>
    <cellStyle name="Normal 2 11 2 2 2 2" xfId="8811" xr:uid="{6427880A-D40F-4CCA-9A85-F2BFFA455478}"/>
    <cellStyle name="Normal 2 11 2 2 3" xfId="6518" xr:uid="{DDC88028-7391-4CE0-B306-981707492232}"/>
    <cellStyle name="Normal 2 11 2 2 4" xfId="6935" xr:uid="{E34B348C-6AC1-4322-859B-19C03666E70C}"/>
    <cellStyle name="Normal 2 11 2 2 5" xfId="8601" xr:uid="{68F6D87B-070F-4B5F-99B8-721461239BEB}"/>
    <cellStyle name="Normal 2 11 2 3" xfId="6631" xr:uid="{2EA15D21-406C-445A-A771-D592CC2C349B}"/>
    <cellStyle name="Normal 2 11 2 3 2" xfId="8709" xr:uid="{6B5B7A55-C017-4C94-8F3A-EAFF83C59462}"/>
    <cellStyle name="Normal 2 11 2 4" xfId="6416" xr:uid="{CE5C3766-40BF-41E2-8F22-7386800370AA}"/>
    <cellStyle name="Normal 2 11 2 5" xfId="6838" xr:uid="{B49B363A-CC93-47BF-8B04-94F822FA8A2C}"/>
    <cellStyle name="Normal 2 11 2 6" xfId="8499" xr:uid="{3583F371-7B1B-4F20-B471-497F3210D63B}"/>
    <cellStyle name="Normal 2 11 3" xfId="6254" xr:uid="{7DD33078-845C-47D3-A1FB-5B3A97E82972}"/>
    <cellStyle name="Normal 2 11 3 2" xfId="6683" xr:uid="{44F8973E-E118-4F5D-A40A-7D437B851B09}"/>
    <cellStyle name="Normal 2 11 3 2 2" xfId="8761" xr:uid="{A65D3680-9988-43DA-A75E-FB59CC1E33A1}"/>
    <cellStyle name="Normal 2 11 3 3" xfId="6468" xr:uid="{9ACCD0CE-42F9-4D7C-9936-9CA7A718D9B9}"/>
    <cellStyle name="Normal 2 11 3 4" xfId="6887" xr:uid="{FDFCC09E-BFF1-4E59-A77F-E4E4926312BA}"/>
    <cellStyle name="Normal 2 11 3 5" xfId="8551" xr:uid="{F8C41C2F-C759-44E6-B82E-997D1ED54703}"/>
    <cellStyle name="Normal 2 11 4" xfId="6333" xr:uid="{1FF3B75F-F603-4ECB-9BC1-DF1CD242568B}"/>
    <cellStyle name="Normal 2 11 5" xfId="6576" xr:uid="{BFB9C785-B62C-417C-876F-3718BC297516}"/>
    <cellStyle name="Normal 2 11 5 2" xfId="7215" xr:uid="{F31F9A41-41C4-4224-906D-BE85993936BA}"/>
    <cellStyle name="Normal 2 11 5 3" xfId="8654" xr:uid="{870CB1FA-B52F-470F-9A82-3E5A6B5805EA}"/>
    <cellStyle name="Normal 2 11 6" xfId="6361" xr:uid="{EB9F276E-FA92-4608-AD26-8F605A47653E}"/>
    <cellStyle name="Normal 2 11 7" xfId="6786" xr:uid="{8BF912B0-4851-4136-AF8D-BFB485F4FDD5}"/>
    <cellStyle name="Normal 2 11 8" xfId="8444" xr:uid="{07CEBA86-886B-45C7-B4E4-C4C5D309B001}"/>
    <cellStyle name="Normal 2 11 9" xfId="6140" xr:uid="{A05FF0F5-86D2-4379-BBAB-6C587B7742AF}"/>
    <cellStyle name="Normal 2 12" xfId="4906" xr:uid="{FDAA0D95-D0E4-44A4-B17F-B4F35B18A598}"/>
    <cellStyle name="Normal 2 12 2" xfId="6179" xr:uid="{5B0173A5-2A9F-4BFC-9880-D3AAF0D64CA4}"/>
    <cellStyle name="Normal 2 12 2 2" xfId="6608" xr:uid="{1E4ADC00-0026-4517-AE3B-135C3D5C7472}"/>
    <cellStyle name="Normal 2 12 2 2 2" xfId="8686" xr:uid="{6B890330-B6CC-4ACD-B597-0D856AB09E04}"/>
    <cellStyle name="Normal 2 12 2 3" xfId="6393" xr:uid="{61D8BEF0-89E7-4D2D-91F1-0D3FB7467F64}"/>
    <cellStyle name="Normal 2 12 2 4" xfId="6816" xr:uid="{4B0E96C1-B2CC-4AF1-A0CA-8F11D5E745C2}"/>
    <cellStyle name="Normal 2 12 2 5" xfId="8476" xr:uid="{BA408680-44E6-40BF-A555-BE7B1EEBE821}"/>
    <cellStyle name="Normal 2 12 3" xfId="6230" xr:uid="{FC828D25-2092-4499-8709-B7CFF940E5B4}"/>
    <cellStyle name="Normal 2 12 3 2" xfId="6659" xr:uid="{7D7C8B8F-750C-4523-8DD5-B9C1BEDB4372}"/>
    <cellStyle name="Normal 2 12 3 2 2" xfId="8737" xr:uid="{B9703094-EA66-4D6E-9AC7-D0B1745FA9BF}"/>
    <cellStyle name="Normal 2 12 3 3" xfId="6444" xr:uid="{D282FA10-CE44-4EF6-ADCA-1401D341FFF8}"/>
    <cellStyle name="Normal 2 12 3 4" xfId="6864" xr:uid="{03A4AADA-FD62-4D5B-97F5-4E11C1B91D36}"/>
    <cellStyle name="Normal 2 12 3 5" xfId="8527" xr:uid="{08DDD1DF-5FF7-4A63-94BD-0E538403BB34}"/>
    <cellStyle name="Normal 2 12 4" xfId="7216" xr:uid="{90829457-3BF4-4D1C-8B85-67F7FDD3B5E0}"/>
    <cellStyle name="Normal 2 12 5" xfId="6173" xr:uid="{4F98450B-AC78-4210-A37C-395E5EFA61DA}"/>
    <cellStyle name="Normal 2 13" xfId="4907" xr:uid="{442C5CD2-0F67-4831-90A3-DC0AA3EF81F6}"/>
    <cellStyle name="Normal 2 13 2" xfId="6710" xr:uid="{0A8C255E-E26E-476C-94AE-253CBA276850}"/>
    <cellStyle name="Normal 2 13 2 2" xfId="7217" xr:uid="{5855ECE8-4FA7-4240-B355-5771C5BB4C2C}"/>
    <cellStyle name="Normal 2 13 2 3" xfId="8788" xr:uid="{8CB1A557-1B85-4101-AB7A-A8F55001CCB4}"/>
    <cellStyle name="Normal 2 13 3" xfId="6495" xr:uid="{BB8F43D7-A43C-4A46-ACF3-CE9AD550516A}"/>
    <cellStyle name="Normal 2 13 4" xfId="6912" xr:uid="{450ED662-2E30-4E4D-9E4B-F8CB489F8687}"/>
    <cellStyle name="Normal 2 13 5" xfId="8578" xr:uid="{660B2E85-1F3D-4D82-ACCA-83EEDB33C05A}"/>
    <cellStyle name="Normal 2 13 6" xfId="6281" xr:uid="{3138E3B7-2215-4049-A9D4-91132D786361}"/>
    <cellStyle name="Normal 2 132" xfId="6097" xr:uid="{4D2B0C2C-2C57-4D9D-9A2D-7374C8EBEA31}"/>
    <cellStyle name="Normal 2 14" xfId="4908" xr:uid="{3F4C7433-E3F2-443B-8B43-B27FE304E27B}"/>
    <cellStyle name="Normal 2 14 2" xfId="6658" xr:uid="{530C4C4C-6049-4330-B64B-8455258EA6A3}"/>
    <cellStyle name="Normal 2 14 2 2" xfId="7218" xr:uid="{EC284900-DD80-4927-831F-EF2FF0590113}"/>
    <cellStyle name="Normal 2 14 2 3" xfId="8736" xr:uid="{59680E9D-1E8C-4C6C-9E30-58DDB1F44520}"/>
    <cellStyle name="Normal 2 14 3" xfId="6443" xr:uid="{3ECA00D8-E698-4B74-8C2C-359A2DAE4BF4}"/>
    <cellStyle name="Normal 2 14 4" xfId="6863" xr:uid="{42CD74C7-7F91-45CF-9A31-5A3CBD9F5F06}"/>
    <cellStyle name="Normal 2 14 5" xfId="8526" xr:uid="{7A12DEFF-9044-4915-84D1-D9C3B06A5085}"/>
    <cellStyle name="Normal 2 14 6" xfId="6229" xr:uid="{AA603860-9394-4AC4-A95B-8386DD584F1D}"/>
    <cellStyle name="Normal 2 15" xfId="4909" xr:uid="{D60BC044-C5C8-4EA5-B85A-4403CE51B668}"/>
    <cellStyle name="Normal 2 15 2" xfId="7219" xr:uid="{0FE14183-A42B-4B5E-90EF-17975CD17E73}"/>
    <cellStyle name="Normal 2 15 3" xfId="8631" xr:uid="{0E1C5107-6FFB-4828-AABC-E5CA5CE429B3}"/>
    <cellStyle name="Normal 2 15 4" xfId="6549" xr:uid="{1B60BD88-0AD3-4932-B3D8-8C630D5AB764}"/>
    <cellStyle name="Normal 2 16" xfId="4910" xr:uid="{EF94B8E2-504B-4060-A8CE-2FBF3E2DDF28}"/>
    <cellStyle name="Normal 2 16 2" xfId="7220" xr:uid="{2306C4E6-0222-4D28-9651-7BFCB6328DD9}"/>
    <cellStyle name="Normal 2 16 3" xfId="6552" xr:uid="{7CD68858-F566-4042-9B66-A57756A78011}"/>
    <cellStyle name="Normal 2 17" xfId="4911" xr:uid="{C2D673AE-83AB-442F-B503-21CF96B17BDA}"/>
    <cellStyle name="Normal 2 17 2" xfId="7221" xr:uid="{2195554B-E821-45F8-8224-22576C262207}"/>
    <cellStyle name="Normal 2 17 3" xfId="6337" xr:uid="{CB3B0DCD-CC46-4118-B9DF-F00725660303}"/>
    <cellStyle name="Normal 2 18" xfId="4912" xr:uid="{DD01EFD8-BB3C-4B30-A39C-7CC320C753D6}"/>
    <cellStyle name="Normal 2 19" xfId="4913" xr:uid="{2D4437E8-CCB6-499C-B031-6516CBFD3AA1}"/>
    <cellStyle name="Normal 2 2" xfId="20" xr:uid="{E66A52FD-AD85-4B41-95F9-F1B42DF6060F}"/>
    <cellStyle name="Normal 2 2 10" xfId="4915" xr:uid="{A60329D2-529E-461F-B921-27BD47E2E2EE}"/>
    <cellStyle name="Normal 2 2 11" xfId="4916" xr:uid="{6471E444-8535-4E5F-97A0-CD3F2DA81E49}"/>
    <cellStyle name="Normal 2 2 11 2" xfId="4917" xr:uid="{45E6940E-3AA4-473D-A75E-B66B150D9C5B}"/>
    <cellStyle name="Normal 2 2 11 2 2" xfId="4918" xr:uid="{13AEF8CA-D8E8-469C-B7F9-41E7167373A0}"/>
    <cellStyle name="Normal 2 2 11 2 3" xfId="4919" xr:uid="{C464C03C-DB8A-42B3-9816-B89D934E82C4}"/>
    <cellStyle name="Normal 2 2 11 2 4" xfId="4920" xr:uid="{319AD062-B3A3-4F8A-8D25-8F6DB7E2FF8B}"/>
    <cellStyle name="Normal 2 2 11 2 5" xfId="4921" xr:uid="{9ABDA0F6-A060-4559-9967-0686F025B30F}"/>
    <cellStyle name="Normal 2 2 11 2 6" xfId="4922" xr:uid="{A5589F3B-CF8D-4944-8BC8-99CF2F22C121}"/>
    <cellStyle name="Normal 2 2 11 2 7" xfId="4923" xr:uid="{B91CA17A-19EE-40AD-962C-8B05641D589C}"/>
    <cellStyle name="Normal 2 2 11 3" xfId="4924" xr:uid="{69D90F51-E888-4085-AAB6-119912627FFE}"/>
    <cellStyle name="Normal 2 2 11 4" xfId="4925" xr:uid="{A240F279-ED32-465C-A231-781E8259BA4E}"/>
    <cellStyle name="Normal 2 2 11 5" xfId="4926" xr:uid="{F32C9413-81D5-4FB3-A5B2-B7E6FC721B86}"/>
    <cellStyle name="Normal 2 2 11 6" xfId="4927" xr:uid="{DE82D279-1D8B-4A2D-B071-8BDA8DE8253D}"/>
    <cellStyle name="Normal 2 2 11 7" xfId="4928" xr:uid="{583F65C9-C29E-42B3-BF79-EF97923AB5D8}"/>
    <cellStyle name="Normal 2 2 11 8" xfId="4929" xr:uid="{5BB651B7-4CA3-4E6D-92CA-4B9D79246175}"/>
    <cellStyle name="Normal 2 2 12" xfId="4930" xr:uid="{93633E71-4F5B-4D3F-A64D-B49F26ED5F22}"/>
    <cellStyle name="Normal 2 2 13" xfId="4931" xr:uid="{CF6B7A05-1574-4A42-B121-E93A9BDEDC46}"/>
    <cellStyle name="Normal 2 2 13 2" xfId="4932" xr:uid="{2C39863E-9F48-4BD5-B16C-16DAEF3FF547}"/>
    <cellStyle name="Normal 2 2 13 3" xfId="4933" xr:uid="{66A4E1DB-A5FE-4895-9414-AAC507D44195}"/>
    <cellStyle name="Normal 2 2 13 4" xfId="4934" xr:uid="{527DF598-D0F3-4103-80FD-0DBE8E81DC9B}"/>
    <cellStyle name="Normal 2 2 13 5" xfId="4935" xr:uid="{73126128-8732-4CC7-AA31-43E65E1F5BAF}"/>
    <cellStyle name="Normal 2 2 13 6" xfId="4936" xr:uid="{DFF4FDB0-1A47-42E8-8BEB-D238578862D2}"/>
    <cellStyle name="Normal 2 2 13 7" xfId="4937" xr:uid="{4676219D-54A7-4D49-8C72-3E032D678BF2}"/>
    <cellStyle name="Normal 2 2 14" xfId="4938" xr:uid="{A970CCC2-0022-457B-8208-44ADA5A3041F}"/>
    <cellStyle name="Normal 2 2 15" xfId="4939" xr:uid="{0D46D08E-1F65-40ED-9E0B-C30BC4EDEFAA}"/>
    <cellStyle name="Normal 2 2 16" xfId="4940" xr:uid="{E78D678E-00E5-442E-89E6-A51C49ADA98F}"/>
    <cellStyle name="Normal 2 2 17" xfId="4941" xr:uid="{7F6A063B-47DB-4736-96A8-FAC59B957164}"/>
    <cellStyle name="Normal 2 2 18" xfId="4942" xr:uid="{20A7A2B0-B270-4AC5-9212-DD373354BF7A}"/>
    <cellStyle name="Normal 2 2 19" xfId="4943" xr:uid="{1D1F35D0-7EF4-4C86-BFDA-277C12608155}"/>
    <cellStyle name="Normal 2 2 2" xfId="148" xr:uid="{63B06D85-34EB-466C-9047-C0BC41A111FE}"/>
    <cellStyle name="Normal 2 2 2 10" xfId="4945" xr:uid="{DDA6D84D-DE2C-4769-A335-3C716B256A09}"/>
    <cellStyle name="Normal 2 2 2 11" xfId="4946" xr:uid="{2605C692-166D-4C69-BF8C-6603F2C5D86F}"/>
    <cellStyle name="Normal 2 2 2 11 2" xfId="4947" xr:uid="{615BC96C-14D1-4C6D-8B67-3AAB55EFE98F}"/>
    <cellStyle name="Normal 2 2 2 11 2 2" xfId="4948" xr:uid="{02D87AD1-7553-4B9C-8ED8-33F3FBAEE98A}"/>
    <cellStyle name="Normal 2 2 2 11 2 3" xfId="4949" xr:uid="{B5070785-8F98-49DF-A442-9EE7754C94EB}"/>
    <cellStyle name="Normal 2 2 2 11 2 4" xfId="4950" xr:uid="{C7CBADF7-0F4F-46EF-BBD2-E75B07F67C1B}"/>
    <cellStyle name="Normal 2 2 2 11 2 5" xfId="4951" xr:uid="{B2F8A791-9680-4904-B58B-7D212A7A3872}"/>
    <cellStyle name="Normal 2 2 2 11 2 6" xfId="4952" xr:uid="{1A331E46-BB8D-4660-A572-05CDE09C39A6}"/>
    <cellStyle name="Normal 2 2 2 11 2 7" xfId="4953" xr:uid="{CAF439C6-1285-41CD-93D6-DB8F54FC535D}"/>
    <cellStyle name="Normal 2 2 2 11 3" xfId="4954" xr:uid="{E3668486-A6E9-4C63-91BA-AC6A12BED74C}"/>
    <cellStyle name="Normal 2 2 2 11 4" xfId="4955" xr:uid="{77A967B8-CF9C-4216-A638-50B19B98F21B}"/>
    <cellStyle name="Normal 2 2 2 11 5" xfId="4956" xr:uid="{92E127DE-AF90-479F-8319-9A46C8FBB2B4}"/>
    <cellStyle name="Normal 2 2 2 11 6" xfId="4957" xr:uid="{F3B042CE-E2F0-4B58-A85D-A8261CFA0744}"/>
    <cellStyle name="Normal 2 2 2 11 7" xfId="4958" xr:uid="{11C8A284-318D-4D91-98F7-C7B7113A05F0}"/>
    <cellStyle name="Normal 2 2 2 11 8" xfId="4959" xr:uid="{2B131D82-C9D8-47A1-BDF4-6FD530658EA2}"/>
    <cellStyle name="Normal 2 2 2 12" xfId="4960" xr:uid="{D82FDBD5-BFD5-4401-8FB4-579BDDAAB205}"/>
    <cellStyle name="Normal 2 2 2 13" xfId="4961" xr:uid="{814B1258-FF6B-42C2-8641-29E3DE5C3A08}"/>
    <cellStyle name="Normal 2 2 2 13 2" xfId="4962" xr:uid="{0CE466B0-C829-49FE-9583-3734C2A4BBC7}"/>
    <cellStyle name="Normal 2 2 2 13 3" xfId="4963" xr:uid="{7F5CE2A7-22B4-4693-8A39-06EFF1725351}"/>
    <cellStyle name="Normal 2 2 2 13 4" xfId="4964" xr:uid="{479E9479-D863-408D-8D18-8861E46348BE}"/>
    <cellStyle name="Normal 2 2 2 13 5" xfId="4965" xr:uid="{7D4ADCDC-90B5-4067-922C-F3A94D8DDA00}"/>
    <cellStyle name="Normal 2 2 2 13 6" xfId="4966" xr:uid="{B40786EE-E8A1-4166-965B-3D35317A1BE1}"/>
    <cellStyle name="Normal 2 2 2 13 7" xfId="4967" xr:uid="{54CC7095-375C-4C8B-81B9-4C6D8A9ED654}"/>
    <cellStyle name="Normal 2 2 2 14" xfId="4968" xr:uid="{5ADB1606-AF55-4342-B27E-5315CB494F8A}"/>
    <cellStyle name="Normal 2 2 2 15" xfId="4969" xr:uid="{D4D6248A-7EFA-4936-A2FE-1CF269BC13FD}"/>
    <cellStyle name="Normal 2 2 2 16" xfId="4970" xr:uid="{270A45D1-BA2B-4B20-BEE4-283E686A9470}"/>
    <cellStyle name="Normal 2 2 2 17" xfId="4971" xr:uid="{352ED69C-37DF-4383-8FE8-083243F2F9F0}"/>
    <cellStyle name="Normal 2 2 2 18" xfId="4972" xr:uid="{BCAD4848-7C3F-4176-960A-A0A8C53FF5E5}"/>
    <cellStyle name="Normal 2 2 2 19" xfId="4973" xr:uid="{79BD6194-AC7B-44F3-9132-2963E9D6D1C9}"/>
    <cellStyle name="Normal 2 2 2 2" xfId="154" xr:uid="{E45E697D-102A-4629-9578-7D93EC1AFBC1}"/>
    <cellStyle name="Normal 2 2 2 2 10" xfId="4975" xr:uid="{234F0ED9-A671-4D8F-ACF5-39A9383D05F9}"/>
    <cellStyle name="Normal 2 2 2 2 11" xfId="4976" xr:uid="{1280AC7E-BAB0-4208-81DD-9EE6143BCC15}"/>
    <cellStyle name="Normal 2 2 2 2 11 2" xfId="4977" xr:uid="{0924AA9B-501B-47A6-9816-3BDB4293DA98}"/>
    <cellStyle name="Normal 2 2 2 2 11 3" xfId="4978" xr:uid="{B8B0FC80-4FCE-4CCB-854D-DF52CAFED0C1}"/>
    <cellStyle name="Normal 2 2 2 2 11 4" xfId="4979" xr:uid="{ACE44165-5BA8-464B-99FA-8D5E11189D1D}"/>
    <cellStyle name="Normal 2 2 2 2 11 5" xfId="4980" xr:uid="{7D5331EE-FEC8-4B62-96CF-2E2A16878FA7}"/>
    <cellStyle name="Normal 2 2 2 2 11 6" xfId="4981" xr:uid="{AF703B52-2EDE-44EE-90EA-D75CCBC427A2}"/>
    <cellStyle name="Normal 2 2 2 2 11 7" xfId="4982" xr:uid="{EC1672FE-1ED7-4216-91BC-58EB39ABA0AA}"/>
    <cellStyle name="Normal 2 2 2 2 12" xfId="4983" xr:uid="{124696F6-88B4-4ECB-8118-81C570C1637D}"/>
    <cellStyle name="Normal 2 2 2 2 13" xfId="4984" xr:uid="{C59C413B-7B09-4719-BCEF-319A05EBF3B1}"/>
    <cellStyle name="Normal 2 2 2 2 14" xfId="4985" xr:uid="{1215A851-021F-4184-8747-11101A0DC6B8}"/>
    <cellStyle name="Normal 2 2 2 2 15" xfId="4986" xr:uid="{EA66D90B-EA6C-4CF5-800E-DFBA2ED0DF96}"/>
    <cellStyle name="Normal 2 2 2 2 16" xfId="4987" xr:uid="{CF5354F8-E425-4173-B19B-226CA543066F}"/>
    <cellStyle name="Normal 2 2 2 2 17" xfId="4988" xr:uid="{DDD198A6-62DD-4D99-9847-BB89FB2EF7DD}"/>
    <cellStyle name="Normal 2 2 2 2 18" xfId="4989" xr:uid="{9C920921-54A1-44AB-B174-68FB8E4AFB74}"/>
    <cellStyle name="Normal 2 2 2 2 19" xfId="4990" xr:uid="{D8E73A0B-6A13-4AF1-9FC5-E808DD8A927D}"/>
    <cellStyle name="Normal 2 2 2 2 2" xfId="4991" xr:uid="{C73D931C-4DA9-4F6B-9809-D17533F7F5D1}"/>
    <cellStyle name="Normal 2 2 2 2 2 10" xfId="4992" xr:uid="{65A6BB7B-A433-4E1D-B7A9-06618703F991}"/>
    <cellStyle name="Normal 2 2 2 2 2 11" xfId="4993" xr:uid="{6ED04C2F-A5EB-47F1-96BF-DDA8C81705C5}"/>
    <cellStyle name="Normal 2 2 2 2 2 11 2" xfId="4994" xr:uid="{550AE548-0BB1-4632-BCCE-29A5F4D612F3}"/>
    <cellStyle name="Normal 2 2 2 2 2 11 3" xfId="4995" xr:uid="{F4A06868-D159-4299-BA6E-19EE95C4BD90}"/>
    <cellStyle name="Normal 2 2 2 2 2 11 4" xfId="4996" xr:uid="{44C95D7A-1A85-4DBC-AFD7-03519D63F4CA}"/>
    <cellStyle name="Normal 2 2 2 2 2 11 5" xfId="4997" xr:uid="{ED2A41A8-62A3-410C-9FF4-A24208140F41}"/>
    <cellStyle name="Normal 2 2 2 2 2 11 6" xfId="4998" xr:uid="{B856A70A-9F88-4B92-8C14-1857451D77DA}"/>
    <cellStyle name="Normal 2 2 2 2 2 11 7" xfId="4999" xr:uid="{C4689535-1A5A-4137-BA37-999C6AA2EF3D}"/>
    <cellStyle name="Normal 2 2 2 2 2 12" xfId="5000" xr:uid="{4C139411-96E2-4896-995E-17DCF6CEDEB7}"/>
    <cellStyle name="Normal 2 2 2 2 2 13" xfId="5001" xr:uid="{2AF2D8F6-4FA0-43A8-B9B1-4A4634DBFA79}"/>
    <cellStyle name="Normal 2 2 2 2 2 14" xfId="5002" xr:uid="{D7D8D261-1F04-4551-B91D-F2402A6E7AEB}"/>
    <cellStyle name="Normal 2 2 2 2 2 15" xfId="5003" xr:uid="{B0E4ADDC-E928-4D84-A8DD-F801885EBDC1}"/>
    <cellStyle name="Normal 2 2 2 2 2 16" xfId="5004" xr:uid="{DED66D9B-8FA0-4669-8AB3-6364271D15AA}"/>
    <cellStyle name="Normal 2 2 2 2 2 17" xfId="5005" xr:uid="{A1A1D4CA-FB6B-4F50-AE88-3204FA15F824}"/>
    <cellStyle name="Normal 2 2 2 2 2 18" xfId="5006" xr:uid="{8800BC1F-67BD-4AD9-BDA1-C9541965FAD9}"/>
    <cellStyle name="Normal 2 2 2 2 2 19" xfId="5007" xr:uid="{585F0D5A-AA20-4287-998B-73C4D07D89DF}"/>
    <cellStyle name="Normal 2 2 2 2 2 2" xfId="5008" xr:uid="{14C77FBE-4C19-4532-AFC1-7652E897A68F}"/>
    <cellStyle name="Normal 2 2 2 2 2 2 10" xfId="5009" xr:uid="{4AFBFC7F-BCB8-4A37-9C5E-50B7B298A21B}"/>
    <cellStyle name="Normal 2 2 2 2 2 2 10 2" xfId="5010" xr:uid="{1CF96CD1-AA1B-41F2-81AF-63058AB44ECD}"/>
    <cellStyle name="Normal 2 2 2 2 2 2 10 3" xfId="5011" xr:uid="{A3897A0E-0C8A-4E24-9237-0CAE65BFE40E}"/>
    <cellStyle name="Normal 2 2 2 2 2 2 10 4" xfId="5012" xr:uid="{D29EB6E0-8318-461C-962E-A70A58673DE4}"/>
    <cellStyle name="Normal 2 2 2 2 2 2 10 5" xfId="5013" xr:uid="{9109EA93-BF11-4493-A24D-352A7D5EEAB6}"/>
    <cellStyle name="Normal 2 2 2 2 2 2 10 6" xfId="5014" xr:uid="{4046D4A0-F0C2-46AB-AC58-99B25512C010}"/>
    <cellStyle name="Normal 2 2 2 2 2 2 10 7" xfId="5015" xr:uid="{9D6703EB-07F7-4CDF-A8CE-EC9BB0763C7A}"/>
    <cellStyle name="Normal 2 2 2 2 2 2 11" xfId="5016" xr:uid="{D849D4C9-8971-40E6-A2A9-801215BB92D0}"/>
    <cellStyle name="Normal 2 2 2 2 2 2 12" xfId="5017" xr:uid="{35F12CD7-4CA9-4CE9-A484-C25CC739F5BE}"/>
    <cellStyle name="Normal 2 2 2 2 2 2 13" xfId="5018" xr:uid="{240494E4-3D29-4EB0-B815-5219F8218AAE}"/>
    <cellStyle name="Normal 2 2 2 2 2 2 14" xfId="5019" xr:uid="{E35C8AFA-F5C4-4CF3-91C4-7D249E887F66}"/>
    <cellStyle name="Normal 2 2 2 2 2 2 15" xfId="5020" xr:uid="{12D404D8-D301-43F4-8130-D5E6D146FE81}"/>
    <cellStyle name="Normal 2 2 2 2 2 2 16" xfId="5021" xr:uid="{7F5FEAA7-6598-4B5A-BAA2-2341502AAFA2}"/>
    <cellStyle name="Normal 2 2 2 2 2 2 17" xfId="5022" xr:uid="{32172E5B-8940-4B27-909E-8285670EC6E6}"/>
    <cellStyle name="Normal 2 2 2 2 2 2 18" xfId="5023" xr:uid="{61F6B6B7-1308-4F7F-956A-8297183A9068}"/>
    <cellStyle name="Normal 2 2 2 2 2 2 19" xfId="5024" xr:uid="{A30BE4EA-D652-4387-95B7-7D0698CFA306}"/>
    <cellStyle name="Normal 2 2 2 2 2 2 2" xfId="5025" xr:uid="{CFB340AA-DDA6-420C-BF2F-4371298F9895}"/>
    <cellStyle name="Normal 2 2 2 2 2 2 2 10" xfId="5026" xr:uid="{C07322EA-61A3-405C-BFD0-C3227D673BB7}"/>
    <cellStyle name="Normal 2 2 2 2 2 2 2 10 2" xfId="5027" xr:uid="{FC5B34B6-3162-42CB-8FD3-6748B6A09D34}"/>
    <cellStyle name="Normal 2 2 2 2 2 2 2 10 3" xfId="5028" xr:uid="{D9A461C6-294E-4457-BBEC-87633E264ED5}"/>
    <cellStyle name="Normal 2 2 2 2 2 2 2 10 4" xfId="5029" xr:uid="{45143F2D-6D95-43CA-8A6C-520545D0F88E}"/>
    <cellStyle name="Normal 2 2 2 2 2 2 2 10 5" xfId="5030" xr:uid="{02DBD8B0-5C2A-4843-9A7C-3B251ACD1453}"/>
    <cellStyle name="Normal 2 2 2 2 2 2 2 10 6" xfId="5031" xr:uid="{8AB98A5F-70F2-42E4-829D-6CCC60F7934C}"/>
    <cellStyle name="Normal 2 2 2 2 2 2 2 10 7" xfId="5032" xr:uid="{08C3208B-5530-41EA-AA2C-B0A0F9EE39C0}"/>
    <cellStyle name="Normal 2 2 2 2 2 2 2 11" xfId="5033" xr:uid="{35915DED-DD44-4BA8-8A77-135D4E48AFE2}"/>
    <cellStyle name="Normal 2 2 2 2 2 2 2 12" xfId="5034" xr:uid="{8C330858-EA32-4F08-9696-050095BF8672}"/>
    <cellStyle name="Normal 2 2 2 2 2 2 2 13" xfId="5035" xr:uid="{4DC65A38-88B1-40D2-BBE2-3DDFE115ADBF}"/>
    <cellStyle name="Normal 2 2 2 2 2 2 2 14" xfId="5036" xr:uid="{350CEFF4-6C96-4534-B78A-E591C0C0D08C}"/>
    <cellStyle name="Normal 2 2 2 2 2 2 2 15" xfId="5037" xr:uid="{7FA3CA49-1E8A-4D3F-A42F-830C8CA4CDA2}"/>
    <cellStyle name="Normal 2 2 2 2 2 2 2 16" xfId="5038" xr:uid="{E976438C-68ED-4865-A554-34C37FA58610}"/>
    <cellStyle name="Normal 2 2 2 2 2 2 2 17" xfId="5039" xr:uid="{F70E9D3D-ADFC-4515-B632-AE0AD72C82C2}"/>
    <cellStyle name="Normal 2 2 2 2 2 2 2 18" xfId="5040" xr:uid="{A4801464-F5E5-48B7-A853-474CB0BBA7C6}"/>
    <cellStyle name="Normal 2 2 2 2 2 2 2 19" xfId="5041" xr:uid="{62199CD2-E7E5-4230-9B92-C835645FB6EE}"/>
    <cellStyle name="Normal 2 2 2 2 2 2 2 2" xfId="5042" xr:uid="{66B7208B-ACD2-4F47-ADEC-E7C094EF04F8}"/>
    <cellStyle name="Normal 2 2 2 2 2 2 2 2 10" xfId="5043" xr:uid="{089CA3EB-C14E-44D5-B373-F5E08740B2AF}"/>
    <cellStyle name="Normal 2 2 2 2 2 2 2 2 11" xfId="5044" xr:uid="{5056FD50-37C3-4374-B5B2-C1A27E6F0934}"/>
    <cellStyle name="Normal 2 2 2 2 2 2 2 2 12" xfId="5045" xr:uid="{73F62564-9B37-48F6-86FE-193480048059}"/>
    <cellStyle name="Normal 2 2 2 2 2 2 2 2 13" xfId="5046" xr:uid="{0F7BB603-745F-4BDE-ADF1-7BDD5B4B0034}"/>
    <cellStyle name="Normal 2 2 2 2 2 2 2 2 14" xfId="5047" xr:uid="{BFD7D9D6-8916-4AB4-8B4D-7FA646D46073}"/>
    <cellStyle name="Normal 2 2 2 2 2 2 2 2 15" xfId="5048" xr:uid="{3B926F85-190B-460D-A1DC-6FAAD159DD4C}"/>
    <cellStyle name="Normal 2 2 2 2 2 2 2 2 16" xfId="5049" xr:uid="{8E20609E-E12C-435E-8100-AB2353A30E45}"/>
    <cellStyle name="Normal 2 2 2 2 2 2 2 2 17" xfId="5050" xr:uid="{7CA748B1-8460-4072-8F06-F4C59B949572}"/>
    <cellStyle name="Normal 2 2 2 2 2 2 2 2 18" xfId="5051" xr:uid="{C7692A99-DF30-460A-9C53-199E2899F6DC}"/>
    <cellStyle name="Normal 2 2 2 2 2 2 2 2 19" xfId="5052" xr:uid="{98FDF9E3-17E7-421E-A2F2-7B2719EB69D9}"/>
    <cellStyle name="Normal 2 2 2 2 2 2 2 2 2" xfId="5053" xr:uid="{CE4E274C-D9B1-4200-9C07-1D3B23135B5A}"/>
    <cellStyle name="Normal 2 2 2 2 2 2 2 2 2 10" xfId="5054" xr:uid="{08E9C0FA-AE6E-4538-A6D6-FFB4171592C2}"/>
    <cellStyle name="Normal 2 2 2 2 2 2 2 2 2 11" xfId="5055" xr:uid="{E37D526E-822F-4625-BC45-A18063422E62}"/>
    <cellStyle name="Normal 2 2 2 2 2 2 2 2 2 12" xfId="5056" xr:uid="{93DC4B67-8B20-47C3-A012-A002655B7E32}"/>
    <cellStyle name="Normal 2 2 2 2 2 2 2 2 2 13" xfId="5057" xr:uid="{19E7C0CF-AF7F-408B-AFD0-DA2B25B49368}"/>
    <cellStyle name="Normal 2 2 2 2 2 2 2 2 2 14" xfId="5058" xr:uid="{2F209AD7-D9FC-46FC-8C24-087CFB364139}"/>
    <cellStyle name="Normal 2 2 2 2 2 2 2 2 2 15" xfId="5059" xr:uid="{CD1DDAB4-8C33-4947-BE50-B958B37AD318}"/>
    <cellStyle name="Normal 2 2 2 2 2 2 2 2 2 16" xfId="5060" xr:uid="{271A9521-0AFF-47B0-A3A6-A99F17DD3C86}"/>
    <cellStyle name="Normal 2 2 2 2 2 2 2 2 2 17" xfId="5061" xr:uid="{5EF2DFD6-5D29-4AA3-93A0-AA03FA38DFD0}"/>
    <cellStyle name="Normal 2 2 2 2 2 2 2 2 2 18" xfId="5062" xr:uid="{95BAF1E4-A72F-43F4-8826-9A4CFE744497}"/>
    <cellStyle name="Normal 2 2 2 2 2 2 2 2 2 19" xfId="5063" xr:uid="{8F2BB098-E848-4C15-9373-29ECEA80D787}"/>
    <cellStyle name="Normal 2 2 2 2 2 2 2 2 2 2" xfId="5064" xr:uid="{45A67EFC-DCD8-43F8-9017-DB5BEC86D836}"/>
    <cellStyle name="Normal 2 2 2 2 2 2 2 2 2 2 10" xfId="5065" xr:uid="{7320D118-F29C-46C6-B672-FEF408BCDFF0}"/>
    <cellStyle name="Normal 2 2 2 2 2 2 2 2 2 2 11" xfId="5066" xr:uid="{C0B5AF6B-29BA-407C-B0D7-C2D107BCA6BE}"/>
    <cellStyle name="Normal 2 2 2 2 2 2 2 2 2 2 12" xfId="5067" xr:uid="{3FC805C0-93C2-48CB-8C93-05A6DF96963F}"/>
    <cellStyle name="Normal 2 2 2 2 2 2 2 2 2 2 13" xfId="5068" xr:uid="{4C903A2E-6D7E-4F4D-8D10-E4184604B8A5}"/>
    <cellStyle name="Normal 2 2 2 2 2 2 2 2 2 2 14" xfId="5069" xr:uid="{DBB36650-C065-4377-BE52-20E8B3AEF624}"/>
    <cellStyle name="Normal 2 2 2 2 2 2 2 2 2 2 15" xfId="5070" xr:uid="{1FC57567-2DC6-4308-8CF4-7AA31F3687AE}"/>
    <cellStyle name="Normal 2 2 2 2 2 2 2 2 2 2 16" xfId="5071" xr:uid="{539C265A-87AF-44FE-8A79-58F33439E5AD}"/>
    <cellStyle name="Normal 2 2 2 2 2 2 2 2 2 2 17" xfId="5072" xr:uid="{3B2BEF3B-4F9C-4472-B647-988B8D16C363}"/>
    <cellStyle name="Normal 2 2 2 2 2 2 2 2 2 2 18" xfId="5073" xr:uid="{3EA1E019-6AF8-42F4-9FCF-092177DDD47F}"/>
    <cellStyle name="Normal 2 2 2 2 2 2 2 2 2 2 2" xfId="5074" xr:uid="{06FAD31A-5856-44F3-9F35-61E191F6E416}"/>
    <cellStyle name="Normal 2 2 2 2 2 2 2 2 2 2 2 2" xfId="5075" xr:uid="{544752F0-7CDD-409D-B0E0-F7D9C956DF32}"/>
    <cellStyle name="Normal 2 2 2 2 2 2 2 2 2 2 2 2 2" xfId="5076" xr:uid="{3D0DF7F4-7231-4864-B139-E3C0B16332F9}"/>
    <cellStyle name="Normal 2 2 2 2 2 2 2 2 2 2 2 2 3" xfId="5077" xr:uid="{22572F68-B82F-4753-8B42-53812ABE2E19}"/>
    <cellStyle name="Normal 2 2 2 2 2 2 2 2 2 2 2 2 4" xfId="5078" xr:uid="{A87FAF61-F8F3-4D73-87C0-7C43DDEE9C7A}"/>
    <cellStyle name="Normal 2 2 2 2 2 2 2 2 2 2 2 2 5" xfId="5079" xr:uid="{D9AA4AEB-C470-4032-8586-D9721EB57E92}"/>
    <cellStyle name="Normal 2 2 2 2 2 2 2 2 2 2 2 2 6" xfId="5080" xr:uid="{C31DAEF1-1F1F-4236-8D3E-2DA80ECD5E6E}"/>
    <cellStyle name="Normal 2 2 2 2 2 2 2 2 2 2 2 2 7" xfId="5081" xr:uid="{328748C8-0801-465B-86B0-85A6F5B334BD}"/>
    <cellStyle name="Normal 2 2 2 2 2 2 2 2 2 2 2 3" xfId="5082" xr:uid="{C95338AA-16CF-4E3E-B755-086AF1FB222D}"/>
    <cellStyle name="Normal 2 2 2 2 2 2 2 2 2 2 2 4" xfId="5083" xr:uid="{293EA72E-54E9-48D8-9490-544B55317152}"/>
    <cellStyle name="Normal 2 2 2 2 2 2 2 2 2 2 2 5" xfId="5084" xr:uid="{AD86A25D-82A2-46B2-A5CE-ABBF5FB17AC6}"/>
    <cellStyle name="Normal 2 2 2 2 2 2 2 2 2 2 2 6" xfId="5085" xr:uid="{7B162A44-E97D-4866-A8C9-5B424D32845E}"/>
    <cellStyle name="Normal 2 2 2 2 2 2 2 2 2 2 2 7" xfId="5086" xr:uid="{44D34758-1B33-49FE-BAF5-AC373431BC7C}"/>
    <cellStyle name="Normal 2 2 2 2 2 2 2 2 2 2 2 8" xfId="5087" xr:uid="{694B9982-280A-47A6-836E-713F13033A69}"/>
    <cellStyle name="Normal 2 2 2 2 2 2 2 2 2 2 3" xfId="5088" xr:uid="{F4E042B8-BC10-433A-BF44-3BA695A7DEE0}"/>
    <cellStyle name="Normal 2 2 2 2 2 2 2 2 2 2 4" xfId="5089" xr:uid="{976B6257-09F3-4B7E-93A1-FF54CD0550B7}"/>
    <cellStyle name="Normal 2 2 2 2 2 2 2 2 2 2 5" xfId="5090" xr:uid="{72F496E6-1C7E-4FEE-804F-3A4B8CB540B8}"/>
    <cellStyle name="Normal 2 2 2 2 2 2 2 2 2 2 5 2" xfId="5091" xr:uid="{31967063-2913-4B1C-991A-70DE6460B513}"/>
    <cellStyle name="Normal 2 2 2 2 2 2 2 2 2 2 5 3" xfId="5092" xr:uid="{2C586052-C119-482C-BCCA-02BA8769E6D7}"/>
    <cellStyle name="Normal 2 2 2 2 2 2 2 2 2 2 5 4" xfId="5093" xr:uid="{2DA21D62-18CB-4F82-81E1-E2AC136B4EBD}"/>
    <cellStyle name="Normal 2 2 2 2 2 2 2 2 2 2 5 5" xfId="5094" xr:uid="{4B662A05-15DD-4EB3-A991-1DD75C0F339B}"/>
    <cellStyle name="Normal 2 2 2 2 2 2 2 2 2 2 5 6" xfId="5095" xr:uid="{0ED44B8C-89C7-4EA1-87C4-CD745D1C089F}"/>
    <cellStyle name="Normal 2 2 2 2 2 2 2 2 2 2 5 7" xfId="5096" xr:uid="{5E2135E4-8FAB-48C5-BF50-12376D2F91D5}"/>
    <cellStyle name="Normal 2 2 2 2 2 2 2 2 2 2 6" xfId="5097" xr:uid="{BE2B5423-B63B-45DC-8F37-40D853D048C1}"/>
    <cellStyle name="Normal 2 2 2 2 2 2 2 2 2 2 7" xfId="5098" xr:uid="{A7839B58-535C-429E-826E-E48DE57EAF2F}"/>
    <cellStyle name="Normal 2 2 2 2 2 2 2 2 2 2 8" xfId="5099" xr:uid="{00534F71-5C93-4B2F-930A-7BD1E60AE961}"/>
    <cellStyle name="Normal 2 2 2 2 2 2 2 2 2 2 9" xfId="5100" xr:uid="{9A59F9DC-FAEE-4271-A82E-FAF5E8D289C3}"/>
    <cellStyle name="Normal 2 2 2 2 2 2 2 2 2 3" xfId="5101" xr:uid="{F1429863-033E-45B5-95E6-7EE072F1F9BE}"/>
    <cellStyle name="Normal 2 2 2 2 2 2 2 2 2 4" xfId="5102" xr:uid="{8C964F87-FDD5-48EC-A3CB-2EFDD9D15437}"/>
    <cellStyle name="Normal 2 2 2 2 2 2 2 2 2 4 2" xfId="5103" xr:uid="{0197753A-D3DA-4545-B8EE-C86517D0E27C}"/>
    <cellStyle name="Normal 2 2 2 2 2 2 2 2 2 4 2 2" xfId="5104" xr:uid="{A420D9B0-8AC5-429C-AFB2-89E6351F0E15}"/>
    <cellStyle name="Normal 2 2 2 2 2 2 2 2 2 4 2 3" xfId="5105" xr:uid="{709FA576-E005-41F5-BC1F-962FB1D7A894}"/>
    <cellStyle name="Normal 2 2 2 2 2 2 2 2 2 4 2 4" xfId="5106" xr:uid="{659B9521-CEAB-4FCA-81AF-41612458FBBE}"/>
    <cellStyle name="Normal 2 2 2 2 2 2 2 2 2 4 2 5" xfId="5107" xr:uid="{A23B5D6E-6248-4C2D-820D-0B7AE3F64041}"/>
    <cellStyle name="Normal 2 2 2 2 2 2 2 2 2 4 2 6" xfId="5108" xr:uid="{F5D2DB77-8CD4-443E-8B32-B4A97D11F2FF}"/>
    <cellStyle name="Normal 2 2 2 2 2 2 2 2 2 4 2 7" xfId="5109" xr:uid="{D18652B9-C410-4BCC-9089-4037EEAA1142}"/>
    <cellStyle name="Normal 2 2 2 2 2 2 2 2 2 4 3" xfId="5110" xr:uid="{1B0AC129-1756-4C8D-8B94-8FE09C9A588D}"/>
    <cellStyle name="Normal 2 2 2 2 2 2 2 2 2 4 4" xfId="5111" xr:uid="{8232B6DB-4A3D-46DD-910F-DC8E5B9A9BB1}"/>
    <cellStyle name="Normal 2 2 2 2 2 2 2 2 2 4 5" xfId="5112" xr:uid="{F61147BD-8D99-4292-8B87-EA79C959E08D}"/>
    <cellStyle name="Normal 2 2 2 2 2 2 2 2 2 4 6" xfId="5113" xr:uid="{AD01DD19-3720-4311-B6BE-6A01454B69A4}"/>
    <cellStyle name="Normal 2 2 2 2 2 2 2 2 2 4 7" xfId="5114" xr:uid="{E105C22C-3151-4813-B2AF-4306A2558B51}"/>
    <cellStyle name="Normal 2 2 2 2 2 2 2 2 2 4 8" xfId="5115" xr:uid="{BBEF5EC6-FAC3-4F0B-ADFE-D74557BDD7C9}"/>
    <cellStyle name="Normal 2 2 2 2 2 2 2 2 2 5" xfId="5116" xr:uid="{583664D2-F77D-40FA-BABF-8FE4E8B99BEA}"/>
    <cellStyle name="Normal 2 2 2 2 2 2 2 2 2 6" xfId="5117" xr:uid="{4B1E810E-23A5-4B25-BFCE-DAB4CCC3FA64}"/>
    <cellStyle name="Normal 2 2 2 2 2 2 2 2 2 6 2" xfId="5118" xr:uid="{9BB53815-9787-4115-9EA3-68D8E04A359B}"/>
    <cellStyle name="Normal 2 2 2 2 2 2 2 2 2 6 3" xfId="5119" xr:uid="{80BAC5DB-34C9-47EB-8239-FB9DA7A7B2B6}"/>
    <cellStyle name="Normal 2 2 2 2 2 2 2 2 2 6 4" xfId="5120" xr:uid="{E68899F8-B467-4961-9E68-5C1403E159E2}"/>
    <cellStyle name="Normal 2 2 2 2 2 2 2 2 2 6 5" xfId="5121" xr:uid="{FA22705F-987A-4723-839D-0BE38D675A0D}"/>
    <cellStyle name="Normal 2 2 2 2 2 2 2 2 2 6 6" xfId="5122" xr:uid="{93CE7510-1761-40A5-B1E8-F0DFECD45982}"/>
    <cellStyle name="Normal 2 2 2 2 2 2 2 2 2 6 7" xfId="5123" xr:uid="{AC3F09C8-D998-432E-A18F-DADA6485211F}"/>
    <cellStyle name="Normal 2 2 2 2 2 2 2 2 2 7" xfId="5124" xr:uid="{C2BC2152-9D20-4926-A84B-E321992F7612}"/>
    <cellStyle name="Normal 2 2 2 2 2 2 2 2 2 8" xfId="5125" xr:uid="{477EEF85-02A3-4E14-A522-DDFEC30648EB}"/>
    <cellStyle name="Normal 2 2 2 2 2 2 2 2 2 9" xfId="5126" xr:uid="{CDA64743-B3D4-4C57-AE76-7DC97C1AD3C1}"/>
    <cellStyle name="Normal 2 2 2 2 2 2 2 2 2_Opex Input" xfId="5127" xr:uid="{720C74CB-6780-4732-BFF6-F5F091B71552}"/>
    <cellStyle name="Normal 2 2 2 2 2 2 2 2 20" xfId="5128" xr:uid="{22C49554-43A8-4551-ABBA-57AEF43445FF}"/>
    <cellStyle name="Normal 2 2 2 2 2 2 2 2 3" xfId="5129" xr:uid="{5AE18E05-4B78-4659-ACE1-BFC1E79DD710}"/>
    <cellStyle name="Normal 2 2 2 2 2 2 2 2 4" xfId="5130" xr:uid="{31209E44-86B5-4CFE-A86C-711D139B026C}"/>
    <cellStyle name="Normal 2 2 2 2 2 2 2 2 5" xfId="5131" xr:uid="{B8BAEEA8-8F39-4D49-B1B2-82BE6D39E86C}"/>
    <cellStyle name="Normal 2 2 2 2 2 2 2 2 5 2" xfId="5132" xr:uid="{A3696A4D-5D06-422D-9DCD-0BFAF32DF9E2}"/>
    <cellStyle name="Normal 2 2 2 2 2 2 2 2 5 2 2" xfId="5133" xr:uid="{D0C6C759-96E8-4535-9A6F-EF5E82C7A982}"/>
    <cellStyle name="Normal 2 2 2 2 2 2 2 2 5 2 3" xfId="5134" xr:uid="{D533EB96-FE5F-4FB8-ADD1-3FB1F4E4A588}"/>
    <cellStyle name="Normal 2 2 2 2 2 2 2 2 5 2 4" xfId="5135" xr:uid="{E7812737-676B-4CE1-A7AB-02458799BEB5}"/>
    <cellStyle name="Normal 2 2 2 2 2 2 2 2 5 2 5" xfId="5136" xr:uid="{5D69F6F5-6632-4CB4-B7B7-143A1CDD9DF1}"/>
    <cellStyle name="Normal 2 2 2 2 2 2 2 2 5 2 6" xfId="5137" xr:uid="{05D4048B-F8FB-4539-8F91-47B86CED6473}"/>
    <cellStyle name="Normal 2 2 2 2 2 2 2 2 5 2 7" xfId="5138" xr:uid="{53E850FB-2FC8-4CAB-8C70-285511E2D35B}"/>
    <cellStyle name="Normal 2 2 2 2 2 2 2 2 5 3" xfId="5139" xr:uid="{15840666-8C22-4631-A3BE-A939CB6BFB1F}"/>
    <cellStyle name="Normal 2 2 2 2 2 2 2 2 5 4" xfId="5140" xr:uid="{BDE41C2A-4B83-4C91-819E-29AD02464BA1}"/>
    <cellStyle name="Normal 2 2 2 2 2 2 2 2 5 5" xfId="5141" xr:uid="{3B026B4B-F965-4CC5-8795-1351DB37141F}"/>
    <cellStyle name="Normal 2 2 2 2 2 2 2 2 5 6" xfId="5142" xr:uid="{7F3E6AAA-1E6A-49BF-850B-9408CF33B455}"/>
    <cellStyle name="Normal 2 2 2 2 2 2 2 2 5 7" xfId="5143" xr:uid="{D032C8F6-7476-4940-A9A4-793D6514E579}"/>
    <cellStyle name="Normal 2 2 2 2 2 2 2 2 5 8" xfId="5144" xr:uid="{03C25A53-F653-4B9D-BA88-45B0A31ED837}"/>
    <cellStyle name="Normal 2 2 2 2 2 2 2 2 6" xfId="5145" xr:uid="{A3369CE7-CED9-473A-A5F9-3317F28A0513}"/>
    <cellStyle name="Normal 2 2 2 2 2 2 2 2 7" xfId="5146" xr:uid="{C402A67D-8769-4BEA-BDC7-B65A5E1D2006}"/>
    <cellStyle name="Normal 2 2 2 2 2 2 2 2 7 2" xfId="5147" xr:uid="{CCF11DF1-C78A-459F-8BB1-13AFAFB4F586}"/>
    <cellStyle name="Normal 2 2 2 2 2 2 2 2 7 3" xfId="5148" xr:uid="{43B9CD98-D595-4B5F-A429-8456FF5F588E}"/>
    <cellStyle name="Normal 2 2 2 2 2 2 2 2 7 4" xfId="5149" xr:uid="{E2CB9C16-B4B4-4353-B00D-F7CF08BF835F}"/>
    <cellStyle name="Normal 2 2 2 2 2 2 2 2 7 5" xfId="5150" xr:uid="{C67ED437-EDDE-477A-9433-2C4AAF4337ED}"/>
    <cellStyle name="Normal 2 2 2 2 2 2 2 2 7 6" xfId="5151" xr:uid="{41461510-51F8-446B-BB83-0AACDDD7D9CB}"/>
    <cellStyle name="Normal 2 2 2 2 2 2 2 2 7 7" xfId="5152" xr:uid="{CC3C846B-125C-4604-A76E-EC291EC99835}"/>
    <cellStyle name="Normal 2 2 2 2 2 2 2 2 8" xfId="5153" xr:uid="{8436ACB2-DFE4-4860-8756-899E0169EAF4}"/>
    <cellStyle name="Normal 2 2 2 2 2 2 2 2 9" xfId="5154" xr:uid="{7A17620A-CF37-41B1-B4D4-3B59998871BB}"/>
    <cellStyle name="Normal 2 2 2 2 2 2 2 2_ELEC SAP FCST UPLOAD" xfId="5155" xr:uid="{0C3E189E-EDE0-4475-AA1B-E084F70A8D6D}"/>
    <cellStyle name="Normal 2 2 2 2 2 2 2 20" xfId="5156" xr:uid="{90ACC0A9-E678-46D4-937A-6A40408F7D11}"/>
    <cellStyle name="Normal 2 2 2 2 2 2 2 21" xfId="5157" xr:uid="{C286A468-E79A-4F8D-9974-A39FB447EF0F}"/>
    <cellStyle name="Normal 2 2 2 2 2 2 2 22" xfId="5158" xr:uid="{1F174718-E739-46D6-A88D-9EBC30753125}"/>
    <cellStyle name="Normal 2 2 2 2 2 2 2 23" xfId="5159" xr:uid="{085AC543-DE52-4966-858D-068E56CB9D6F}"/>
    <cellStyle name="Normal 2 2 2 2 2 2 2 3" xfId="5160" xr:uid="{767200F0-F5D9-4D16-A246-976E73549D9F}"/>
    <cellStyle name="Normal 2 2 2 2 2 2 2 4" xfId="5161" xr:uid="{96D033D7-8E8B-419F-80F1-8E30404247F7}"/>
    <cellStyle name="Normal 2 2 2 2 2 2 2 5" xfId="5162" xr:uid="{3F776394-2A80-45B6-83AA-86EBBD24B74D}"/>
    <cellStyle name="Normal 2 2 2 2 2 2 2 6" xfId="5163" xr:uid="{C3F29733-B2A9-4943-B7AA-FA3C44373A7A}"/>
    <cellStyle name="Normal 2 2 2 2 2 2 2 7" xfId="5164" xr:uid="{36AAB336-07FF-408C-8C3A-07F6C3015A4F}"/>
    <cellStyle name="Normal 2 2 2 2 2 2 2 8" xfId="5165" xr:uid="{8BF2F58C-C521-4F39-B678-04ABEC3326E4}"/>
    <cellStyle name="Normal 2 2 2 2 2 2 2 8 2" xfId="5166" xr:uid="{A406BFE3-7120-44E4-AF60-B48B95D7D69B}"/>
    <cellStyle name="Normal 2 2 2 2 2 2 2 8 2 2" xfId="5167" xr:uid="{14861DBA-5544-4DE0-A519-87A04F004181}"/>
    <cellStyle name="Normal 2 2 2 2 2 2 2 8 2 3" xfId="5168" xr:uid="{BBC797E4-65D0-4A98-A0B5-9407165B0174}"/>
    <cellStyle name="Normal 2 2 2 2 2 2 2 8 2 4" xfId="5169" xr:uid="{A0A27345-B647-4B11-8447-3B87361F43B5}"/>
    <cellStyle name="Normal 2 2 2 2 2 2 2 8 2 5" xfId="5170" xr:uid="{062C184E-740F-4541-AC41-1652E2E2B92B}"/>
    <cellStyle name="Normal 2 2 2 2 2 2 2 8 2 6" xfId="5171" xr:uid="{A9C0E994-C15C-4DDE-BD87-AB75DCD53069}"/>
    <cellStyle name="Normal 2 2 2 2 2 2 2 8 2 7" xfId="5172" xr:uid="{62B30593-4D3F-4EE3-9603-F3F27639F556}"/>
    <cellStyle name="Normal 2 2 2 2 2 2 2 8 3" xfId="5173" xr:uid="{7EECBE99-C005-4BBD-AB3E-DF78F0832B9D}"/>
    <cellStyle name="Normal 2 2 2 2 2 2 2 8 4" xfId="5174" xr:uid="{C95C85AB-2EB1-47E4-B2D4-407FEEADFB96}"/>
    <cellStyle name="Normal 2 2 2 2 2 2 2 8 5" xfId="5175" xr:uid="{411A654C-6C83-4F20-B7F5-3D7DE6DAC86A}"/>
    <cellStyle name="Normal 2 2 2 2 2 2 2 8 6" xfId="5176" xr:uid="{B25BE519-0E24-4649-91A1-B0F91F329BFC}"/>
    <cellStyle name="Normal 2 2 2 2 2 2 2 8 7" xfId="5177" xr:uid="{000C3B2D-2F78-488E-97CA-84AEEDFB2D5C}"/>
    <cellStyle name="Normal 2 2 2 2 2 2 2 8 8" xfId="5178" xr:uid="{0C27F90E-DD97-45CC-9110-7E9867EBE677}"/>
    <cellStyle name="Normal 2 2 2 2 2 2 2 9" xfId="5179" xr:uid="{B09FD95C-9242-42BE-95B6-8C4A78C92A5E}"/>
    <cellStyle name="Normal 2 2 2 2 2 2 2_ELEC SAP FCST UPLOAD" xfId="5180" xr:uid="{21D4880D-89D0-4BFE-9A7F-AD7DA711E7DC}"/>
    <cellStyle name="Normal 2 2 2 2 2 2 20" xfId="5181" xr:uid="{48AB3C77-2DEE-4B09-8EB4-989520E88809}"/>
    <cellStyle name="Normal 2 2 2 2 2 2 21" xfId="5182" xr:uid="{F997EEEF-78E7-4DC4-A845-D03678DA97F5}"/>
    <cellStyle name="Normal 2 2 2 2 2 2 22" xfId="5183" xr:uid="{3BD477CB-5265-4299-B3F8-A84D4DD0AE04}"/>
    <cellStyle name="Normal 2 2 2 2 2 2 23" xfId="5184" xr:uid="{B3216A51-74D5-44F8-ABDC-E400DD000A5D}"/>
    <cellStyle name="Normal 2 2 2 2 2 2 3" xfId="5185" xr:uid="{0AB7C63C-B1E6-483F-9942-D6E0E6423AC1}"/>
    <cellStyle name="Normal 2 2 2 2 2 2 3 2" xfId="5186" xr:uid="{1C3F5557-C465-4A06-B6F3-EE4F999EA04D}"/>
    <cellStyle name="Normal 2 2 2 2 2 2 3 3" xfId="5187" xr:uid="{EE4587E2-D131-4BED-A6DE-281553D75F70}"/>
    <cellStyle name="Normal 2 2 2 2 2 2 3_ELEC SAP FCST UPLOAD" xfId="5188" xr:uid="{E5EDD4C9-8D5A-48DA-8FC7-0D17EB9ACE69}"/>
    <cellStyle name="Normal 2 2 2 2 2 2 4" xfId="5189" xr:uid="{0D7D6B5E-0876-4871-8EA6-5FEDF744A707}"/>
    <cellStyle name="Normal 2 2 2 2 2 2 5" xfId="5190" xr:uid="{421916C4-8CD4-4384-A4F2-3A6E8DEE0130}"/>
    <cellStyle name="Normal 2 2 2 2 2 2 6" xfId="5191" xr:uid="{56A7359C-EDA3-49F1-BF4A-2015479C586C}"/>
    <cellStyle name="Normal 2 2 2 2 2 2 7" xfId="5192" xr:uid="{A3567231-194F-402B-9ACC-8EA5825B5BBA}"/>
    <cellStyle name="Normal 2 2 2 2 2 2 8" xfId="5193" xr:uid="{49400A60-DF3F-48F6-ACA4-15AB1F088295}"/>
    <cellStyle name="Normal 2 2 2 2 2 2 8 2" xfId="5194" xr:uid="{EA498BD4-BAFE-404A-8A8F-1C71728911FC}"/>
    <cellStyle name="Normal 2 2 2 2 2 2 8 2 2" xfId="5195" xr:uid="{3D21298A-890D-493C-A63B-02131087C00E}"/>
    <cellStyle name="Normal 2 2 2 2 2 2 8 2 3" xfId="5196" xr:uid="{4D466A0C-7028-4350-ADDC-F3E0747B74B8}"/>
    <cellStyle name="Normal 2 2 2 2 2 2 8 2 4" xfId="5197" xr:uid="{A1EE7868-55C3-4B3E-B88E-373A0A550FC7}"/>
    <cellStyle name="Normal 2 2 2 2 2 2 8 2 5" xfId="5198" xr:uid="{5845A2D0-7AEE-4775-B643-FBAE2BDD2C14}"/>
    <cellStyle name="Normal 2 2 2 2 2 2 8 2 6" xfId="5199" xr:uid="{BDC6E1D1-088C-4BF7-BB87-BA69DCEC8D8B}"/>
    <cellStyle name="Normal 2 2 2 2 2 2 8 2 7" xfId="5200" xr:uid="{977E6DC4-60F3-48D3-9784-AA271363FF2C}"/>
    <cellStyle name="Normal 2 2 2 2 2 2 8 3" xfId="5201" xr:uid="{3C9BA635-7906-47C8-94A5-72A3D4E83585}"/>
    <cellStyle name="Normal 2 2 2 2 2 2 8 4" xfId="5202" xr:uid="{3ADE542A-785D-483B-B764-6D9673AE19CD}"/>
    <cellStyle name="Normal 2 2 2 2 2 2 8 5" xfId="5203" xr:uid="{1427EFEE-16E4-44AE-99C8-088904C90DFA}"/>
    <cellStyle name="Normal 2 2 2 2 2 2 8 6" xfId="5204" xr:uid="{FB92F94C-8459-4147-B6CE-0DD4C83B5E76}"/>
    <cellStyle name="Normal 2 2 2 2 2 2 8 7" xfId="5205" xr:uid="{CE99D9D0-C73A-467A-BCA9-B70419A9D7E5}"/>
    <cellStyle name="Normal 2 2 2 2 2 2 8 8" xfId="5206" xr:uid="{AD4984E7-A088-4A3F-9A93-F111602B6707}"/>
    <cellStyle name="Normal 2 2 2 2 2 2 9" xfId="5207" xr:uid="{CD93453F-1592-4B81-A33E-B7CFD7404603}"/>
    <cellStyle name="Normal 2 2 2 2 2 2_ELEC SAP FCST UPLOAD" xfId="5208" xr:uid="{B9AE0B09-9A7A-496A-BB82-8542B6A78007}"/>
    <cellStyle name="Normal 2 2 2 2 2 20" xfId="5209" xr:uid="{93A0EDBA-F558-4EBA-B5E5-DAB079DFAD87}"/>
    <cellStyle name="Normal 2 2 2 2 2 21" xfId="5210" xr:uid="{2D31AB48-6089-4ECA-A87D-892DC524E997}"/>
    <cellStyle name="Normal 2 2 2 2 2 22" xfId="5211" xr:uid="{2329663F-AF80-4E10-9EDB-9E6E64BA109E}"/>
    <cellStyle name="Normal 2 2 2 2 2 23" xfId="5212" xr:uid="{118E7F06-F5D1-4682-B42B-A14350196B4D}"/>
    <cellStyle name="Normal 2 2 2 2 2 24" xfId="5213" xr:uid="{926345D1-DF5D-4571-B0C7-9EF0297029AA}"/>
    <cellStyle name="Normal 2 2 2 2 2 3" xfId="5214" xr:uid="{A2498FA6-24C3-4ECB-957C-F28581CDE009}"/>
    <cellStyle name="Normal 2 2 2 2 2 3 2" xfId="5215" xr:uid="{538619ED-69C2-4BC2-AF3E-C8827420B8E9}"/>
    <cellStyle name="Normal 2 2 2 2 2 3 3" xfId="5216" xr:uid="{7084D59A-9C38-49F0-A746-F4E715B7B812}"/>
    <cellStyle name="Normal 2 2 2 2 2 3_ELEC SAP FCST UPLOAD" xfId="5217" xr:uid="{37BDC7E5-7930-4279-9E10-2EAB960DAC7E}"/>
    <cellStyle name="Normal 2 2 2 2 2 4" xfId="5218" xr:uid="{23D49229-D1D3-481B-B589-2A8B06C9D60A}"/>
    <cellStyle name="Normal 2 2 2 2 2 5" xfId="5219" xr:uid="{79EC92D7-6A4D-4930-8B6B-D66CA75A7037}"/>
    <cellStyle name="Normal 2 2 2 2 2 6" xfId="5220" xr:uid="{E45E5603-A691-476F-B401-B97042402568}"/>
    <cellStyle name="Normal 2 2 2 2 2 7" xfId="5221" xr:uid="{8E986C6D-EB73-4AFA-88EB-E79FA48EBCFD}"/>
    <cellStyle name="Normal 2 2 2 2 2 8" xfId="5222" xr:uid="{34EDA6BE-759C-4BD6-9752-1537FCDA34CF}"/>
    <cellStyle name="Normal 2 2 2 2 2 9" xfId="5223" xr:uid="{EA6A58E7-B696-47C7-AFA4-B9B4DF1D69C1}"/>
    <cellStyle name="Normal 2 2 2 2 2 9 2" xfId="5224" xr:uid="{A872928E-029E-4044-8F05-DEACF0E4C8BD}"/>
    <cellStyle name="Normal 2 2 2 2 2 9 2 2" xfId="5225" xr:uid="{57E19E75-9417-4308-96F2-8218975F311F}"/>
    <cellStyle name="Normal 2 2 2 2 2 9 2 3" xfId="5226" xr:uid="{7F4B1D22-15F6-4041-8BA0-46BF717C23DD}"/>
    <cellStyle name="Normal 2 2 2 2 2 9 2 4" xfId="5227" xr:uid="{B8BFBA8D-41E0-4AAD-8D15-23CF9434909D}"/>
    <cellStyle name="Normal 2 2 2 2 2 9 2 5" xfId="5228" xr:uid="{CA0B6124-191B-4FD3-8E39-A6130F2BC3F8}"/>
    <cellStyle name="Normal 2 2 2 2 2 9 2 6" xfId="5229" xr:uid="{CDCA41D8-D315-494E-B810-DE650826AE6B}"/>
    <cellStyle name="Normal 2 2 2 2 2 9 2 7" xfId="5230" xr:uid="{7D0C2A33-F167-469F-8A79-A4AD268F715F}"/>
    <cellStyle name="Normal 2 2 2 2 2 9 3" xfId="5231" xr:uid="{90510C1D-CE0B-44C1-832A-687841C7FE0D}"/>
    <cellStyle name="Normal 2 2 2 2 2 9 4" xfId="5232" xr:uid="{88B66E61-402B-4293-8C40-BDEE70F24B90}"/>
    <cellStyle name="Normal 2 2 2 2 2 9 5" xfId="5233" xr:uid="{F8340A02-3097-4D90-9827-7001B8571E62}"/>
    <cellStyle name="Normal 2 2 2 2 2 9 6" xfId="5234" xr:uid="{12C7354D-E4B8-4D4F-986B-7CFAEE8E2141}"/>
    <cellStyle name="Normal 2 2 2 2 2 9 7" xfId="5235" xr:uid="{4CC73BA5-8BA4-4116-83F6-45AFA50158D7}"/>
    <cellStyle name="Normal 2 2 2 2 2 9 8" xfId="5236" xr:uid="{366FB9FE-23DA-4C9A-921E-4CBD6F74AFA5}"/>
    <cellStyle name="Normal 2 2 2 2 2_ELEC SAP FCST UPLOAD" xfId="5237" xr:uid="{A8C987F3-DEBA-4152-871A-D50916E63FFC}"/>
    <cellStyle name="Normal 2 2 2 2 20" xfId="5238" xr:uid="{E098491D-A242-4652-B4C6-4FF1E472AD45}"/>
    <cellStyle name="Normal 2 2 2 2 21" xfId="5239" xr:uid="{37556B7E-D23F-4475-8977-79889DECC730}"/>
    <cellStyle name="Normal 2 2 2 2 22" xfId="5240" xr:uid="{1AF8E2A8-F470-4998-8C93-B993FFD91954}"/>
    <cellStyle name="Normal 2 2 2 2 23" xfId="5241" xr:uid="{39717BC8-0A60-467B-8DC7-AA3B5538C8E6}"/>
    <cellStyle name="Normal 2 2 2 2 24" xfId="5242" xr:uid="{0FF8CA9E-1BE3-44C2-90EE-D059C5ADDCA7}"/>
    <cellStyle name="Normal 2 2 2 2 25" xfId="4974" xr:uid="{C029E0F4-157B-498F-85BC-10F04E2870A0}"/>
    <cellStyle name="Normal 2 2 2 2 3" xfId="5243" xr:uid="{3976C708-7873-452B-9D0C-02BF0B1D76AF}"/>
    <cellStyle name="Normal 2 2 2 2 3 2" xfId="5244" xr:uid="{2FA975A1-B298-4834-9D05-B9B6B833152A}"/>
    <cellStyle name="Normal 2 2 2 2 3 2 2" xfId="5245" xr:uid="{828428A8-2CF0-4717-95E3-B8CF682D3B66}"/>
    <cellStyle name="Normal 2 2 2 2 3 2 3" xfId="5246" xr:uid="{F9872958-28E4-4E6E-BFF4-7828CE12366C}"/>
    <cellStyle name="Normal 2 2 2 2 3 2_ELEC SAP FCST UPLOAD" xfId="5247" xr:uid="{DC576372-C9F8-4290-9DA9-794C17BC6C7E}"/>
    <cellStyle name="Normal 2 2 2 2 3 3" xfId="5248" xr:uid="{B5F78FCF-801A-4544-B7CD-63992B77F9FC}"/>
    <cellStyle name="Normal 2 2 2 2 3 4" xfId="5249" xr:uid="{8A5EF3A1-4333-4FA9-B307-5CEDD72B958B}"/>
    <cellStyle name="Normal 2 2 2 2 3 5" xfId="5250" xr:uid="{5BB2B8C6-0F6B-4053-93E3-204A2995642C}"/>
    <cellStyle name="Normal 2 2 2 2 3 6" xfId="5251" xr:uid="{D62581AA-34FB-4C5C-94C2-998CC8B43E48}"/>
    <cellStyle name="Normal 2 2 2 2 3_ELEC SAP FCST UPLOAD" xfId="5252" xr:uid="{AB4CC9D8-5EBE-421D-9414-01DBF821442A}"/>
    <cellStyle name="Normal 2 2 2 2 4" xfId="5253" xr:uid="{740A691D-2B40-4FE9-9F4D-C842EBF459AA}"/>
    <cellStyle name="Normal 2 2 2 2 4 2" xfId="5254" xr:uid="{6AD7772F-81DC-4E9F-8645-B993452586DD}"/>
    <cellStyle name="Normal 2 2 2 2 4 3" xfId="5255" xr:uid="{35CF0329-C098-45A0-8D39-CA9D4236833F}"/>
    <cellStyle name="Normal 2 2 2 2 4_ELEC SAP FCST UPLOAD" xfId="5256" xr:uid="{4B49DAAA-B1B3-4562-A226-A7776C8D8D7A}"/>
    <cellStyle name="Normal 2 2 2 2 5" xfId="5257" xr:uid="{7D6AC120-8D5B-4C78-8447-9FE69D32E8E7}"/>
    <cellStyle name="Normal 2 2 2 2 6" xfId="5258" xr:uid="{E6DDE396-44FA-4217-BF85-8BD3425FE7C7}"/>
    <cellStyle name="Normal 2 2 2 2 7" xfId="5259" xr:uid="{0A03B2E2-6E16-4981-A491-95B4BA40991E}"/>
    <cellStyle name="Normal 2 2 2 2 8" xfId="5260" xr:uid="{067D1150-1417-4976-8EE0-538AA0F7F0D2}"/>
    <cellStyle name="Normal 2 2 2 2 9" xfId="5261" xr:uid="{1CC319B6-D043-4EA5-87CC-364B867139E3}"/>
    <cellStyle name="Normal 2 2 2 2 9 2" xfId="5262" xr:uid="{0C6277A4-2AF1-4209-89E6-1E5DCB068E03}"/>
    <cellStyle name="Normal 2 2 2 2 9 2 2" xfId="5263" xr:uid="{D47280B1-0C5C-4B33-AB08-00BFC477E4B3}"/>
    <cellStyle name="Normal 2 2 2 2 9 2 3" xfId="5264" xr:uid="{EA8669AB-1348-4573-A1B3-AB0BCFC12FA3}"/>
    <cellStyle name="Normal 2 2 2 2 9 2 4" xfId="5265" xr:uid="{7E9FCC0C-29BF-4812-983A-84932311AB96}"/>
    <cellStyle name="Normal 2 2 2 2 9 2 5" xfId="5266" xr:uid="{6D4C7A1F-62F7-46CD-B3DC-B9DAE0B03624}"/>
    <cellStyle name="Normal 2 2 2 2 9 2 6" xfId="5267" xr:uid="{A76B025D-7A91-4F11-8B38-4C790E4BF8B2}"/>
    <cellStyle name="Normal 2 2 2 2 9 2 7" xfId="5268" xr:uid="{0EDAD357-F584-4155-A5ED-8131558FE342}"/>
    <cellStyle name="Normal 2 2 2 2 9 3" xfId="5269" xr:uid="{EAF6EC09-8D31-4D85-A59C-AEA7C8BF3F41}"/>
    <cellStyle name="Normal 2 2 2 2 9 4" xfId="5270" xr:uid="{3391F278-14EB-4346-BB0E-0D59769B5341}"/>
    <cellStyle name="Normal 2 2 2 2 9 5" xfId="5271" xr:uid="{C90FA577-E085-4DF1-AD98-1500F8DEA26B}"/>
    <cellStyle name="Normal 2 2 2 2 9 6" xfId="5272" xr:uid="{B8E7241D-E74A-4009-8F61-BEE5F190F4CE}"/>
    <cellStyle name="Normal 2 2 2 2 9 7" xfId="5273" xr:uid="{84D70A7C-D37F-4AA5-AD29-5DEAC28EC714}"/>
    <cellStyle name="Normal 2 2 2 2 9 8" xfId="5274" xr:uid="{883B0BFF-B95A-4433-82B1-72587288A9C3}"/>
    <cellStyle name="Normal 2 2 2 2_ELEC SAP FCST UPLOAD" xfId="5275" xr:uid="{C2A27462-B78E-42E7-9D8E-CD2EE42A4040}"/>
    <cellStyle name="Normal 2 2 2 20" xfId="5276" xr:uid="{9D516D35-9342-41B5-8E3F-B20A71A5A183}"/>
    <cellStyle name="Normal 2 2 2 21" xfId="5277" xr:uid="{9726B823-DAE6-4BC4-AC21-C9C3F7636A93}"/>
    <cellStyle name="Normal 2 2 2 22" xfId="5278" xr:uid="{CD453A12-2E41-4748-BBDB-2C1A661CCF78}"/>
    <cellStyle name="Normal 2 2 2 23" xfId="5279" xr:uid="{0497F2E6-DF56-4593-B874-F51BD325A99D}"/>
    <cellStyle name="Normal 2 2 2 24" xfId="5280" xr:uid="{40123253-DA19-44FC-B8AF-95C974F02BE0}"/>
    <cellStyle name="Normal 2 2 2 25" xfId="5281" xr:uid="{D5268342-9071-4ED3-826B-54C960017B94}"/>
    <cellStyle name="Normal 2 2 2 26" xfId="5282" xr:uid="{B030A74F-C64F-4129-AE8E-7A470C4026AC}"/>
    <cellStyle name="Normal 2 2 2 27" xfId="4944" xr:uid="{C6A63379-15DE-495D-93C2-7C1D5BD47441}"/>
    <cellStyle name="Normal 2 2 2 27 2" xfId="11386" xr:uid="{E95490B8-E610-458D-8947-816C44CFAF32}"/>
    <cellStyle name="Normal 2 2 2 28" xfId="6177" xr:uid="{AD1C0DC8-E242-4834-917E-892C23CB8A88}"/>
    <cellStyle name="Normal 2 2 2 3" xfId="658" xr:uid="{61F46831-D705-4791-BB75-3711D9AF6F6F}"/>
    <cellStyle name="Normal 2 2 2 3 2" xfId="5283" xr:uid="{AA081E28-5AE2-4996-8030-D10230880431}"/>
    <cellStyle name="Normal 2 2 2 4" xfId="5284" xr:uid="{49D1E3A9-0D78-4E4F-8103-43075490BB58}"/>
    <cellStyle name="Normal 2 2 2 4 2" xfId="5285" xr:uid="{EFD96043-2656-494B-A39C-5D9C10953DFA}"/>
    <cellStyle name="Normal 2 2 2 4 2 2" xfId="5286" xr:uid="{30DB3651-8E79-4E1D-A274-9DF45EB5153D}"/>
    <cellStyle name="Normal 2 2 2 4 2 2 2" xfId="5287" xr:uid="{89A6010B-D847-4125-898C-BE184725FC0A}"/>
    <cellStyle name="Normal 2 2 2 4 2 2 3" xfId="5288" xr:uid="{DCCCDE04-5E29-42FC-84A8-FAAE8EEB3FF6}"/>
    <cellStyle name="Normal 2 2 2 4 2 2_ELEC SAP FCST UPLOAD" xfId="5289" xr:uid="{8C83EAF5-7A11-4684-BC7E-9F3E73188BE1}"/>
    <cellStyle name="Normal 2 2 2 4 2 3" xfId="5290" xr:uid="{2EE98F73-F05C-4FC0-BB2E-FA1E0475B3F3}"/>
    <cellStyle name="Normal 2 2 2 4 2 4" xfId="5291" xr:uid="{5BDC05A7-9FC2-4042-BCE7-7C0561998AD3}"/>
    <cellStyle name="Normal 2 2 2 4 2 5" xfId="5292" xr:uid="{4F80B13F-26F4-4E6D-90EC-EAF1F3DF4A78}"/>
    <cellStyle name="Normal 2 2 2 4 2 6" xfId="5293" xr:uid="{2AC9C6FD-CDF7-42EB-93C3-D44AD8F0F7FF}"/>
    <cellStyle name="Normal 2 2 2 4 2_ELEC SAP FCST UPLOAD" xfId="5294" xr:uid="{6859577B-7A07-4396-88B5-A1C245B98338}"/>
    <cellStyle name="Normal 2 2 2 4 3" xfId="5295" xr:uid="{898C69BC-944C-416C-ACC0-A0D44B551EBA}"/>
    <cellStyle name="Normal 2 2 2 4 3 2" xfId="5296" xr:uid="{94C6343A-B7C8-4702-A07F-8113AF09F09F}"/>
    <cellStyle name="Normal 2 2 2 4 3 3" xfId="5297" xr:uid="{CED85CAF-2F31-4BE2-85F9-B1C3C22FFB36}"/>
    <cellStyle name="Normal 2 2 2 4 3_ELEC SAP FCST UPLOAD" xfId="5298" xr:uid="{C538809A-DDEB-448A-9721-ECC56106B09D}"/>
    <cellStyle name="Normal 2 2 2 4 4" xfId="5299" xr:uid="{95461705-D185-40AC-A81C-A96D26AEB056}"/>
    <cellStyle name="Normal 2 2 2 4 5" xfId="5300" xr:uid="{9AF1C157-3AB6-4822-9581-90F2B65C9852}"/>
    <cellStyle name="Normal 2 2 2 4 6" xfId="5301" xr:uid="{3BA6BD47-535E-432A-B73F-78AE3BF48EDE}"/>
    <cellStyle name="Normal 2 2 2 4_ELEC SAP FCST UPLOAD" xfId="5302" xr:uid="{408631AB-6636-463D-83F8-97BAB9189E13}"/>
    <cellStyle name="Normal 2 2 2 5" xfId="5303" xr:uid="{BDD9CDBD-5986-4A7D-9652-125318C06368}"/>
    <cellStyle name="Normal 2 2 2 5 2" xfId="5304" xr:uid="{77B2CA72-5F95-47BC-BAEF-1E9E6374F31C}"/>
    <cellStyle name="Normal 2 2 2 5 3" xfId="5305" xr:uid="{F3CAAF48-FBD9-41CC-98F5-EA251810130D}"/>
    <cellStyle name="Normal 2 2 2 5_ELEC SAP FCST UPLOAD" xfId="5306" xr:uid="{918B32E0-E75C-4684-9B18-35AC62D9EEC2}"/>
    <cellStyle name="Normal 2 2 2 6" xfId="5307" xr:uid="{61955FD8-E85B-4AA6-9308-054380B7E728}"/>
    <cellStyle name="Normal 2 2 2 7" xfId="5308" xr:uid="{7A9F878A-F64B-45FA-88A4-CBDA2860B315}"/>
    <cellStyle name="Normal 2 2 2 8" xfId="5309" xr:uid="{2C3F137C-2BA0-4223-9DC1-04A97FC5B7C5}"/>
    <cellStyle name="Normal 2 2 2 9" xfId="5310" xr:uid="{3F10BBD9-CD76-4AF3-96E6-CF4B895552A5}"/>
    <cellStyle name="Normal 2 2 2_ELEC SAP FCST UPLOAD" xfId="5311" xr:uid="{34F54ECE-D265-4006-8BA8-C16ED526DDC6}"/>
    <cellStyle name="Normal 2 2 20" xfId="5312" xr:uid="{967C120A-070F-4592-8FE7-326AF2FD665A}"/>
    <cellStyle name="Normal 2 2 21" xfId="5313" xr:uid="{DD41DAF0-5CB1-41B6-8BAF-994BB9BD0D15}"/>
    <cellStyle name="Normal 2 2 22" xfId="5314" xr:uid="{33BBA950-5F7B-4C07-A428-F13C858683E8}"/>
    <cellStyle name="Normal 2 2 23" xfId="5315" xr:uid="{7CC4EDDF-72E7-4669-9E9D-446628667C1D}"/>
    <cellStyle name="Normal 2 2 24" xfId="5316" xr:uid="{1502A968-911B-4432-A49C-82C6AD2D22EA}"/>
    <cellStyle name="Normal 2 2 25" xfId="5317" xr:uid="{C4BDABE8-D4BF-46DE-A6AB-060BBA73542A}"/>
    <cellStyle name="Normal 2 2 26" xfId="5318" xr:uid="{B085D502-0D36-40D3-BB11-5663E8A2CC6C}"/>
    <cellStyle name="Normal 2 2 27" xfId="4914" xr:uid="{257BB1B8-77F2-4785-A690-ABD52DB7BDDC}"/>
    <cellStyle name="Normal 2 2 27 2" xfId="11385" xr:uid="{81559DBA-9A95-41BF-8084-E1A40554E4CE}"/>
    <cellStyle name="Normal 2 2 27 3" xfId="7482" xr:uid="{F53E365A-370F-44F3-9331-F991BFA55DE4}"/>
    <cellStyle name="Normal 2 2 28" xfId="7222" xr:uid="{A4CAE792-FF7E-4DC9-AD4D-06A601E23EC9}"/>
    <cellStyle name="Normal 2 2 28 2" xfId="11708" xr:uid="{1D1551A9-4579-4A04-98D2-33C2572CCCFF}"/>
    <cellStyle name="Normal 2 2 29" xfId="11725" xr:uid="{D639CFE0-5120-4E10-A35A-A660C79C0EC1}"/>
    <cellStyle name="Normal 2 2 3" xfId="150" xr:uid="{13510C78-AE82-45D0-B083-6894839F55AE}"/>
    <cellStyle name="Normal 2 2 3 10" xfId="8475" xr:uid="{BC367EA3-1D67-4E55-9935-C6764AC6547B}"/>
    <cellStyle name="Normal 2 2 3 11" xfId="6176" xr:uid="{31265778-936D-419E-9D82-98580D699FED}"/>
    <cellStyle name="Normal 2 2 3 2" xfId="156" xr:uid="{2B55641C-FCF6-42EE-B2C6-CE8E18A74CCA}"/>
    <cellStyle name="Normal 2 2 3 2 10" xfId="8841" xr:uid="{55127AAF-297F-4503-8816-7C5C6316DFB1}"/>
    <cellStyle name="Normal 2 2 3 2 11" xfId="6607" xr:uid="{64FD24E3-32A1-4474-9F6E-743BA1679858}"/>
    <cellStyle name="Normal 2 2 3 2 2" xfId="5321" xr:uid="{098B9A6B-186A-49FC-9775-D158D1782D3C}"/>
    <cellStyle name="Normal 2 2 3 2 2 2" xfId="5322" xr:uid="{B8C8FE7E-11CC-4A87-8923-CA19121E6D0E}"/>
    <cellStyle name="Normal 2 2 3 2 2 2 2" xfId="5323" xr:uid="{2D2D6974-8DEB-46B9-BBF7-33AD19393552}"/>
    <cellStyle name="Normal 2 2 3 2 2 2 2 2" xfId="5324" xr:uid="{C4EBF551-0F50-499E-98EE-8CD134ABDA32}"/>
    <cellStyle name="Normal 2 2 3 2 2 2 2 3" xfId="5325" xr:uid="{ADBFDC50-8B03-40A8-908B-B4BBC852E004}"/>
    <cellStyle name="Normal 2 2 3 2 2 2 2_ELEC SAP FCST UPLOAD" xfId="5326" xr:uid="{BF672A38-217D-4EE9-952C-995EDCD64960}"/>
    <cellStyle name="Normal 2 2 3 2 2 2 3" xfId="5327" xr:uid="{1CF37A54-1FC5-461B-8DDD-1A3FDD060252}"/>
    <cellStyle name="Normal 2 2 3 2 2 2 4" xfId="5328" xr:uid="{33B78CC7-B0B1-4763-AB81-E604B827DFC5}"/>
    <cellStyle name="Normal 2 2 3 2 2 2 5" xfId="5329" xr:uid="{83CB9799-79A1-4D46-821E-8C1B3EE05A98}"/>
    <cellStyle name="Normal 2 2 3 2 2 2 6" xfId="5330" xr:uid="{802D0285-76C9-46DB-8602-F12A1F9205A2}"/>
    <cellStyle name="Normal 2 2 3 2 2 2_ELEC SAP FCST UPLOAD" xfId="5331" xr:uid="{F33E10D2-0EDE-4CBE-971B-3E95B732A317}"/>
    <cellStyle name="Normal 2 2 3 2 2 3" xfId="5332" xr:uid="{40380D85-8674-4E53-B149-59B925658DB9}"/>
    <cellStyle name="Normal 2 2 3 2 2 3 2" xfId="5333" xr:uid="{6824E63B-32F0-4D08-9E78-11C3B2280A98}"/>
    <cellStyle name="Normal 2 2 3 2 2 3 3" xfId="5334" xr:uid="{A5AF05B0-8073-4716-BD80-0615C29F74E9}"/>
    <cellStyle name="Normal 2 2 3 2 2 3_ELEC SAP FCST UPLOAD" xfId="5335" xr:uid="{ABA1E419-55C4-4B87-8715-D33EE964C403}"/>
    <cellStyle name="Normal 2 2 3 2 2 4" xfId="5336" xr:uid="{D6746F79-B026-4EAC-9018-96306D1FC99F}"/>
    <cellStyle name="Normal 2 2 3 2 2 5" xfId="5337" xr:uid="{029A2152-C616-4C6C-BE16-700F3D0B58F2}"/>
    <cellStyle name="Normal 2 2 3 2 2 6" xfId="5338" xr:uid="{4F0A05A8-8E14-431D-9191-1D0F3CE8F2F3}"/>
    <cellStyle name="Normal 2 2 3 2 2_ELEC SAP FCST UPLOAD" xfId="5339" xr:uid="{E152C0D4-2260-48C3-9E3D-BA117DC70E82}"/>
    <cellStyle name="Normal 2 2 3 2 3" xfId="5340" xr:uid="{708D222E-24CF-42CB-8C8E-39E691D1628C}"/>
    <cellStyle name="Normal 2 2 3 2 3 2" xfId="5341" xr:uid="{25B76CB8-84E8-4537-8001-BB25CC87ED8F}"/>
    <cellStyle name="Normal 2 2 3 2 3 3" xfId="5342" xr:uid="{5A4C5254-9BF4-466D-808C-8CC89D0A2BB7}"/>
    <cellStyle name="Normal 2 2 3 2 3_ELEC SAP FCST UPLOAD" xfId="5343" xr:uid="{6573BB0A-FBC6-49A9-BA73-C25AA4A2E049}"/>
    <cellStyle name="Normal 2 2 3 2 4" xfId="5344" xr:uid="{6492C049-A44E-40DD-B091-9B95D6EC0E32}"/>
    <cellStyle name="Normal 2 2 3 2 5" xfId="5345" xr:uid="{10A8A009-2300-4F94-A64F-F770EB278472}"/>
    <cellStyle name="Normal 2 2 3 2 6" xfId="5346" xr:uid="{9F0855BF-471A-4475-9856-6B1835919B7E}"/>
    <cellStyle name="Normal 2 2 3 2 7" xfId="5347" xr:uid="{D9DB5F8B-F5A8-4F03-9548-38CF1E44B153}"/>
    <cellStyle name="Normal 2 2 3 2 8" xfId="5320" xr:uid="{2DB7E1AE-18F6-4693-9B6B-200A4CDC9521}"/>
    <cellStyle name="Normal 2 2 3 2 9" xfId="8685" xr:uid="{67F903ED-8195-4F03-9C76-EC5A18576A13}"/>
    <cellStyle name="Normal 2 2 3 2_ELEC SAP FCST UPLOAD" xfId="5348" xr:uid="{8FFC70F7-173B-4385-A749-59075982C742}"/>
    <cellStyle name="Normal 2 2 3 3" xfId="657" xr:uid="{AF295C81-3567-42E8-96AD-E75FC3E9E0F4}"/>
    <cellStyle name="Normal 2 2 3 3 2" xfId="5350" xr:uid="{1534CFBE-9316-4ED7-80BF-6828B7C7B7F3}"/>
    <cellStyle name="Normal 2 2 3 3 2 2" xfId="5351" xr:uid="{337C4782-E171-40B5-819B-BDF91D79E784}"/>
    <cellStyle name="Normal 2 2 3 3 2 3" xfId="5352" xr:uid="{8D6DE153-8217-434D-A16E-D9BEB853960D}"/>
    <cellStyle name="Normal 2 2 3 3 2_ELEC SAP FCST UPLOAD" xfId="5353" xr:uid="{BF895D57-ABE8-41A2-84D7-0A0B8212FFCB}"/>
    <cellStyle name="Normal 2 2 3 3 3" xfId="5354" xr:uid="{28D69F42-A0C9-4668-B75B-C2785D497720}"/>
    <cellStyle name="Normal 2 2 3 3 4" xfId="5355" xr:uid="{7F527495-3EF0-4222-BB05-5F8E40B755A4}"/>
    <cellStyle name="Normal 2 2 3 3 5" xfId="5356" xr:uid="{368576BB-9497-4D38-88F3-C71C1FF6137E}"/>
    <cellStyle name="Normal 2 2 3 3 6" xfId="5357" xr:uid="{76FB890F-FEA7-4D31-80E8-FA59FC0FFEDB}"/>
    <cellStyle name="Normal 2 2 3 3 7" xfId="5349" xr:uid="{7B0FF0A0-1E78-4A5D-B345-B50F4436F208}"/>
    <cellStyle name="Normal 2 2 3 3 8" xfId="6392" xr:uid="{C88B9BFA-8E47-4A42-BB57-7D84AD669A0F}"/>
    <cellStyle name="Normal 2 2 3 3_ELEC SAP FCST UPLOAD" xfId="5358" xr:uid="{7540144F-4EBC-4119-9071-A27254703C18}"/>
    <cellStyle name="Normal 2 2 3 4" xfId="5359" xr:uid="{6BBDD65B-BEBD-4BBF-BADA-2659FD6FDDC4}"/>
    <cellStyle name="Normal 2 2 3 4 2" xfId="5360" xr:uid="{240E4DB2-6575-493C-8AD3-8172BC43FA77}"/>
    <cellStyle name="Normal 2 2 3 4 3" xfId="5361" xr:uid="{87ADFD41-4C9B-44DB-A77D-B3729BEF6C9D}"/>
    <cellStyle name="Normal 2 2 3 4_ELEC SAP FCST UPLOAD" xfId="5362" xr:uid="{31A614AC-5F33-4C41-BC3C-33FF5639D34E}"/>
    <cellStyle name="Normal 2 2 3 5" xfId="5363" xr:uid="{4EC6309F-6AEC-40C6-B3E5-E8117A159F09}"/>
    <cellStyle name="Normal 2 2 3 6" xfId="5364" xr:uid="{AD0092E4-0991-49AA-841F-50D4F6A319D4}"/>
    <cellStyle name="Normal 2 2 3 7" xfId="5365" xr:uid="{CD51D18C-20FF-4DBD-BDFB-5B23E9D79CAE}"/>
    <cellStyle name="Normal 2 2 3 8" xfId="5319" xr:uid="{64362EED-14BF-47DD-AA6E-058F4041BA80}"/>
    <cellStyle name="Normal 2 2 3 9" xfId="6815" xr:uid="{F2B560B0-87CA-4AD3-A6E2-3E81FFDBD308}"/>
    <cellStyle name="Normal 2 2 3_ELEC SAP FCST UPLOAD" xfId="5366" xr:uid="{CD678219-273A-4EC7-B75D-8862808230A4}"/>
    <cellStyle name="Normal 2 2 30" xfId="11724" xr:uid="{07678D05-0E5D-4B44-BE94-354EFBCFD17B}"/>
    <cellStyle name="Normal 2 2 31" xfId="11736" xr:uid="{AF334319-6C40-48F9-8D14-EC9783791AB3}"/>
    <cellStyle name="Normal 2 2 32" xfId="6092" xr:uid="{6B9A35FE-FAAB-4B39-B13D-C9EAB19CC5A0}"/>
    <cellStyle name="Normal 2 2 4" xfId="152" xr:uid="{753D2026-3C88-4569-BAB0-5CF37A98E511}"/>
    <cellStyle name="Normal 2 2 4 2" xfId="5368" xr:uid="{264F041C-C4FA-4A00-89E7-589C1C80602D}"/>
    <cellStyle name="Normal 2 2 4 2 2" xfId="5369" xr:uid="{3F182D8C-3B59-4C7C-BD9A-66BEEDEC7355}"/>
    <cellStyle name="Normal 2 2 4 2 2 2" xfId="5370" xr:uid="{7A84423A-F5F5-4F1C-AD31-922167576EEE}"/>
    <cellStyle name="Normal 2 2 4 2 2 3" xfId="5371" xr:uid="{76569673-8B1F-475A-93F5-2C2AE289672E}"/>
    <cellStyle name="Normal 2 2 4 2 2_ELEC SAP FCST UPLOAD" xfId="5372" xr:uid="{253B028F-B4CB-49F4-9160-A1F2DF66193F}"/>
    <cellStyle name="Normal 2 2 4 2 3" xfId="5373" xr:uid="{A957732B-7566-46BF-A087-44FE68871571}"/>
    <cellStyle name="Normal 2 2 4 2 4" xfId="5374" xr:uid="{40BE61FE-D63A-41B8-B98C-F06ADB8D09A5}"/>
    <cellStyle name="Normal 2 2 4 2 5" xfId="5375" xr:uid="{D5ED439B-5480-4C36-BC07-C9E422F808ED}"/>
    <cellStyle name="Normal 2 2 4 2 6" xfId="5376" xr:uid="{55FDFD36-F280-41DF-8261-1ED38E529578}"/>
    <cellStyle name="Normal 2 2 4 2_ELEC SAP FCST UPLOAD" xfId="5377" xr:uid="{9F7D3A15-9C92-4779-B44A-59BCC0DF4E4C}"/>
    <cellStyle name="Normal 2 2 4 3" xfId="5378" xr:uid="{7A44C0AF-A9F1-4402-B470-E96EECD881DE}"/>
    <cellStyle name="Normal 2 2 4 3 2" xfId="5379" xr:uid="{5ACEAB46-07A0-42E7-BEAB-501814C6475F}"/>
    <cellStyle name="Normal 2 2 4 3 3" xfId="5380" xr:uid="{6823EF70-3018-4CD1-8181-21B1E3BA8FDD}"/>
    <cellStyle name="Normal 2 2 4 3_ELEC SAP FCST UPLOAD" xfId="5381" xr:uid="{EC0FB1C8-392B-4DD0-9351-1893565F7CCE}"/>
    <cellStyle name="Normal 2 2 4 4" xfId="5382" xr:uid="{2596860C-75DC-4478-8F03-4833305E6C9C}"/>
    <cellStyle name="Normal 2 2 4 5" xfId="5383" xr:uid="{6A0C45B4-C098-4065-8CEF-9ED4687FC5B1}"/>
    <cellStyle name="Normal 2 2 4 6" xfId="5384" xr:uid="{D09E0D62-5D44-4295-BF3D-BE343A297535}"/>
    <cellStyle name="Normal 2 2 4 7" xfId="5367" xr:uid="{90AE9CC7-FAD7-4C57-ABB0-BD7911690DEB}"/>
    <cellStyle name="Normal 2 2 4 8" xfId="6080" xr:uid="{7237A6B3-8097-439B-9B78-A5EE6EFE44F1}"/>
    <cellStyle name="Normal 2 2 4 9" xfId="6332" xr:uid="{78441D67-C70D-48B1-854A-C802EFFB6C92}"/>
    <cellStyle name="Normal 2 2 4_ELEC SAP FCST UPLOAD" xfId="5385" xr:uid="{3903ED28-52B8-426A-92FB-6C6F7158428E}"/>
    <cellStyle name="Normal 2 2 5" xfId="308" xr:uid="{33FEDED6-6836-4ED6-A1C7-2F86E8DADB59}"/>
    <cellStyle name="Normal 2 2 5 2" xfId="5387" xr:uid="{A1EF126D-82FE-4FB2-A1C0-5BBB2AF7D09F}"/>
    <cellStyle name="Normal 2 2 5 3" xfId="5388" xr:uid="{8F4D828A-0418-4007-8998-DC2079FE3A67}"/>
    <cellStyle name="Normal 2 2 5 4" xfId="5386" xr:uid="{A95A5FA6-C3FA-4A5A-97AC-6052E961B77A}"/>
    <cellStyle name="Normal 2 2 5_ELEC SAP FCST UPLOAD" xfId="5389" xr:uid="{6E8DF215-6BC2-468D-B48D-5FB8FE9AA800}"/>
    <cellStyle name="Normal 2 2 54" xfId="11701" xr:uid="{5C8C7B91-2CA2-4EF4-9BD8-547571DA3693}"/>
    <cellStyle name="Normal 2 2 6" xfId="146" xr:uid="{C7A05FF4-67A3-41B2-ADAB-4DF292CA10E7}"/>
    <cellStyle name="Normal 2 2 6 2" xfId="5390" xr:uid="{CBEEE9D7-A545-40C6-BE89-60AC3AEF647C}"/>
    <cellStyle name="Normal 2 2 7" xfId="5391" xr:uid="{EB1ADA10-0138-42CB-BC23-61E08D9CB18B}"/>
    <cellStyle name="Normal 2 2 8" xfId="5392" xr:uid="{E7668F07-7E71-4A1B-88C4-4F8B7242E01A}"/>
    <cellStyle name="Normal 2 2 9" xfId="5393" xr:uid="{EBCC986B-5A1D-4F7A-8287-0E58E110F9DC}"/>
    <cellStyle name="Normal 2 2_ELEC SAP FCST UPLOAD" xfId="5394" xr:uid="{B7E26290-20BC-46C5-B7FD-93F5FD2C52C9}"/>
    <cellStyle name="Normal 2 20" xfId="5395" xr:uid="{D455A951-C022-4700-BFF4-9E57427CB8D0}"/>
    <cellStyle name="Normal 2 21" xfId="5396" xr:uid="{EC015A49-D02D-4DAF-AEA0-FD3C2875749C}"/>
    <cellStyle name="Normal 2 22" xfId="5397" xr:uid="{0D7FE366-6FAA-4F74-8BC9-06D7BB4F758F}"/>
    <cellStyle name="Normal 2 23" xfId="5398" xr:uid="{31589E75-562E-408C-A05E-E93DBC22BEEA}"/>
    <cellStyle name="Normal 2 24" xfId="5399" xr:uid="{144320D3-10E1-439A-9CE7-646DD849C800}"/>
    <cellStyle name="Normal 2 25" xfId="5400" xr:uid="{1B17A8AE-6FC6-45D5-A3C9-0CA40461757E}"/>
    <cellStyle name="Normal 2 26" xfId="5401" xr:uid="{FDA5FC88-AA87-4E4A-A859-46FAA16F8401}"/>
    <cellStyle name="Normal 2 27" xfId="4534" xr:uid="{0A8B9FB1-BEB3-49B3-A0CB-3CEC8CA98023}"/>
    <cellStyle name="Normal 2 28" xfId="5880" xr:uid="{6B93D227-97D9-4AFE-A66C-238B0D9D4080}"/>
    <cellStyle name="Normal 2 28 2" xfId="11384" xr:uid="{08EA51CD-E675-42E8-AE13-3CB315CAFE8C}"/>
    <cellStyle name="Normal 2 28 3" xfId="9376" xr:uid="{19E97C72-F5BD-4512-98A1-A5B9E2F77D46}"/>
    <cellStyle name="Normal 2 28 4" xfId="7477" xr:uid="{948FE1E6-325C-4ABD-A590-4CAC75FE14A8}"/>
    <cellStyle name="Normal 2 29" xfId="5881" xr:uid="{994C359B-4028-4206-BD0F-6FD3CDEC585F}"/>
    <cellStyle name="Normal 2 29 2" xfId="9383" xr:uid="{5F9263F6-48C6-4301-9FF5-97A2DA87C7A8}"/>
    <cellStyle name="Normal 2 29 3" xfId="7488" xr:uid="{0441FB6B-3BA6-4015-9E9F-03FB3449827F}"/>
    <cellStyle name="Normal 2 3" xfId="147" xr:uid="{FBFDAA91-78B2-46AC-AE20-777A46FD340A}"/>
    <cellStyle name="Normal 2 3 10" xfId="6106" xr:uid="{21C57565-65D8-41CD-A6D9-5464D903548C}"/>
    <cellStyle name="Normal 2 3 11" xfId="8423" xr:uid="{B0DCBAA7-47B5-4685-BC48-2D8C04E21D9D}"/>
    <cellStyle name="Normal 2 3 12" xfId="6103" xr:uid="{60D1CC79-B6EE-43C7-B2D2-E646DE6CF4AC}"/>
    <cellStyle name="Normal 2 3 2" xfId="153" xr:uid="{446F8687-A072-4E81-85BB-F7E1424F4C39}"/>
    <cellStyle name="Normal 2 3 2 10" xfId="8446" xr:uid="{20252B9C-0435-4A88-8433-BDDBA89C4627}"/>
    <cellStyle name="Normal 2 3 2 11" xfId="6142" xr:uid="{580EAE1E-2D8A-4721-8EAE-982681D0AD0E}"/>
    <cellStyle name="Normal 2 3 2 2" xfId="5404" xr:uid="{5D67ABCF-E273-4412-B576-2B95E9DA3E4C}"/>
    <cellStyle name="Normal 2 3 2 2 10" xfId="6099" xr:uid="{617845ED-FF5C-48BF-8EF9-97664F2F52FD}"/>
    <cellStyle name="Normal 2 3 2 2 11" xfId="6204" xr:uid="{51F27419-CE18-4E4C-A6AA-F4B41A3D127C}"/>
    <cellStyle name="Normal 2 3 2 2 2" xfId="5405" xr:uid="{F523886E-41B8-45B7-8432-C460CA0DF650}"/>
    <cellStyle name="Normal 2 3 2 2 2 10" xfId="6306" xr:uid="{F8655882-E70E-4235-BB97-4D5C9F3684C0}"/>
    <cellStyle name="Normal 2 3 2 2 2 2" xfId="5406" xr:uid="{368EA3C4-967C-4617-8A8E-FFE7E57E4529}"/>
    <cellStyle name="Normal 2 3 2 2 2 2 2" xfId="5407" xr:uid="{C001C794-204A-4966-8789-D0E2C2BFCB45}"/>
    <cellStyle name="Normal 2 3 2 2 2 2 3" xfId="5408" xr:uid="{E747FF25-50F6-4DA6-AFC7-7BD9EE5EF2B9}"/>
    <cellStyle name="Normal 2 3 2 2 2 2 4" xfId="7225" xr:uid="{840F6B6A-2307-4648-9D9E-699E9BE9E490}"/>
    <cellStyle name="Normal 2 3 2 2 2 2 5" xfId="8813" xr:uid="{9A3527F9-4B74-4134-BC2C-415753E0F4F0}"/>
    <cellStyle name="Normal 2 3 2 2 2 2 6" xfId="6735" xr:uid="{D5F87139-FB4F-4FB9-9034-E06EB312FAAC}"/>
    <cellStyle name="Normal 2 3 2 2 2 2_ELEC SAP FCST UPLOAD" xfId="5409" xr:uid="{1C4A92D1-F738-4A58-87DE-91DBD1EBBF2C}"/>
    <cellStyle name="Normal 2 3 2 2 2 3" xfId="5410" xr:uid="{8CF3E187-8C00-4BD6-A6F6-E8C10E0D8482}"/>
    <cellStyle name="Normal 2 3 2 2 2 3 2" xfId="7226" xr:uid="{ADF3A1A0-8965-4B8A-90AC-F62EF9F78255}"/>
    <cellStyle name="Normal 2 3 2 2 2 3 3" xfId="6520" xr:uid="{34BCDE53-6D0B-4B61-9CB7-5B97F7E6136B}"/>
    <cellStyle name="Normal 2 3 2 2 2 4" xfId="5411" xr:uid="{0B044A80-B59A-4FD7-A1CA-465C5FD77E45}"/>
    <cellStyle name="Normal 2 3 2 2 2 5" xfId="5412" xr:uid="{F3FE22D8-D4BA-480B-9623-83FAE3E01F0C}"/>
    <cellStyle name="Normal 2 3 2 2 2 6" xfId="5413" xr:uid="{497367D9-0265-4BB3-8F1E-88EA17253BFA}"/>
    <cellStyle name="Normal 2 3 2 2 2 7" xfId="7224" xr:uid="{1DD63DA5-9482-4AAD-B3A2-52A6991135F0}"/>
    <cellStyle name="Normal 2 3 2 2 2 8" xfId="6937" xr:uid="{D9D31269-09CE-43B4-9D96-19A50A80FEA7}"/>
    <cellStyle name="Normal 2 3 2 2 2 9" xfId="8603" xr:uid="{E853C937-0AC7-4A86-A533-432BCA20E82B}"/>
    <cellStyle name="Normal 2 3 2 2 2_ELEC SAP FCST UPLOAD" xfId="5414" xr:uid="{F1C3C819-04BD-481B-AA69-4CE71D3ED656}"/>
    <cellStyle name="Normal 2 3 2 2 3" xfId="5415" xr:uid="{A1249115-AD71-407F-8440-67C4902BFE75}"/>
    <cellStyle name="Normal 2 3 2 2 3 2" xfId="5416" xr:uid="{8B9B3488-FE6E-43B4-9980-CEE0C31CE3D7}"/>
    <cellStyle name="Normal 2 3 2 2 3 3" xfId="5417" xr:uid="{A9958825-AB7F-4A74-AE95-4D5AA29F890E}"/>
    <cellStyle name="Normal 2 3 2 2 3 4" xfId="7227" xr:uid="{848EE476-47DE-474B-9EDD-2B1A2004BBB7}"/>
    <cellStyle name="Normal 2 3 2 2 3 5" xfId="8711" xr:uid="{86E3F676-DDE9-4413-97C5-3C53EB492DED}"/>
    <cellStyle name="Normal 2 3 2 2 3 6" xfId="6633" xr:uid="{A43CC206-70E6-41D7-A097-2E114A9367A1}"/>
    <cellStyle name="Normal 2 3 2 2 3_ELEC SAP FCST UPLOAD" xfId="5418" xr:uid="{A90FDE9F-D399-427D-BC95-E015B1E2158A}"/>
    <cellStyle name="Normal 2 3 2 2 4" xfId="5419" xr:uid="{5312DBF2-2F55-4A8F-AC8E-0B8B2FCB8FF3}"/>
    <cellStyle name="Normal 2 3 2 2 4 2" xfId="7228" xr:uid="{E8EE207A-751F-4119-8D15-9C1585E3EEB5}"/>
    <cellStyle name="Normal 2 3 2 2 4 3" xfId="6418" xr:uid="{50C8DBE5-B790-4423-9C10-CA301921A93E}"/>
    <cellStyle name="Normal 2 3 2 2 5" xfId="5420" xr:uid="{CB2B6A43-6707-4D60-888B-7FF4AE94F55E}"/>
    <cellStyle name="Normal 2 3 2 2 6" xfId="5421" xr:uid="{FAF33222-8C42-4A95-A694-0925A0A397D3}"/>
    <cellStyle name="Normal 2 3 2 2 7" xfId="7223" xr:uid="{C6A994C1-EB64-4D5F-9809-F53239FB4202}"/>
    <cellStyle name="Normal 2 3 2 2 8" xfId="6840" xr:uid="{A17F6FAC-4C1B-485A-BF63-F8D5268A214B}"/>
    <cellStyle name="Normal 2 3 2 2 9" xfId="8501" xr:uid="{CC994C6C-6395-4AEE-9256-749F8BFF5363}"/>
    <cellStyle name="Normal 2 3 2 2_ELEC SAP FCST UPLOAD" xfId="5422" xr:uid="{2AED1349-BF5C-4408-BFB9-4CC2E8847509}"/>
    <cellStyle name="Normal 2 3 2 3" xfId="5423" xr:uid="{AF13268A-9104-4200-9C03-C5A8CF1AA3F2}"/>
    <cellStyle name="Normal 2 3 2 3 2" xfId="5424" xr:uid="{174F8E54-3112-4237-B2BF-82B58BE74356}"/>
    <cellStyle name="Normal 2 3 2 3 2 2" xfId="7230" xr:uid="{C39B3D22-C030-445D-814E-C8DDD04ED0B7}"/>
    <cellStyle name="Normal 2 3 2 3 2 3" xfId="8763" xr:uid="{6D6916E0-3248-4E6E-89A3-F456E86447D7}"/>
    <cellStyle name="Normal 2 3 2 3 2 4" xfId="6685" xr:uid="{58930D51-4879-4503-BA9B-BDBA138BC7CA}"/>
    <cellStyle name="Normal 2 3 2 3 3" xfId="5425" xr:uid="{E9D7B322-B130-489D-BF4C-6AB090838DF0}"/>
    <cellStyle name="Normal 2 3 2 3 3 2" xfId="7231" xr:uid="{93C95B83-9E53-4964-B373-1810830DB43F}"/>
    <cellStyle name="Normal 2 3 2 3 3 3" xfId="6470" xr:uid="{0504DBB4-E005-401D-88B7-FAF644A04934}"/>
    <cellStyle name="Normal 2 3 2 3 4" xfId="7229" xr:uid="{595B7872-52B3-482A-9E08-C39DB780A545}"/>
    <cellStyle name="Normal 2 3 2 3 5" xfId="6889" xr:uid="{32FDC682-1C16-49D1-8DE6-2AE17731D71F}"/>
    <cellStyle name="Normal 2 3 2 3 6" xfId="8553" xr:uid="{D9142B23-1E9B-4E53-9E98-C57390C5C4CE}"/>
    <cellStyle name="Normal 2 3 2 3 7" xfId="6256" xr:uid="{E3463B17-E38B-45D2-9A7B-330CCA26C24F}"/>
    <cellStyle name="Normal 2 3 2 3_ELEC SAP FCST UPLOAD" xfId="5426" xr:uid="{7ED40B54-FF86-4FDB-9F74-5977B783540D}"/>
    <cellStyle name="Normal 2 3 2 4" xfId="5427" xr:uid="{7982ED14-5855-4EBF-944A-69CF1AA190BB}"/>
    <cellStyle name="Normal 2 3 2 4 2" xfId="7232" xr:uid="{09683961-EA4F-41AD-A21B-D3526E441AD3}"/>
    <cellStyle name="Normal 2 3 2 4 3" xfId="7082" xr:uid="{7C1843E5-8278-4D82-8689-8A2581C9CFE4}"/>
    <cellStyle name="Normal 2 3 2 4 4" xfId="8656" xr:uid="{53352A88-6A65-45DC-8A69-1DA96FADBE2A}"/>
    <cellStyle name="Normal 2 3 2 4 5" xfId="6578" xr:uid="{4B9A7614-92D9-45B8-98B4-59571019D125}"/>
    <cellStyle name="Normal 2 3 2 5" xfId="5428" xr:uid="{54D98561-A3F0-4AFD-B86F-5035A97803DB}"/>
    <cellStyle name="Normal 2 3 2 5 2" xfId="7233" xr:uid="{7C7C91A9-9F7B-4726-B151-2919AF51C1F5}"/>
    <cellStyle name="Normal 2 3 2 5 3" xfId="6363" xr:uid="{2EB5A752-BD79-4557-A01A-6850EDFC5A4A}"/>
    <cellStyle name="Normal 2 3 2 6" xfId="5429" xr:uid="{6D04AFCD-BEEC-4A84-94D2-588AD4516E12}"/>
    <cellStyle name="Normal 2 3 2 7" xfId="5430" xr:uid="{50DBABB9-7902-4B9E-ACF4-0BE9F16AB21E}"/>
    <cellStyle name="Normal 2 3 2 8" xfId="5403" xr:uid="{F7682525-F98E-4222-B89C-68DE185E3236}"/>
    <cellStyle name="Normal 2 3 2 8 2" xfId="11328" xr:uid="{4EF13461-11AE-4CF2-B311-3A9799A0EE89}"/>
    <cellStyle name="Normal 2 3 2 9" xfId="6788" xr:uid="{D5D9FC9C-5FA9-42B1-813A-E5E232C457E9}"/>
    <cellStyle name="Normal 2 3 2_ELEC SAP FCST UPLOAD" xfId="5431" xr:uid="{A64A60EE-9BD9-4505-A9CF-A9EC67DB2173}"/>
    <cellStyle name="Normal 2 3 3" xfId="304" xr:uid="{F0DEFA54-1246-4917-91F3-6B41280E137A}"/>
    <cellStyle name="Normal 2 3 3 10" xfId="6166" xr:uid="{FC493B48-C4A8-4F82-973B-899A38160B45}"/>
    <cellStyle name="Normal 2 3 3 2" xfId="5433" xr:uid="{9EB28D77-4369-497B-98A5-C2CF982B72C0}"/>
    <cellStyle name="Normal 2 3 3 2 2" xfId="5434" xr:uid="{1B1E61CF-01C0-4647-9C74-EA655BEAF773}"/>
    <cellStyle name="Normal 2 3 3 2 2 2" xfId="6758" xr:uid="{944D5798-12D9-4DB7-8C1D-F5911D8F0713}"/>
    <cellStyle name="Normal 2 3 3 2 2 2 2" xfId="7235" xr:uid="{690DD198-636C-42B6-8C25-C84028CF0100}"/>
    <cellStyle name="Normal 2 3 3 2 2 2 3" xfId="8836" xr:uid="{D561C701-8C8E-4A04-99DB-CCAF6AC8B0A5}"/>
    <cellStyle name="Normal 2 3 3 2 2 3" xfId="6543" xr:uid="{233F59B1-58DB-4883-8951-286DC193A26F}"/>
    <cellStyle name="Normal 2 3 3 2 2 4" xfId="6959" xr:uid="{ED39369D-49CA-417F-85ED-713AD7767700}"/>
    <cellStyle name="Normal 2 3 3 2 2 5" xfId="8626" xr:uid="{B8FF4197-9E78-4478-B11B-E4D5E1E77FAB}"/>
    <cellStyle name="Normal 2 3 3 2 2 6" xfId="6329" xr:uid="{FD1905A5-8C82-4111-A5D0-2206DAD2F984}"/>
    <cellStyle name="Normal 2 3 3 2 3" xfId="5435" xr:uid="{F97F279B-41D9-4347-B934-691F3BFE755F}"/>
    <cellStyle name="Normal 2 3 3 2 3 2" xfId="7236" xr:uid="{F8F856A8-434E-4FDD-A1DC-7313CB055BF8}"/>
    <cellStyle name="Normal 2 3 3 2 3 3" xfId="8733" xr:uid="{C3B261AB-A004-49FE-BACD-DE2AD979E6EC}"/>
    <cellStyle name="Normal 2 3 3 2 3 4" xfId="6655" xr:uid="{F19CA5B8-248A-40A8-B2F7-AB5A2F5E99DA}"/>
    <cellStyle name="Normal 2 3 3 2 4" xfId="6440" xr:uid="{30D17C9C-42EE-4B99-AE50-26A85598E85F}"/>
    <cellStyle name="Normal 2 3 3 2 4 2" xfId="7234" xr:uid="{692661F6-98B0-453F-8D85-5CB7D2ECD150}"/>
    <cellStyle name="Normal 2 3 3 2 5" xfId="6861" xr:uid="{A47E25FE-B1E1-4B73-AE6F-473445369E75}"/>
    <cellStyle name="Normal 2 3 3 2 6" xfId="8523" xr:uid="{0C9A719D-C0D1-4D15-8A98-57B9129AAED8}"/>
    <cellStyle name="Normal 2 3 3 2 7" xfId="6226" xr:uid="{96B71CF4-5A63-47E1-9161-DB72996A3D31}"/>
    <cellStyle name="Normal 2 3 3 2_ELEC SAP FCST UPLOAD" xfId="5436" xr:uid="{CF90789D-7AFA-4FCD-B94C-353BB2D91FAD}"/>
    <cellStyle name="Normal 2 3 3 3" xfId="5437" xr:uid="{7BFC58A9-A811-4701-99F8-812E36B8F7C9}"/>
    <cellStyle name="Normal 2 3 3 3 2" xfId="6708" xr:uid="{7052B229-3D94-4BE3-9BF3-34F77FF4BDCF}"/>
    <cellStyle name="Normal 2 3 3 3 2 2" xfId="7237" xr:uid="{631ABC51-0A84-4F36-A0B7-229C1B407F50}"/>
    <cellStyle name="Normal 2 3 3 3 2 3" xfId="8786" xr:uid="{EE366BDE-7B85-4B3B-BA0D-37FBC2EF63FA}"/>
    <cellStyle name="Normal 2 3 3 3 3" xfId="6493" xr:uid="{3D383869-9ECE-405A-97C5-A3187EAA1200}"/>
    <cellStyle name="Normal 2 3 3 3 4" xfId="6911" xr:uid="{4F22F50D-492B-43A9-903F-B43606C9535E}"/>
    <cellStyle name="Normal 2 3 3 3 5" xfId="8576" xr:uid="{A985E584-D063-49D3-826E-DC1DFB6F0FEE}"/>
    <cellStyle name="Normal 2 3 3 3 6" xfId="6279" xr:uid="{BDA8F77A-F91E-4271-890D-2937B2158402}"/>
    <cellStyle name="Normal 2 3 3 4" xfId="5438" xr:uid="{7A9C4412-4282-4D0E-A45A-3909416AAAB9}"/>
    <cellStyle name="Normal 2 3 3 4 2" xfId="7238" xr:uid="{F235D90E-AF5A-4B5B-B095-FA3396A3B603}"/>
    <cellStyle name="Normal 2 3 3 4 3" xfId="8679" xr:uid="{06BCF0BE-DC1F-4CD8-85D0-5B8A84BB4A0C}"/>
    <cellStyle name="Normal 2 3 3 4 4" xfId="6601" xr:uid="{108A2337-2520-423E-960B-6C15CF0C01F4}"/>
    <cellStyle name="Normal 2 3 3 5" xfId="5439" xr:uid="{E2FB80F6-184F-4C4E-B2C1-11BD2C38C7E2}"/>
    <cellStyle name="Normal 2 3 3 5 2" xfId="7239" xr:uid="{8F94DA98-0976-405A-8E8D-DC37642AD23E}"/>
    <cellStyle name="Normal 2 3 3 5 3" xfId="6386" xr:uid="{E8109B5A-8698-4822-8BDA-4B6D8925ACE2}"/>
    <cellStyle name="Normal 2 3 3 6" xfId="5440" xr:uid="{A9B5D39C-8E4E-427C-B2E8-68DEE93666C1}"/>
    <cellStyle name="Normal 2 3 3 7" xfId="5432" xr:uid="{7FB79F52-9F89-421C-B33A-1DF02D51D926}"/>
    <cellStyle name="Normal 2 3 3 8" xfId="6810" xr:uid="{7BE9B3B6-82A3-4A88-9D7E-4350CF82F683}"/>
    <cellStyle name="Normal 2 3 3 9" xfId="8469" xr:uid="{24C67C36-2D26-4F2C-B290-A438FC89CE8E}"/>
    <cellStyle name="Normal 2 3 3_ELEC SAP FCST UPLOAD" xfId="5441" xr:uid="{8511F521-316A-4C3D-B2F9-312197B41533}"/>
    <cellStyle name="Normal 2 3 4" xfId="5442" xr:uid="{DF691547-ED52-400C-B09D-7143984A477E}"/>
    <cellStyle name="Normal 2 3 4 2" xfId="5443" xr:uid="{5B3DD1A7-34AC-4F82-8B15-59C9600F728A}"/>
    <cellStyle name="Normal 2 3 4 2 2" xfId="6712" xr:uid="{A4E84E1C-8C84-430D-9817-B43FD11501F4}"/>
    <cellStyle name="Normal 2 3 4 2 2 2" xfId="7241" xr:uid="{F02581CF-148F-4922-B8BA-3D49D1805E04}"/>
    <cellStyle name="Normal 2 3 4 2 2 3" xfId="8790" xr:uid="{92351D9D-8C2A-4159-8F94-7DF060391D08}"/>
    <cellStyle name="Normal 2 3 4 2 3" xfId="6497" xr:uid="{30937128-F73D-4628-A9A7-2AEC9C9DB354}"/>
    <cellStyle name="Normal 2 3 4 2 4" xfId="6914" xr:uid="{E76F445A-716D-439F-8C6D-3FBFD9D0FC5F}"/>
    <cellStyle name="Normal 2 3 4 2 5" xfId="8580" xr:uid="{30B2CFC7-C3E0-4538-A536-92A61FD6A3EC}"/>
    <cellStyle name="Normal 2 3 4 2 6" xfId="6283" xr:uid="{CA2337FF-8DB3-40AB-8DFE-E978D65248FA}"/>
    <cellStyle name="Normal 2 3 4 3" xfId="5444" xr:uid="{1D460C30-7B79-422E-88AF-938193D07E35}"/>
    <cellStyle name="Normal 2 3 4 3 2" xfId="7242" xr:uid="{383FE68F-4319-4093-AFE3-13A5567D29AF}"/>
    <cellStyle name="Normal 2 3 4 3 3" xfId="8688" xr:uid="{D2107583-9210-4CF8-8DAA-F4627F5069AC}"/>
    <cellStyle name="Normal 2 3 4 3 4" xfId="6610" xr:uid="{9417E768-63EB-4E92-BBDA-E44058FBC544}"/>
    <cellStyle name="Normal 2 3 4 4" xfId="6395" xr:uid="{C8BE59BF-9B8B-4E24-A797-1D7ED0653657}"/>
    <cellStyle name="Normal 2 3 4 4 2" xfId="7240" xr:uid="{DF3B0A3A-F7F3-4909-9D88-461B60C9BE4A}"/>
    <cellStyle name="Normal 2 3 4 5" xfId="6818" xr:uid="{6EB7102C-00E7-461C-98A5-8821D4D9F8D0}"/>
    <cellStyle name="Normal 2 3 4 6" xfId="8478" xr:uid="{0ADC1C9A-BC2D-41EE-97DC-444BC4CDBA22}"/>
    <cellStyle name="Normal 2 3 4 7" xfId="6181" xr:uid="{2FD28DD6-990E-402E-8AD2-F63F7D7E3D57}"/>
    <cellStyle name="Normal 2 3 4_ELEC SAP FCST UPLOAD" xfId="5445" xr:uid="{BA1AA460-80D7-4AF1-AA41-C4E7C5637E17}"/>
    <cellStyle name="Normal 2 3 5" xfId="5446" xr:uid="{45E64DE1-99BB-4F26-ACFA-6E8EC8DB6FA9}"/>
    <cellStyle name="Normal 2 3 5 2" xfId="6661" xr:uid="{A2689E06-3816-416D-8F9D-2FA586D16CA7}"/>
    <cellStyle name="Normal 2 3 5 2 2" xfId="7243" xr:uid="{898D41DC-F7AB-4D9D-AC39-F699E9A0F5E9}"/>
    <cellStyle name="Normal 2 3 5 2 3" xfId="8739" xr:uid="{B1D3BC38-2137-4245-A01C-47C3AFB21198}"/>
    <cellStyle name="Normal 2 3 5 3" xfId="6446" xr:uid="{80EEA410-7642-44D7-9C1F-384008602C72}"/>
    <cellStyle name="Normal 2 3 5 4" xfId="6866" xr:uid="{FB0CE128-2415-49E7-BB9A-FBB3AE91413F}"/>
    <cellStyle name="Normal 2 3 5 5" xfId="8529" xr:uid="{078D930A-0CE8-4C68-BE42-9295967796EF}"/>
    <cellStyle name="Normal 2 3 5 6" xfId="6232" xr:uid="{BBD0AFC1-DFB3-40C5-8455-8FE1BDDF2FE8}"/>
    <cellStyle name="Normal 2 3 6" xfId="5447" xr:uid="{6EB83CE1-735D-4E61-B4CA-45232A790EF5}"/>
    <cellStyle name="Normal 2 3 6 2" xfId="7244" xr:uid="{F84E38E8-880C-451D-ADEB-6BF53986272E}"/>
    <cellStyle name="Normal 2 3 6 3" xfId="7076" xr:uid="{EDA87471-7A45-486A-8163-45E9873FBCF4}"/>
    <cellStyle name="Normal 2 3 6 4" xfId="8633" xr:uid="{473FE79B-960C-4CD3-9E39-38E54D56C091}"/>
    <cellStyle name="Normal 2 3 6 5" xfId="6554" xr:uid="{403BF3CD-F6B2-42B9-A45F-593F205A1011}"/>
    <cellStyle name="Normal 2 3 7" xfId="5448" xr:uid="{58CD5479-168B-4B8B-B629-1379C4FCAA1A}"/>
    <cellStyle name="Normal 2 3 7 2" xfId="7245" xr:uid="{0009EB92-5473-4F19-8853-93A27F752628}"/>
    <cellStyle name="Normal 2 3 7 3" xfId="6339" xr:uid="{E26FB8DB-8BAC-4B3F-B1BF-634B837FD82C}"/>
    <cellStyle name="Normal 2 3 8" xfId="5402" xr:uid="{81E00ABA-435E-418B-A764-AB403494D56E}"/>
    <cellStyle name="Normal 2 3 8 2" xfId="11387" xr:uid="{5C283691-32F4-4CE1-9034-C97BDCA3E908}"/>
    <cellStyle name="Normal 2 3 9" xfId="6765" xr:uid="{C255EA55-EFFF-41CE-9B73-2331E1143963}"/>
    <cellStyle name="Normal 2 3_ELEC SAP FCST UPLOAD" xfId="5449" xr:uid="{8B362B24-55CE-42DD-9573-C9BB1C0355AF}"/>
    <cellStyle name="Normal 2 30" xfId="6763" xr:uid="{C847DD55-7583-406B-AC25-761E2916D353}"/>
    <cellStyle name="Normal 2 31" xfId="8421" xr:uid="{5D0CA457-9D91-4AAC-AB66-9FC9123C8BDC}"/>
    <cellStyle name="Normal 2 32" xfId="8946" xr:uid="{779397C9-B279-401F-A0F6-B327E05A8D24}"/>
    <cellStyle name="Normal 2 33" xfId="9034" xr:uid="{AD4C6274-8923-4B66-AA1C-199E24860C42}"/>
    <cellStyle name="Normal 2 34" xfId="14908" xr:uid="{5F6773B3-0249-4DB4-9581-7C149F377F2C}"/>
    <cellStyle name="Normal 2 35" xfId="11715" xr:uid="{F250EADF-0039-45E1-B450-1397618CFD5E}"/>
    <cellStyle name="Normal 2 35 2" xfId="11698" xr:uid="{7B3FA558-1D58-4B74-8768-AB6E54E9C2C6}"/>
    <cellStyle name="Normal 2 36" xfId="16020" xr:uid="{407CF32E-A5ED-4D53-9478-36B65DD3772D}"/>
    <cellStyle name="Normal 2 37" xfId="16111" xr:uid="{17E41B22-54F1-4A92-9574-A8B54424F662}"/>
    <cellStyle name="Normal 2 38" xfId="6091" xr:uid="{9C2EA4C9-7783-43EE-92B3-1DB4BC7EAB72}"/>
    <cellStyle name="Normal 2 4" xfId="149" xr:uid="{F93B3378-C006-4822-8EFD-A4A9BC89523E}"/>
    <cellStyle name="Normal 2 4 10" xfId="6767" xr:uid="{55895CAA-1FC9-4F97-B9EA-745AD756240C}"/>
    <cellStyle name="Normal 2 4 11" xfId="8425" xr:uid="{8E6ABD8E-1291-43C4-A02B-BC0269F4876F}"/>
    <cellStyle name="Normal 2 4 12" xfId="6107" xr:uid="{0F9DC6BB-5BA7-4335-AF18-41F6CC41EC58}"/>
    <cellStyle name="Normal 2 4 2" xfId="155" xr:uid="{81791513-F435-4AD1-9645-997E77C6CC6E}"/>
    <cellStyle name="Normal 2 4 2 2" xfId="6198" xr:uid="{0A532C03-A9AE-40FC-BEDE-E1A7CF3739D4}"/>
    <cellStyle name="Normal 2 4 2 2 2" xfId="6299" xr:uid="{0408F8A8-BFE0-4664-8C31-9BCD50D5EA12}"/>
    <cellStyle name="Normal 2 4 2 2 2 2" xfId="6728" xr:uid="{1041137A-58CE-4618-866D-F68389AB9E76}"/>
    <cellStyle name="Normal 2 4 2 2 2 2 2" xfId="8806" xr:uid="{65D0CBA9-6B1F-4B7D-8E72-E3442B2A756A}"/>
    <cellStyle name="Normal 2 4 2 2 2 3" xfId="6513" xr:uid="{EE4083C5-E973-4766-BFF0-01C3E8B4CC13}"/>
    <cellStyle name="Normal 2 4 2 2 2 4" xfId="6930" xr:uid="{FB3E4400-674A-4809-BA90-3B1DA1401D58}"/>
    <cellStyle name="Normal 2 4 2 2 2 5" xfId="8596" xr:uid="{CB4F48EA-C2F1-4D37-96A7-009070ED7DFD}"/>
    <cellStyle name="Normal 2 4 2 2 3" xfId="6627" xr:uid="{F84E1852-277B-488F-8329-5777A4D4F1D7}"/>
    <cellStyle name="Normal 2 4 2 2 3 2" xfId="8705" xr:uid="{BC472E20-EC89-4B13-ABFA-0B0CC93581D7}"/>
    <cellStyle name="Normal 2 4 2 2 4" xfId="6412" xr:uid="{AB77DD74-3F96-41EE-9E74-8C29DC76741D}"/>
    <cellStyle name="Normal 2 4 2 2 5" xfId="6834" xr:uid="{B7682592-AFC6-46DA-8FC5-B120FB44D6AD}"/>
    <cellStyle name="Normal 2 4 2 2 6" xfId="8495" xr:uid="{FC1F8BD8-D841-4EB9-818A-FE972463D3D4}"/>
    <cellStyle name="Normal 2 4 2 3" xfId="6249" xr:uid="{32EC47C0-9C39-46A3-A733-E591F807ECE0}"/>
    <cellStyle name="Normal 2 4 2 3 2" xfId="6678" xr:uid="{525A1999-31FB-43CF-99CE-02AF9BE6B3E8}"/>
    <cellStyle name="Normal 2 4 2 3 2 2" xfId="8756" xr:uid="{3B7C634B-6FC6-43FE-9DBB-D36781F76AC6}"/>
    <cellStyle name="Normal 2 4 2 3 3" xfId="6463" xr:uid="{98FE6951-ED63-4630-A637-1FB1C78AD0F3}"/>
    <cellStyle name="Normal 2 4 2 3 4" xfId="6882" xr:uid="{FE4FB810-0A0D-4B0C-8131-E4E8E10E8690}"/>
    <cellStyle name="Normal 2 4 2 3 5" xfId="8546" xr:uid="{E74A21F0-6CE5-4C90-9A94-4099968D20D7}"/>
    <cellStyle name="Normal 2 4 2 4" xfId="6571" xr:uid="{3019C44E-2214-4B0E-9BC3-7311745D1C25}"/>
    <cellStyle name="Normal 2 4 2 4 2" xfId="6966" xr:uid="{CA254A3A-8337-4C4C-8FE5-734426D9D4EC}"/>
    <cellStyle name="Normal 2 4 2 4 3" xfId="8649" xr:uid="{04AFA58A-8278-42F0-B22B-9637D4EC0982}"/>
    <cellStyle name="Normal 2 4 2 5" xfId="6356" xr:uid="{FE456FC7-90C2-4B14-B1C0-85F9E967E38E}"/>
    <cellStyle name="Normal 2 4 2 6" xfId="6781" xr:uid="{FFD132D2-F881-43B8-882B-E42E04F561F8}"/>
    <cellStyle name="Normal 2 4 2 7" xfId="8439" xr:uid="{5CA29AB8-A82B-4100-8502-D963C21EB134}"/>
    <cellStyle name="Normal 2 4 2 8" xfId="10561" xr:uid="{07A35B8E-31C5-4C30-A66A-EA4721832DAC}"/>
    <cellStyle name="Normal 2 4 2 9" xfId="6133" xr:uid="{76D12EC3-B27F-431D-9B61-B1991EE67759}"/>
    <cellStyle name="Normal 2 4 3" xfId="5450" xr:uid="{20779E41-F9B3-42C0-A5C3-8DE636B44A6B}"/>
    <cellStyle name="Normal 2 4 3 2" xfId="6206" xr:uid="{C778D121-ED79-4CB5-9F93-374CDDB9822E}"/>
    <cellStyle name="Normal 2 4 3 2 2" xfId="6308" xr:uid="{1D631E0B-1F16-409C-991B-B2E9BFAB3441}"/>
    <cellStyle name="Normal 2 4 3 2 2 2" xfId="6737" xr:uid="{26E24EBC-0FC9-4AE5-A243-6E8355D98D4E}"/>
    <cellStyle name="Normal 2 4 3 2 2 2 2" xfId="8815" xr:uid="{FD1DB36D-8CD7-4D2D-9B8D-8553BA078105}"/>
    <cellStyle name="Normal 2 4 3 2 2 3" xfId="6522" xr:uid="{4EAA75D6-1059-4F21-9672-96D7C4D51BDD}"/>
    <cellStyle name="Normal 2 4 3 2 2 4" xfId="6939" xr:uid="{4BF69437-8DE2-4C3C-9D68-B5C963FDF27D}"/>
    <cellStyle name="Normal 2 4 3 2 2 5" xfId="8605" xr:uid="{B3C00BCB-A084-40A5-9E29-BD6308E91FA1}"/>
    <cellStyle name="Normal 2 4 3 2 3" xfId="6635" xr:uid="{785984F1-796E-400C-8759-ABA2F457CBB4}"/>
    <cellStyle name="Normal 2 4 3 2 3 2" xfId="8713" xr:uid="{86BB2CF5-1EEE-45D2-9BCD-ABBCC57C768C}"/>
    <cellStyle name="Normal 2 4 3 2 4" xfId="6420" xr:uid="{30ECE06E-E71F-42C9-8EC5-3D72B32AF6D0}"/>
    <cellStyle name="Normal 2 4 3 2 5" xfId="6842" xr:uid="{4AB95FBC-7078-4DCA-8BAE-6CFFE6602734}"/>
    <cellStyle name="Normal 2 4 3 2 6" xfId="8503" xr:uid="{6C176E55-9E91-4BF6-884F-CBD71B92BF75}"/>
    <cellStyle name="Normal 2 4 3 3" xfId="6258" xr:uid="{31580A85-535A-491A-A3C1-BB117FE08A2D}"/>
    <cellStyle name="Normal 2 4 3 3 2" xfId="6687" xr:uid="{3EC94867-6A56-4AE0-B333-D44849808786}"/>
    <cellStyle name="Normal 2 4 3 3 2 2" xfId="8765" xr:uid="{9840DE2A-3FC4-4E3A-90B9-C3FF94EF3141}"/>
    <cellStyle name="Normal 2 4 3 3 3" xfId="6472" xr:uid="{F75B90BF-0774-4689-B66D-F8BBDCB5B20B}"/>
    <cellStyle name="Normal 2 4 3 3 4" xfId="6891" xr:uid="{603A8663-1108-4861-8A71-8E2899F58519}"/>
    <cellStyle name="Normal 2 4 3 3 5" xfId="8555" xr:uid="{389D4609-2714-4E96-B901-11BF1080433A}"/>
    <cellStyle name="Normal 2 4 3 4" xfId="6580" xr:uid="{337D5F7D-1E9F-4632-99A2-6B8F5AF5C2DA}"/>
    <cellStyle name="Normal 2 4 3 4 2" xfId="8658" xr:uid="{8C683581-CCE2-4C34-8E44-C19A351AF056}"/>
    <cellStyle name="Normal 2 4 3 5" xfId="6365" xr:uid="{48EFF7CE-6360-42AF-9C54-179B23C580D1}"/>
    <cellStyle name="Normal 2 4 3 6" xfId="6790" xr:uid="{22A5880F-B179-4549-B835-B025BC16769A}"/>
    <cellStyle name="Normal 2 4 3 7" xfId="8448" xr:uid="{40363E29-4CA9-480B-9BB8-208122C3F50B}"/>
    <cellStyle name="Normal 2 4 3 8" xfId="6144" xr:uid="{226B074A-D57F-43C9-8FA9-5F5994D046A5}"/>
    <cellStyle name="Normal 2 4 4" xfId="6161" xr:uid="{C036FE2B-3113-4978-B60C-C6A17E724676}"/>
    <cellStyle name="Normal 2 4 4 2" xfId="6222" xr:uid="{9636144C-415F-4247-ABDA-919731E3369C}"/>
    <cellStyle name="Normal 2 4 4 2 2" xfId="6325" xr:uid="{0D02E156-96D7-484F-93E1-A9E72BD69035}"/>
    <cellStyle name="Normal 2 4 4 2 2 2" xfId="6754" xr:uid="{897F603F-AAA7-4CAE-B46A-917C2BFEE092}"/>
    <cellStyle name="Normal 2 4 4 2 2 2 2" xfId="8832" xr:uid="{BE99B261-24DD-4187-911F-40D1DFD2E3A3}"/>
    <cellStyle name="Normal 2 4 4 2 2 3" xfId="6539" xr:uid="{E5ED01FF-7555-4701-AFBE-6BD4BE317167}"/>
    <cellStyle name="Normal 2 4 4 2 2 4" xfId="6955" xr:uid="{0AE67BB6-85D5-4B50-A73D-E23825CEDEE7}"/>
    <cellStyle name="Normal 2 4 4 2 2 5" xfId="8622" xr:uid="{0D2F5D36-9906-45C1-A3B0-AEE3A45C369A}"/>
    <cellStyle name="Normal 2 4 4 2 3" xfId="6651" xr:uid="{44BC2734-8F99-4CF9-A025-C9A03741EC0C}"/>
    <cellStyle name="Normal 2 4 4 2 3 2" xfId="8729" xr:uid="{C5A1A680-3DE8-441E-A754-45567F274D91}"/>
    <cellStyle name="Normal 2 4 4 2 4" xfId="6436" xr:uid="{885023FD-2EF0-48AB-B6AC-6A17FF3F1CD8}"/>
    <cellStyle name="Normal 2 4 4 2 5" xfId="6857" xr:uid="{680ECEB2-1C57-4F12-8CA3-8B580D0E823C}"/>
    <cellStyle name="Normal 2 4 4 2 6" xfId="8519" xr:uid="{6EAB7DAA-0C5B-41CE-AA5F-F9702FE9AE9A}"/>
    <cellStyle name="Normal 2 4 4 3" xfId="6275" xr:uid="{18A1B8A9-EEBC-4D32-87FC-91EFA2519A02}"/>
    <cellStyle name="Normal 2 4 4 3 2" xfId="6704" xr:uid="{2D189420-4E61-4AC1-9A87-93F2C9D86206}"/>
    <cellStyle name="Normal 2 4 4 3 2 2" xfId="8782" xr:uid="{26CB3D99-BC6A-470D-B802-BFB20DD039BF}"/>
    <cellStyle name="Normal 2 4 4 3 3" xfId="6489" xr:uid="{78776368-B451-4667-ACDE-7A16720DE162}"/>
    <cellStyle name="Normal 2 4 4 3 4" xfId="6907" xr:uid="{1F18F397-CA66-4A73-AFB1-C6E694A28F66}"/>
    <cellStyle name="Normal 2 4 4 3 5" xfId="8572" xr:uid="{ACB4695C-D5EA-4AD0-A33C-9FB4DE964D81}"/>
    <cellStyle name="Normal 2 4 4 4" xfId="6597" xr:uid="{1AEE97B9-CDF9-4837-8B5B-5A5917F12555}"/>
    <cellStyle name="Normal 2 4 4 4 2" xfId="8675" xr:uid="{B896B6A1-DFBB-4ACE-9CA5-ECFBF6CA684E}"/>
    <cellStyle name="Normal 2 4 4 5" xfId="6382" xr:uid="{55F7A4C5-72D3-4F69-88ED-90232BC1AE37}"/>
    <cellStyle name="Normal 2 4 4 6" xfId="6806" xr:uid="{66FAF43C-95AF-4631-A56D-B2EA1261BE1C}"/>
    <cellStyle name="Normal 2 4 4 7" xfId="8465" xr:uid="{3F56EA34-3E99-49BB-ADB2-A884816C6F23}"/>
    <cellStyle name="Normal 2 4 5" xfId="6183" xr:uid="{5AB6BC29-022A-4659-9696-39BC4469DD5B}"/>
    <cellStyle name="Normal 2 4 5 2" xfId="6285" xr:uid="{EBE9ADEB-3DE2-49F3-9817-2E4E5ABA0391}"/>
    <cellStyle name="Normal 2 4 5 2 2" xfId="6714" xr:uid="{586F0D70-C42A-47CF-9011-F25687862552}"/>
    <cellStyle name="Normal 2 4 5 2 2 2" xfId="8792" xr:uid="{16CCAE57-B4E0-4BDD-8218-1DBFEC6DE888}"/>
    <cellStyle name="Normal 2 4 5 2 3" xfId="6499" xr:uid="{3E2CBEDE-80B5-472F-8F65-9A4BE70BE2D2}"/>
    <cellStyle name="Normal 2 4 5 2 4" xfId="6916" xr:uid="{32345A3D-D3D4-4AED-B494-25E726D5F2B8}"/>
    <cellStyle name="Normal 2 4 5 2 5" xfId="8582" xr:uid="{F8DCCE59-D6AD-4EBD-909B-89CD5F74967E}"/>
    <cellStyle name="Normal 2 4 5 3" xfId="6612" xr:uid="{E4FA8A1D-A3C6-4E54-BC3D-C73FAC049CEB}"/>
    <cellStyle name="Normal 2 4 5 3 2" xfId="8690" xr:uid="{D9CFD17E-DDA9-4201-986A-E160374D3BD1}"/>
    <cellStyle name="Normal 2 4 5 4" xfId="6397" xr:uid="{7E639537-F211-489D-ABFC-5600274FF5B0}"/>
    <cellStyle name="Normal 2 4 5 5" xfId="6820" xr:uid="{95A12CCC-8BFC-46AB-B300-E21ED600D206}"/>
    <cellStyle name="Normal 2 4 5 6" xfId="8480" xr:uid="{36FC891C-C69F-4F1E-A4C9-C8A567D0038D}"/>
    <cellStyle name="Normal 2 4 6" xfId="6234" xr:uid="{909FDBB7-D1E2-42F1-B30D-E378506A226B}"/>
    <cellStyle name="Normal 2 4 6 2" xfId="6663" xr:uid="{8F73BEAA-C7C5-4965-9625-29786F05EE38}"/>
    <cellStyle name="Normal 2 4 6 2 2" xfId="8741" xr:uid="{55728407-6603-492B-8F6D-4169EB6B166D}"/>
    <cellStyle name="Normal 2 4 6 3" xfId="6448" xr:uid="{E50A54E9-996B-4F4A-82E6-0B3C4D06F921}"/>
    <cellStyle name="Normal 2 4 6 4" xfId="6868" xr:uid="{0B393C03-B306-4C54-8285-075EACBDDE00}"/>
    <cellStyle name="Normal 2 4 6 5" xfId="8531" xr:uid="{47ACC985-37CF-4994-B5AB-D9DE7B3A1B4C}"/>
    <cellStyle name="Normal 2 4 7" xfId="6550" xr:uid="{C67EBFD7-56C9-4A3D-95F3-2BDAAECEA4EF}"/>
    <cellStyle name="Normal 2 4 7 2" xfId="6964" xr:uid="{B509D5B7-453F-4233-BA0F-FD61C923E204}"/>
    <cellStyle name="Normal 2 4 7 3" xfId="8635" xr:uid="{1B9A7D7B-5FC8-487C-9A71-DEA46FB4748D}"/>
    <cellStyle name="Normal 2 4 8" xfId="6556" xr:uid="{B367E34C-8963-46CC-B9AA-936305457A62}"/>
    <cellStyle name="Normal 2 4 8 2" xfId="7246" xr:uid="{7467E094-06E5-486B-A370-C74A557E3D55}"/>
    <cellStyle name="Normal 2 4 9" xfId="6341" xr:uid="{6FD86900-D4FC-4CEE-9D00-4B69F354985B}"/>
    <cellStyle name="Normal 2 5" xfId="151" xr:uid="{043BABF3-0EE9-4B84-9BBA-758D046CDBD4}"/>
    <cellStyle name="Normal 2 5 10" xfId="8429" xr:uid="{D50DBCAF-5A2A-4903-91F3-1007C066E21E}"/>
    <cellStyle name="Normal 2 5 11" xfId="6114" xr:uid="{9C4FB47D-8B16-4ED5-8FF1-D06F2A1734CE}"/>
    <cellStyle name="Normal 2 5 2" xfId="5452" xr:uid="{C8D24D3C-4AE0-4119-87BF-403E0D0AD4E7}"/>
    <cellStyle name="Normal 2 5 2 2" xfId="5453" xr:uid="{97A60A11-F2CB-422A-A5E2-F3C04ED664A5}"/>
    <cellStyle name="Normal 2 5 2 2 2" xfId="5454" xr:uid="{AD956522-9D58-4A7E-9946-BE216AE29C4C}"/>
    <cellStyle name="Normal 2 5 2 2 3" xfId="5455" xr:uid="{5F51E6AA-DE3A-4709-A188-0FCDF726DDD3}"/>
    <cellStyle name="Normal 2 5 2 2_ELEC SAP FCST UPLOAD" xfId="5456" xr:uid="{D9FDD630-55C8-42EF-8AE2-9DDA5284E2EB}"/>
    <cellStyle name="Normal 2 5 2 3" xfId="5457" xr:uid="{D28F4686-F4F8-46DF-B177-D4EABEE178AC}"/>
    <cellStyle name="Normal 2 5 2 4" xfId="5458" xr:uid="{766F44BA-145A-4EDE-9C2D-CA667DE06BBB}"/>
    <cellStyle name="Normal 2 5 2 4 15 2 3 2" xfId="3627" xr:uid="{33E72A3B-48EC-4F3B-980E-B417C032D08E}"/>
    <cellStyle name="Normal 2 5 2 4 15 2 3 2 2" xfId="7066" xr:uid="{6BB76843-1C9F-46EF-8235-8FEAA1733C5C}"/>
    <cellStyle name="Normal 2 5 2 4 15 2 3 2 2 2" xfId="6082" xr:uid="{E579E278-2EC9-4DDB-967F-33350D20F817}"/>
    <cellStyle name="Normal 2 5 2 4 15 2 3 2 3" xfId="6048" xr:uid="{9050DD02-C382-4765-ACA8-16A48E3CF17B}"/>
    <cellStyle name="Normal 2 5 2 5" xfId="5459" xr:uid="{4DF55CF0-D648-423A-8388-E45DB718C0C3}"/>
    <cellStyle name="Normal 2 5 2 6" xfId="5460" xr:uid="{473EE5DD-2906-47E8-B6BD-E11F9C19F49F}"/>
    <cellStyle name="Normal 2 5 2 7" xfId="7248" xr:uid="{469BD672-8319-48C0-90F7-5275B5DDF17E}"/>
    <cellStyle name="Normal 2 5 2 7 2" xfId="11388" xr:uid="{722F2A85-3B76-44AA-84D8-A1B539BE5B11}"/>
    <cellStyle name="Normal 2 5 2 8" xfId="6122" xr:uid="{F9400F11-BCF8-47EB-B7F9-E68B93BC93A9}"/>
    <cellStyle name="Normal 2 5 2_ELEC SAP FCST UPLOAD" xfId="5461" xr:uid="{16D0AB0C-DC2B-40EA-8181-94948A6602E1}"/>
    <cellStyle name="Normal 2 5 3" xfId="5462" xr:uid="{C529E8F9-BBB1-47AF-9963-A7EEB870A9C2}"/>
    <cellStyle name="Normal 2 5 3 2" xfId="5463" xr:uid="{83653726-745E-4D9C-9ABF-08508C465014}"/>
    <cellStyle name="Normal 2 5 3 2 2" xfId="6312" xr:uid="{091CFA44-27D3-45FD-91DD-53B612BB5753}"/>
    <cellStyle name="Normal 2 5 3 2 2 2" xfId="6741" xr:uid="{FA7D61E2-8E83-4658-BEED-4D3F2D102E9D}"/>
    <cellStyle name="Normal 2 5 3 2 2 2 2" xfId="8819" xr:uid="{AEA91D17-6AFA-4063-94EA-6B4DD98B86C8}"/>
    <cellStyle name="Normal 2 5 3 2 2 3" xfId="6526" xr:uid="{C65B65D0-84AB-4175-9194-9034D2CC044A}"/>
    <cellStyle name="Normal 2 5 3 2 2 4" xfId="6943" xr:uid="{661F6EAE-B49C-4983-B030-B2EC977A49B8}"/>
    <cellStyle name="Normal 2 5 3 2 2 5" xfId="8609" xr:uid="{6BCE1B1A-DBE6-4D2D-A304-E5A67B400F0F}"/>
    <cellStyle name="Normal 2 5 3 2 3" xfId="6639" xr:uid="{C970E278-7249-4304-BC03-433B25706D5B}"/>
    <cellStyle name="Normal 2 5 3 2 3 2" xfId="7250" xr:uid="{F8DD4DF2-AE4D-45AC-9157-CB0BCED22895}"/>
    <cellStyle name="Normal 2 5 3 2 3 3" xfId="8717" xr:uid="{40DB10E7-0331-49FE-A8F2-0946021FF9B2}"/>
    <cellStyle name="Normal 2 5 3 2 4" xfId="6424" xr:uid="{F6F39ED5-BF2D-49D5-BFFF-29C77DCFB70E}"/>
    <cellStyle name="Normal 2 5 3 2 5" xfId="6846" xr:uid="{F1896674-4D45-445B-8ECA-9C308068B003}"/>
    <cellStyle name="Normal 2 5 3 2 6" xfId="8507" xr:uid="{D7F563C5-A6CD-4155-9478-D88F08717D8E}"/>
    <cellStyle name="Normal 2 5 3 2 7" xfId="6210" xr:uid="{B9A635FE-14D8-43FF-8BE4-DE987BD3D08E}"/>
    <cellStyle name="Normal 2 5 3 3" xfId="5464" xr:uid="{F81C5DFC-2A25-4F5F-8BD9-8ACBCCD8833B}"/>
    <cellStyle name="Normal 2 5 3 3 2" xfId="6691" xr:uid="{DC0E81A1-07C7-425E-9D6C-DFE0E0B65774}"/>
    <cellStyle name="Normal 2 5 3 3 2 2" xfId="7251" xr:uid="{42EFA14B-3200-466C-B007-A3BE9C0DCF3E}"/>
    <cellStyle name="Normal 2 5 3 3 2 3" xfId="8769" xr:uid="{2098F737-7D9B-49AA-9DA0-28C41F637A5F}"/>
    <cellStyle name="Normal 2 5 3 3 3" xfId="6476" xr:uid="{9F8E5EEA-51EC-4A83-AD06-375BFD41D8F4}"/>
    <cellStyle name="Normal 2 5 3 3 4" xfId="6895" xr:uid="{57AC1F85-588B-4682-8217-86C86F0ABA23}"/>
    <cellStyle name="Normal 2 5 3 3 5" xfId="8559" xr:uid="{C651AE4A-AE96-441A-A3A1-11B85CC7CF85}"/>
    <cellStyle name="Normal 2 5 3 3 6" xfId="6262" xr:uid="{F4AA5C7F-8B9E-408B-87CA-BDA882FDD070}"/>
    <cellStyle name="Normal 2 5 3 4" xfId="6584" xr:uid="{6D49237E-4645-4FB3-A809-3927E6DDC530}"/>
    <cellStyle name="Normal 2 5 3 4 2" xfId="7249" xr:uid="{8DCEC32A-C467-44E4-B505-0FA9DBD47EBF}"/>
    <cellStyle name="Normal 2 5 3 4 3" xfId="8662" xr:uid="{18A732F0-C939-4E93-89CF-E58B9182D0E6}"/>
    <cellStyle name="Normal 2 5 3 5" xfId="6369" xr:uid="{E6C5571E-D2E3-4A72-90C8-99DD55C776AD}"/>
    <cellStyle name="Normal 2 5 3 6" xfId="6794" xr:uid="{7F005F46-C4A6-4506-BF51-BCF64D85096A}"/>
    <cellStyle name="Normal 2 5 3 7" xfId="8452" xr:uid="{A9140A96-FC8C-4245-ADB9-F606C67670C1}"/>
    <cellStyle name="Normal 2 5 3 8" xfId="6148" xr:uid="{7792FE80-6190-4846-9068-182197422FA8}"/>
    <cellStyle name="Normal 2 5 3_ELEC SAP FCST UPLOAD" xfId="5465" xr:uid="{9480E8AE-46FC-4817-83DC-D24D709A2D09}"/>
    <cellStyle name="Normal 2 5 4" xfId="5466" xr:uid="{714FC7A9-F901-4D1E-B8A3-54345493B32B}"/>
    <cellStyle name="Normal 2 5 4 2" xfId="6289" xr:uid="{93889DA7-7241-4C8D-8C3D-DFB13C25CCE5}"/>
    <cellStyle name="Normal 2 5 4 2 2" xfId="6718" xr:uid="{C6847060-8E76-45C3-B530-C5CD7241C955}"/>
    <cellStyle name="Normal 2 5 4 2 2 2" xfId="8796" xr:uid="{712DBDF6-3979-431F-BB8F-5C78FE62204D}"/>
    <cellStyle name="Normal 2 5 4 2 3" xfId="6503" xr:uid="{EE7796D4-5C56-412B-921D-3A3206100C7C}"/>
    <cellStyle name="Normal 2 5 4 2 4" xfId="6920" xr:uid="{8725CF42-2B12-4A65-9431-06D54EE21729}"/>
    <cellStyle name="Normal 2 5 4 2 5" xfId="8586" xr:uid="{08F45238-8907-44CF-82F2-424051CB659E}"/>
    <cellStyle name="Normal 2 5 4 3" xfId="6616" xr:uid="{E249417F-E87D-4AEB-BF46-E5AD71CD1CD1}"/>
    <cellStyle name="Normal 2 5 4 3 2" xfId="7252" xr:uid="{C7CBB0EA-8894-42C1-A0AD-9E57B8EA0941}"/>
    <cellStyle name="Normal 2 5 4 3 3" xfId="8694" xr:uid="{EB6E6079-C277-4561-9950-05CE634D51F2}"/>
    <cellStyle name="Normal 2 5 4 4" xfId="6401" xr:uid="{9095521F-500F-4765-ACBF-2DD1AB6F21F4}"/>
    <cellStyle name="Normal 2 5 4 5" xfId="6824" xr:uid="{9ABD12E4-C9CA-4E1B-B8D7-CFECC0B63C48}"/>
    <cellStyle name="Normal 2 5 4 6" xfId="8484" xr:uid="{7C138DD4-EDBA-44D1-BDDF-63C45C27D951}"/>
    <cellStyle name="Normal 2 5 4 7" xfId="6187" xr:uid="{DD875D43-EE38-4079-BA99-1130C249369E}"/>
    <cellStyle name="Normal 2 5 5" xfId="5467" xr:uid="{867B520B-4D9B-41F0-8420-ECE436BC41B8}"/>
    <cellStyle name="Normal 2 5 5 2" xfId="6667" xr:uid="{358AB794-2C33-444F-B21B-5DFEDC8C30B2}"/>
    <cellStyle name="Normal 2 5 5 2 2" xfId="7253" xr:uid="{5507A6FD-E8FF-4958-B7B4-FC4168CCAF46}"/>
    <cellStyle name="Normal 2 5 5 2 3" xfId="8745" xr:uid="{F16461F4-0480-4A13-97B4-F40EDAD5AFEC}"/>
    <cellStyle name="Normal 2 5 5 3" xfId="6452" xr:uid="{1F9BF53F-8AA1-4DF4-A330-39028F0B40BB}"/>
    <cellStyle name="Normal 2 5 5 4" xfId="6872" xr:uid="{70D67733-EB69-4FF3-B9C1-F90B1B4737CD}"/>
    <cellStyle name="Normal 2 5 5 5" xfId="8535" xr:uid="{12B8B8D3-B36D-4FC8-800A-54FBB20117C1}"/>
    <cellStyle name="Normal 2 5 5 6" xfId="6238" xr:uid="{47342756-8709-4140-9B2F-359BE47FDF10}"/>
    <cellStyle name="Normal 2 5 6" xfId="5468" xr:uid="{159E7FD9-F5EE-45BD-816E-64300B14D0ED}"/>
    <cellStyle name="Normal 2 5 6 2" xfId="7254" xr:uid="{24AD36F2-FE49-4636-A382-C10736CAD6F5}"/>
    <cellStyle name="Normal 2 5 6 3" xfId="8639" xr:uid="{BEFA38D3-1970-4023-B28D-5B8B65EA4675}"/>
    <cellStyle name="Normal 2 5 6 4" xfId="6560" xr:uid="{E8486123-DCD8-49B1-B4D3-7139241FCA72}"/>
    <cellStyle name="Normal 2 5 7" xfId="5451" xr:uid="{3EE965E8-B3A6-4226-BA14-A1F7D56F2B8A}"/>
    <cellStyle name="Normal 2 5 7 2" xfId="7467" xr:uid="{C8CAD5C8-ED69-4545-8596-123464FB5F87}"/>
    <cellStyle name="Normal 2 5 7 3" xfId="6345" xr:uid="{F0BB538A-703B-43E5-8C25-2BCB403948CA}"/>
    <cellStyle name="Normal 2 5 8" xfId="7247" xr:uid="{6B31639D-CC7F-426C-A017-31EA10095ADF}"/>
    <cellStyle name="Normal 2 5 9" xfId="6771" xr:uid="{D20066CE-9289-4674-A7BA-9963B47FF570}"/>
    <cellStyle name="Normal 2 5 9 2 2 3" xfId="11694" xr:uid="{0F4D6832-F75B-4FEB-8DEB-7B80C3FFFC02}"/>
    <cellStyle name="Normal 2 5_3.15 Additional Data" xfId="11389" xr:uid="{FDC97CDE-0EF9-4BAD-9842-947F716082BC}"/>
    <cellStyle name="Normal 2 6" xfId="207" xr:uid="{5940868F-C2DD-4F2F-8E6F-13510115F1EF}"/>
    <cellStyle name="Normal 2 6 10" xfId="6123" xr:uid="{E2895FBD-9152-4162-89CB-4C361A6986D0}"/>
    <cellStyle name="Normal 2 6 2" xfId="5469" xr:uid="{F6DE29F0-9219-4DF3-BF8F-EC6E975AC57F}"/>
    <cellStyle name="Normal 2 6 2 2" xfId="6201" xr:uid="{BE3E289D-2483-4FE1-A1D8-64EF0834F372}"/>
    <cellStyle name="Normal 2 6 2 2 2" xfId="6303" xr:uid="{251574E8-C8D6-4990-B7BA-2088DF38BA7C}"/>
    <cellStyle name="Normal 2 6 2 2 2 2" xfId="6732" xr:uid="{A3449C48-83DE-4EB2-892F-ACBC2651D5A8}"/>
    <cellStyle name="Normal 2 6 2 2 2 2 2" xfId="8810" xr:uid="{78FE6374-45A6-451B-95CF-58B370C65A7F}"/>
    <cellStyle name="Normal 2 6 2 2 2 3" xfId="6517" xr:uid="{D060A480-AA0B-4958-BFC1-7B4B8C662838}"/>
    <cellStyle name="Normal 2 6 2 2 2 4" xfId="6934" xr:uid="{0F69559C-B494-48B6-88B2-E6BCB7305559}"/>
    <cellStyle name="Normal 2 6 2 2 2 5" xfId="8600" xr:uid="{259285B1-BA66-4BF1-B3CD-A7C1E2A2F4E5}"/>
    <cellStyle name="Normal 2 6 2 2 3" xfId="6630" xr:uid="{D3EC97ED-C475-4E26-A3B3-67B99CE8D2CC}"/>
    <cellStyle name="Normal 2 6 2 2 3 2" xfId="8708" xr:uid="{1794C899-1613-4FFB-AC0A-A018B13D3243}"/>
    <cellStyle name="Normal 2 6 2 2 4" xfId="6415" xr:uid="{F05204A5-9D52-4560-A961-A1417E79394A}"/>
    <cellStyle name="Normal 2 6 2 2 5" xfId="6837" xr:uid="{4E84A2AC-31B9-44EC-BE92-B1CAD3271A7B}"/>
    <cellStyle name="Normal 2 6 2 2 6" xfId="8498" xr:uid="{C8D956EF-EB97-464D-BB89-CCE5128C3AE8}"/>
    <cellStyle name="Normal 2 6 2 3" xfId="6253" xr:uid="{F0BCA815-02D6-4BF0-A85A-EF9FDC23EBE8}"/>
    <cellStyle name="Normal 2 6 2 3 2" xfId="6682" xr:uid="{9773292D-DBC8-4455-B4EE-8A4C2ABC7D4A}"/>
    <cellStyle name="Normal 2 6 2 3 2 2" xfId="8760" xr:uid="{3AC6FC7B-2BFE-4B47-BFCA-B61BEBF551C7}"/>
    <cellStyle name="Normal 2 6 2 3 3" xfId="6467" xr:uid="{9B1ADB9B-D2CE-4A34-BB7B-301AC02F34E6}"/>
    <cellStyle name="Normal 2 6 2 3 4" xfId="6886" xr:uid="{D7E6269C-B1AF-471A-BF51-589B8C36ED28}"/>
    <cellStyle name="Normal 2 6 2 3 5" xfId="8550" xr:uid="{A62B7420-6A0A-4982-9A6A-C054A15DDB47}"/>
    <cellStyle name="Normal 2 6 2 4" xfId="6575" xr:uid="{B5648B46-EBB6-4530-89A3-7E2B7FF5C4EA}"/>
    <cellStyle name="Normal 2 6 2 4 2" xfId="6967" xr:uid="{08E2C1A9-B13B-409E-9AB1-A8ADA2C3A037}"/>
    <cellStyle name="Normal 2 6 2 4 3" xfId="8653" xr:uid="{2EFD1230-FA97-4D8C-B48B-006B2D581F44}"/>
    <cellStyle name="Normal 2 6 2 5" xfId="6360" xr:uid="{B0F3A6D8-23E9-4A76-ACAB-1CFE522EA8F2}"/>
    <cellStyle name="Normal 2 6 2 6" xfId="6785" xr:uid="{BC234B33-54BB-4855-BDC9-C920008E49FE}"/>
    <cellStyle name="Normal 2 6 2 7" xfId="8443" xr:uid="{E2B8DDCD-0370-44DC-B67D-C963DB753B30}"/>
    <cellStyle name="Normal 2 6 2 8" xfId="10562" xr:uid="{E86AE4DA-F9CA-4F28-926B-18AD52AF9A3B}"/>
    <cellStyle name="Normal 2 6 2 9" xfId="6138" xr:uid="{E15E29D8-22FA-487C-9B6A-ABF1BB32BC4E}"/>
    <cellStyle name="Normal 2 6 3" xfId="6152" xr:uid="{9E7366A2-5694-401D-A9A9-2E44B6A82526}"/>
    <cellStyle name="Normal 2 6 3 2" xfId="6214" xr:uid="{6E73AD83-1CCA-4722-8F8F-B1E75722AF85}"/>
    <cellStyle name="Normal 2 6 3 2 2" xfId="6316" xr:uid="{A220EB51-E345-468A-8FD8-BC390ED8641A}"/>
    <cellStyle name="Normal 2 6 3 2 2 2" xfId="6745" xr:uid="{946A6B88-7E77-4EFD-8319-0D2C0D965773}"/>
    <cellStyle name="Normal 2 6 3 2 2 2 2" xfId="8823" xr:uid="{A12BB5E9-2554-4CF6-8E39-8E063E524BA1}"/>
    <cellStyle name="Normal 2 6 3 2 2 3" xfId="6530" xr:uid="{2AEC5CC0-9D7F-4BA5-BCEB-1AD7DAE2D0B2}"/>
    <cellStyle name="Normal 2 6 3 2 2 4" xfId="6947" xr:uid="{BD390866-F4F1-4E01-8675-E190B6D56F53}"/>
    <cellStyle name="Normal 2 6 3 2 2 5" xfId="8613" xr:uid="{F246E979-4156-4753-834D-C868AD309A19}"/>
    <cellStyle name="Normal 2 6 3 2 3" xfId="6643" xr:uid="{7A553278-2559-4EC9-9204-D5D60B1372F0}"/>
    <cellStyle name="Normal 2 6 3 2 3 2" xfId="8721" xr:uid="{DD4EFBE1-8EF2-4F31-A909-67871AE449FC}"/>
    <cellStyle name="Normal 2 6 3 2 4" xfId="6428" xr:uid="{7A650186-7F17-4445-A057-20961D1EE1EC}"/>
    <cellStyle name="Normal 2 6 3 2 5" xfId="6850" xr:uid="{8F72B3F4-67F6-4E6B-8B1A-0E193C5342F6}"/>
    <cellStyle name="Normal 2 6 3 2 6" xfId="8511" xr:uid="{86B21E60-6043-4E6C-AB3A-07C2F4EE83AA}"/>
    <cellStyle name="Normal 2 6 3 3" xfId="6266" xr:uid="{54F0DC47-F883-43EB-ABC5-0358EC1DA74F}"/>
    <cellStyle name="Normal 2 6 3 3 2" xfId="6695" xr:uid="{0EDE6BF3-32F2-452F-B764-3A69324A7496}"/>
    <cellStyle name="Normal 2 6 3 3 2 2" xfId="8773" xr:uid="{BAAAB0B8-0741-4A04-9FE9-501AEBBF7CF7}"/>
    <cellStyle name="Normal 2 6 3 3 3" xfId="6480" xr:uid="{FACE2D05-39B9-4F6E-A49D-1CF92D483653}"/>
    <cellStyle name="Normal 2 6 3 3 4" xfId="6899" xr:uid="{876D742C-E50D-4605-8EFB-585A23C2D6C1}"/>
    <cellStyle name="Normal 2 6 3 3 5" xfId="8563" xr:uid="{8515C91B-6B8F-45B8-861E-1851DA88BDC8}"/>
    <cellStyle name="Normal 2 6 3 4" xfId="6588" xr:uid="{888E880E-86D5-4EE2-BF0E-D9B4E2E12D79}"/>
    <cellStyle name="Normal 2 6 3 4 2" xfId="8666" xr:uid="{8BB57A5F-2E55-4D32-8DE5-0C00366D1FE9}"/>
    <cellStyle name="Normal 2 6 3 5" xfId="6373" xr:uid="{9EB268F9-0A6C-421F-A017-B38CE437BF19}"/>
    <cellStyle name="Normal 2 6 3 6" xfId="6798" xr:uid="{93E26D20-8A6C-4C51-8BFF-11B5135F29B2}"/>
    <cellStyle name="Normal 2 6 3 7" xfId="8456" xr:uid="{B2B9A885-0A13-4861-828C-70D0DF107B9C}"/>
    <cellStyle name="Normal 2 6 3 8" xfId="11390" xr:uid="{8602244F-6671-49D5-9C59-766833E0E206}"/>
    <cellStyle name="Normal 2 6 4" xfId="6191" xr:uid="{7BA1DF59-2861-4518-9351-D0CC8C02ECEE}"/>
    <cellStyle name="Normal 2 6 4 2" xfId="6293" xr:uid="{FBD8BB1B-1E3E-4A94-A78F-31B0A1BE47A8}"/>
    <cellStyle name="Normal 2 6 4 2 2" xfId="6722" xr:uid="{198A16B2-18FE-4C00-AEC7-5B9E08484618}"/>
    <cellStyle name="Normal 2 6 4 2 2 2" xfId="8800" xr:uid="{B73380BA-9BD3-4698-9CAD-356327EAA745}"/>
    <cellStyle name="Normal 2 6 4 2 3" xfId="6507" xr:uid="{75EF7F1C-CFB9-44E5-A26F-5EA00086CD2A}"/>
    <cellStyle name="Normal 2 6 4 2 4" xfId="6924" xr:uid="{76D21F74-FA1E-4572-A4AE-20968075BBFF}"/>
    <cellStyle name="Normal 2 6 4 2 5" xfId="8590" xr:uid="{9A0DF420-DEE8-44B3-9EEE-3A8D5AFE8505}"/>
    <cellStyle name="Normal 2 6 4 3" xfId="6620" xr:uid="{91E41DFA-4F46-4B3C-BEB1-40BB2F1F0274}"/>
    <cellStyle name="Normal 2 6 4 3 2" xfId="8698" xr:uid="{9C3FD2FE-75D7-40E2-B189-10EC18781275}"/>
    <cellStyle name="Normal 2 6 4 4" xfId="6405" xr:uid="{C973AF95-14BE-4FB3-BEB6-DB8A2F1B463E}"/>
    <cellStyle name="Normal 2 6 4 5" xfId="6828" xr:uid="{04A7B1F8-5653-4B7B-B765-5897A0574E13}"/>
    <cellStyle name="Normal 2 6 4 6" xfId="8488" xr:uid="{E9EE0BD3-C460-4E1E-9F98-62B4F1C0E929}"/>
    <cellStyle name="Normal 2 6 5" xfId="6242" xr:uid="{DA238F24-2464-45BD-871D-A986094AAC8E}"/>
    <cellStyle name="Normal 2 6 5 2" xfId="6671" xr:uid="{2FE8B660-D6FF-48E5-8589-8865E03017CB}"/>
    <cellStyle name="Normal 2 6 5 2 2" xfId="8749" xr:uid="{04AA18AE-82B0-42BC-AAE3-E0F3F84210AE}"/>
    <cellStyle name="Normal 2 6 5 3" xfId="6456" xr:uid="{90641621-5173-4099-9A59-8CC9212DD2C2}"/>
    <cellStyle name="Normal 2 6 5 4" xfId="6876" xr:uid="{51EEDABB-86AE-4FA1-A2D4-EBDAC7AC0940}"/>
    <cellStyle name="Normal 2 6 5 5" xfId="8539" xr:uid="{660C72C0-82CA-4D9A-B0DA-1D513AFBECC0}"/>
    <cellStyle name="Normal 2 6 6" xfId="6564" xr:uid="{BFB33B46-60A4-40C5-9D67-266D612BF16F}"/>
    <cellStyle name="Normal 2 6 6 2" xfId="6965" xr:uid="{BA6C3F37-7FF3-45FE-9234-DF0150E08329}"/>
    <cellStyle name="Normal 2 6 6 3" xfId="8643" xr:uid="{4E6918E4-EC72-448C-A6B7-08391302CCCE}"/>
    <cellStyle name="Normal 2 6 7" xfId="6349" xr:uid="{745CF9B3-5C2E-4155-8B1D-1292D208B608}"/>
    <cellStyle name="Normal 2 6 7 2" xfId="7255" xr:uid="{19F509C8-679D-4664-B2AE-D6A775891C33}"/>
    <cellStyle name="Normal 2 6 8" xfId="6775" xr:uid="{BB451B78-21FA-4E14-9BF0-44A266495489}"/>
    <cellStyle name="Normal 2 6 9" xfId="8433" xr:uid="{5D9FD5DF-4FFA-4B8C-9FCA-D29CEA2737E0}"/>
    <cellStyle name="Normal 2 7" xfId="143" xr:uid="{A6D93684-1BB5-4BF7-88A9-7FFD12454A6E}"/>
    <cellStyle name="Normal 2 7 2" xfId="5470" xr:uid="{756959E9-8AC9-4EB7-9E60-424158D94919}"/>
    <cellStyle name="Normal 2 7 3" xfId="6112" xr:uid="{1CE4E7EE-4547-4280-B191-A2FFC0C6DDEF}"/>
    <cellStyle name="Normal 2 8" xfId="1379" xr:uid="{B2FBC178-6B04-4B3B-A5C7-B74F2A9C6303}"/>
    <cellStyle name="Normal 2 8 2" xfId="5471" xr:uid="{8E1A4EF9-5E79-4D61-AE6C-41709699AD8C}"/>
    <cellStyle name="Normal 2 8 2 2" xfId="6216" xr:uid="{FAE14CAB-62EB-48EE-B971-3C2B63452746}"/>
    <cellStyle name="Normal 2 8 2 2 2" xfId="6318" xr:uid="{6FB19D38-DFAF-48D1-AA58-6072135350AF}"/>
    <cellStyle name="Normal 2 8 2 2 2 2" xfId="6747" xr:uid="{7DA65BD9-283B-40DA-B63E-C674D84F6657}"/>
    <cellStyle name="Normal 2 8 2 2 2 2 2" xfId="8825" xr:uid="{3DBDF46E-6D2A-479D-B6A8-8AE8EA9BB1B4}"/>
    <cellStyle name="Normal 2 8 2 2 2 3" xfId="6532" xr:uid="{7B03F687-C240-411A-A3D6-2F00F9266574}"/>
    <cellStyle name="Normal 2 8 2 2 2 4" xfId="6949" xr:uid="{BFB21768-27B5-44C4-BE61-F7CF9733F5D1}"/>
    <cellStyle name="Normal 2 8 2 2 2 5" xfId="8615" xr:uid="{F7C38605-C479-4828-AB54-34FB82C26C4A}"/>
    <cellStyle name="Normal 2 8 2 2 3" xfId="6645" xr:uid="{1B6D78B4-931C-45F9-ADFB-309C45A42F3F}"/>
    <cellStyle name="Normal 2 8 2 2 3 2" xfId="8723" xr:uid="{116E3D64-3817-4962-A7EA-E0BF73CE611A}"/>
    <cellStyle name="Normal 2 8 2 2 4" xfId="6430" xr:uid="{86085220-19D4-4869-A645-6EF0F3564C36}"/>
    <cellStyle name="Normal 2 8 2 2 5" xfId="6852" xr:uid="{681EBAD2-2609-4D07-B768-3C36D500F19E}"/>
    <cellStyle name="Normal 2 8 2 2 6" xfId="8513" xr:uid="{FF4CC23A-35DD-4E08-A8C7-00D6B2A3612D}"/>
    <cellStyle name="Normal 2 8 2 3" xfId="6268" xr:uid="{F3FF8642-D996-42C9-A6F9-C340DD2E343C}"/>
    <cellStyle name="Normal 2 8 2 3 2" xfId="6697" xr:uid="{CF3AEFDA-1985-48BE-B868-87C906FF5D85}"/>
    <cellStyle name="Normal 2 8 2 3 2 2" xfId="8775" xr:uid="{5E3E8B74-76DC-4506-9F2E-837B56A0C663}"/>
    <cellStyle name="Normal 2 8 2 3 3" xfId="6482" xr:uid="{68F9663D-C151-406D-B88A-55D386B01E92}"/>
    <cellStyle name="Normal 2 8 2 3 4" xfId="6901" xr:uid="{8671E96A-0094-4E5F-A2FE-C3250A2C0A79}"/>
    <cellStyle name="Normal 2 8 2 3 5" xfId="8565" xr:uid="{F30B1305-89D0-4B4C-A08C-3FF34D7F4FF1}"/>
    <cellStyle name="Normal 2 8 2 4" xfId="6590" xr:uid="{4DEB979D-D176-4EC5-9CF4-8157190E1E8F}"/>
    <cellStyle name="Normal 2 8 2 4 2" xfId="8668" xr:uid="{0C9150B1-70B5-42F8-ADF7-CB0107F10E52}"/>
    <cellStyle name="Normal 2 8 2 5" xfId="6375" xr:uid="{52C2B69C-BDB4-4EAB-9E4F-AAB6A7CA3C46}"/>
    <cellStyle name="Normal 2 8 2 6" xfId="6800" xr:uid="{BF6515BC-A752-4249-93B6-0701EFF94A73}"/>
    <cellStyle name="Normal 2 8 2 7" xfId="8458" xr:uid="{8ECBD696-5929-4850-B155-5255CDE2F975}"/>
    <cellStyle name="Normal 2 8 2 8" xfId="6154" xr:uid="{B00130F5-609C-4C40-A9F8-2901BA114202}"/>
    <cellStyle name="Normal 2 8 3" xfId="6193" xr:uid="{7B727873-DE62-4C57-B7FA-616CD0602AA2}"/>
    <cellStyle name="Normal 2 8 3 2" xfId="6295" xr:uid="{E53C98DB-C890-406F-9B3B-44AEBC90A861}"/>
    <cellStyle name="Normal 2 8 3 2 2" xfId="6724" xr:uid="{F2CB7B43-2F6E-4F06-A1F4-191F67976613}"/>
    <cellStyle name="Normal 2 8 3 2 2 2" xfId="8802" xr:uid="{7DEBC2AC-26CE-4233-95D4-59DCC38CC6C6}"/>
    <cellStyle name="Normal 2 8 3 2 3" xfId="6509" xr:uid="{C4E73B00-650E-43CD-8C72-0DD83D542A85}"/>
    <cellStyle name="Normal 2 8 3 2 4" xfId="6926" xr:uid="{15BEAACA-2591-46CC-B103-76933B382525}"/>
    <cellStyle name="Normal 2 8 3 2 5" xfId="8592" xr:uid="{CADDC0DE-7349-4049-9496-A7CF5AEF077F}"/>
    <cellStyle name="Normal 2 8 3 3" xfId="6622" xr:uid="{1B87E871-44E5-4400-899A-BFAA99D534B1}"/>
    <cellStyle name="Normal 2 8 3 3 2" xfId="8700" xr:uid="{DD30C27A-2A09-4C7D-99D4-0734CCC96436}"/>
    <cellStyle name="Normal 2 8 3 4" xfId="6407" xr:uid="{9D107846-FA7D-482B-BA0F-4F6C8FA614C3}"/>
    <cellStyle name="Normal 2 8 3 5" xfId="6830" xr:uid="{881EFF9B-E1F1-4A33-AA42-EFB3E5E46F99}"/>
    <cellStyle name="Normal 2 8 3 6" xfId="8490" xr:uid="{6A76A0AF-B043-4FDF-9BC3-65FC7A687994}"/>
    <cellStyle name="Normal 2 8 4" xfId="6244" xr:uid="{C2534E7C-8257-4470-80AD-3288A51A4351}"/>
    <cellStyle name="Normal 2 8 4 2" xfId="6673" xr:uid="{87A11925-619E-4B00-A245-9BA199804118}"/>
    <cellStyle name="Normal 2 8 4 2 2" xfId="8751" xr:uid="{A097ED18-3BA5-4685-91CA-AE0E47CD8AEA}"/>
    <cellStyle name="Normal 2 8 4 3" xfId="6458" xr:uid="{D5EDA475-1ED1-4EE3-9B0F-DE0F82760491}"/>
    <cellStyle name="Normal 2 8 4 4" xfId="6878" xr:uid="{B9438578-C57F-46F6-B348-BD8D7E8FD308}"/>
    <cellStyle name="Normal 2 8 4 5" xfId="8541" xr:uid="{9EBF533D-CFD7-4C69-945A-BFA998726627}"/>
    <cellStyle name="Normal 2 8 5" xfId="6566" xr:uid="{D64B321C-D7DF-49AB-9DE0-821E1228E314}"/>
    <cellStyle name="Normal 2 8 5 2" xfId="7256" xr:uid="{8F73C3CC-8206-45FC-A98B-4EB8BFE08F77}"/>
    <cellStyle name="Normal 2 8 5 3" xfId="8645" xr:uid="{21B028CE-63F0-4EE1-A200-970A9CB3A64B}"/>
    <cellStyle name="Normal 2 8 6" xfId="6351" xr:uid="{9CFD1D5E-6877-41DD-A417-CDDE537768CF}"/>
    <cellStyle name="Normal 2 8 7" xfId="6777" xr:uid="{AE4EB96C-BC40-42CB-8B1E-16CBCC9113AE}"/>
    <cellStyle name="Normal 2 8 8" xfId="8435" xr:uid="{49D3EC48-1F01-44C9-B1A2-F971EF12C73F}"/>
    <cellStyle name="Normal 2 8 9" xfId="6125" xr:uid="{964A3554-55BB-4B30-8F65-7B5F28D75730}"/>
    <cellStyle name="Normal 2 9" xfId="5472" xr:uid="{C0EC9D1E-FA98-49A2-9AE8-7CB2A9A02C14}"/>
    <cellStyle name="Normal 2 9 2" xfId="6155" xr:uid="{984242CB-8F5D-4ACA-803D-5F012424797C}"/>
    <cellStyle name="Normal 2 9 2 2" xfId="6217" xr:uid="{6E63DF54-C801-4685-9ABC-50B61FF097DE}"/>
    <cellStyle name="Normal 2 9 2 2 2" xfId="6319" xr:uid="{84119DB6-B5C3-4AFB-96D7-5BC543A85D3D}"/>
    <cellStyle name="Normal 2 9 2 2 2 2" xfId="6748" xr:uid="{928B4098-EE5A-4AE5-B85D-BD7E6BB69E23}"/>
    <cellStyle name="Normal 2 9 2 2 2 2 2" xfId="8826" xr:uid="{B20156FD-203D-4197-8FCE-56278A8E0CC5}"/>
    <cellStyle name="Normal 2 9 2 2 2 3" xfId="6533" xr:uid="{FE71BC14-DF9B-4038-A8FD-AD5C12984DED}"/>
    <cellStyle name="Normal 2 9 2 2 2 4" xfId="6950" xr:uid="{420CA42F-0D47-4657-AE41-FDF5E142DDDC}"/>
    <cellStyle name="Normal 2 9 2 2 2 5" xfId="8616" xr:uid="{3EC89E98-80C3-49CD-AD02-59D9B170857B}"/>
    <cellStyle name="Normal 2 9 2 2 3" xfId="6646" xr:uid="{E144B384-2A55-4485-BDCC-66B27957E106}"/>
    <cellStyle name="Normal 2 9 2 2 3 2" xfId="8724" xr:uid="{87440E32-7596-4D64-91A2-74F612840E95}"/>
    <cellStyle name="Normal 2 9 2 2 4" xfId="6431" xr:uid="{CF3B9F05-F927-4236-9C60-7471DB0D9D74}"/>
    <cellStyle name="Normal 2 9 2 2 5" xfId="6853" xr:uid="{9A6CFBDB-6DEE-485E-A51D-D29E2833448C}"/>
    <cellStyle name="Normal 2 9 2 2 6" xfId="8514" xr:uid="{4A0574CA-CE05-4440-B752-49105EDD9303}"/>
    <cellStyle name="Normal 2 9 2 3" xfId="6269" xr:uid="{6FE10285-8A0D-418C-8D79-C82D8E3C65E5}"/>
    <cellStyle name="Normal 2 9 2 3 2" xfId="6698" xr:uid="{2C05A291-CB5B-4A52-90E7-529DB17464FF}"/>
    <cellStyle name="Normal 2 9 2 3 2 2" xfId="8776" xr:uid="{2F4572A1-4A57-4A4B-8DB1-2CBAC2FE79A8}"/>
    <cellStyle name="Normal 2 9 2 3 3" xfId="6483" xr:uid="{8DB531C5-A64B-43BB-A7D0-1C9900D23196}"/>
    <cellStyle name="Normal 2 9 2 3 4" xfId="6902" xr:uid="{6F876BE5-7C76-4D90-A1A7-DD31781E3797}"/>
    <cellStyle name="Normal 2 9 2 3 5" xfId="8566" xr:uid="{71D5E5E8-8AFF-4F95-9465-754A70ED31AC}"/>
    <cellStyle name="Normal 2 9 2 4" xfId="6591" xr:uid="{F8FF3A34-A904-4B51-BAD2-67B1B425190B}"/>
    <cellStyle name="Normal 2 9 2 4 2" xfId="8669" xr:uid="{4C6AAFB8-D6FB-452D-8B3F-D2ECFD76A566}"/>
    <cellStyle name="Normal 2 9 2 5" xfId="6376" xr:uid="{4F3ADCD5-979F-425B-85AD-45F12E5FBE36}"/>
    <cellStyle name="Normal 2 9 2 6" xfId="6801" xr:uid="{D96C3A88-8892-4786-8980-0398CDBE4DD6}"/>
    <cellStyle name="Normal 2 9 2 7" xfId="8459" xr:uid="{45F3CBA0-2F30-4C66-BBD7-006574078CFB}"/>
    <cellStyle name="Normal 2 9 3" xfId="6194" xr:uid="{8E1DAAED-43D3-4581-9DD0-1A24B6EEB139}"/>
    <cellStyle name="Normal 2 9 3 2" xfId="6296" xr:uid="{CF514709-DD54-42AC-8E51-B1ABE0C78561}"/>
    <cellStyle name="Normal 2 9 3 2 2" xfId="6725" xr:uid="{6391401B-FF05-4C13-A1B5-DE296E801240}"/>
    <cellStyle name="Normal 2 9 3 2 2 2" xfId="8803" xr:uid="{1BA01E6E-6DBB-4E9D-91F9-F04AD3299A79}"/>
    <cellStyle name="Normal 2 9 3 2 3" xfId="6510" xr:uid="{817D5370-3928-4695-A1F6-385AE3251257}"/>
    <cellStyle name="Normal 2 9 3 2 4" xfId="6927" xr:uid="{7744ADCC-41F4-4C52-8AD0-8C8177E22466}"/>
    <cellStyle name="Normal 2 9 3 2 5" xfId="8593" xr:uid="{934DED99-9F8A-44AA-ACAB-8C4C8449EFF6}"/>
    <cellStyle name="Normal 2 9 3 3" xfId="6623" xr:uid="{FA64A922-AE33-4B80-A26C-3642784743A2}"/>
    <cellStyle name="Normal 2 9 3 3 2" xfId="8701" xr:uid="{9233E4E4-A956-46F1-9CC8-647EF9C23B8E}"/>
    <cellStyle name="Normal 2 9 3 4" xfId="6408" xr:uid="{DCE115CE-AF9C-49C2-BAA4-B97AD4008668}"/>
    <cellStyle name="Normal 2 9 3 5" xfId="6831" xr:uid="{A4908FA1-2827-42C5-B36E-74B7FC3411F7}"/>
    <cellStyle name="Normal 2 9 3 6" xfId="8491" xr:uid="{84296197-37D8-404C-B8AE-268D5B60B95D}"/>
    <cellStyle name="Normal 2 9 4" xfId="6245" xr:uid="{106E626A-482E-47A7-BD7F-E4737FAD6620}"/>
    <cellStyle name="Normal 2 9 4 2" xfId="6674" xr:uid="{98B71A99-C0AB-4C0C-B7CF-2AAE7A36E487}"/>
    <cellStyle name="Normal 2 9 4 2 2" xfId="8752" xr:uid="{8429D39F-E143-48F6-9D77-B8158093E52C}"/>
    <cellStyle name="Normal 2 9 4 3" xfId="6459" xr:uid="{3F79D1D7-0E39-447B-8BE3-22994C4881D9}"/>
    <cellStyle name="Normal 2 9 4 4" xfId="6879" xr:uid="{9369DDC7-F61B-4AA1-A148-B6D798EE3809}"/>
    <cellStyle name="Normal 2 9 4 5" xfId="8542" xr:uid="{03B3FBD0-EE38-43AA-8468-6CAAA4A9076D}"/>
    <cellStyle name="Normal 2 9 5" xfId="6567" xr:uid="{3DECA2E7-98C5-434B-A45D-4F82F998E471}"/>
    <cellStyle name="Normal 2 9 5 2" xfId="7257" xr:uid="{783B5323-7A0B-487E-8062-03DF5CCAFDB0}"/>
    <cellStyle name="Normal 2 9 5 3" xfId="8646" xr:uid="{DEF2BEE0-9918-4262-99C2-EBD68E582AE7}"/>
    <cellStyle name="Normal 2 9 6" xfId="6352" xr:uid="{86D00936-0FD3-4415-8F06-13347FFE2BEB}"/>
    <cellStyle name="Normal 2 9 7" xfId="6778" xr:uid="{CDE3EDE8-2984-4F8D-90DA-37F8D3C437F7}"/>
    <cellStyle name="Normal 2 9 8" xfId="8436" xr:uid="{87A60441-8216-44ED-8559-7B0628392571}"/>
    <cellStyle name="Normal 2 9 9" xfId="6126" xr:uid="{41C77065-E71E-45DC-A377-28A49EE8B6A3}"/>
    <cellStyle name="Normal 2_A1.52_BP_Financial_Requirements" xfId="7074" xr:uid="{6817264A-9C5B-4463-849A-079726F25A99}"/>
    <cellStyle name="Normal 20" xfId="5473" xr:uid="{59C4A7EC-DEE5-4CC5-BAAA-E09EFB129BF5}"/>
    <cellStyle name="Normal 20 2" xfId="7258" xr:uid="{ACB7023C-01E4-471D-97E3-289C28AE1ACD}"/>
    <cellStyle name="Normal 20 3" xfId="6975" xr:uid="{C1DDBD22-35A9-4A7E-A011-63E8CF885762}"/>
    <cellStyle name="Normal 21" xfId="5474" xr:uid="{D8DCED4E-95CF-425D-99E1-6A9CD5BE5B53}"/>
    <cellStyle name="Normal 22" xfId="5475" xr:uid="{40DE120A-0B36-4B20-A2E0-D7818FD1AB20}"/>
    <cellStyle name="Normal 22 2" xfId="7259" xr:uid="{F91E3E96-9BF2-4A69-8CB7-2FE52075ADFD}"/>
    <cellStyle name="Normal 22 3" xfId="6132" xr:uid="{6FA08EE3-2D4B-40B9-AF66-7A84388946C2}"/>
    <cellStyle name="Normal 23" xfId="4533" xr:uid="{14837FD9-681A-4AC9-AD4D-0AC4495C265C}"/>
    <cellStyle name="Normal 23 2" xfId="6168" xr:uid="{5A0B5A34-220C-4701-81D3-F0AB87E1E6BF}"/>
    <cellStyle name="Normal 23 2 2" xfId="7673" xr:uid="{C6531E0B-48B5-46E6-AC1B-EB73B410E5CA}"/>
    <cellStyle name="Normal 23 2 2 2" xfId="11829" xr:uid="{864C13AA-0C6B-4674-8267-1354547C00DA}"/>
    <cellStyle name="Normal 23 2 3" xfId="9566" xr:uid="{FA1112EE-6F9D-4AC0-8EFE-3930E9AFA3DE}"/>
    <cellStyle name="Normal 23 2 4" xfId="16689" xr:uid="{4CFE0C96-0ACE-4517-A902-0AB9EDC95F38}"/>
    <cellStyle name="Normal 23 3" xfId="7492" xr:uid="{A66F8027-1537-47A5-AD1A-447E767FA792}"/>
    <cellStyle name="Normal 23 3 2" xfId="9386" xr:uid="{D9522BD3-C777-4980-9A4C-220C15600525}"/>
    <cellStyle name="Normal 23 4" xfId="7859" xr:uid="{CE65CACA-557A-4412-B634-0F1A450DDB4D}"/>
    <cellStyle name="Normal 23 4 2" xfId="9752" xr:uid="{4B969EDC-2BA3-4818-A46E-7DBF4603471F}"/>
    <cellStyle name="Normal 23 5" xfId="7105" xr:uid="{0FB145C4-30C5-406C-AC9C-ACBDC1652DFD}"/>
    <cellStyle name="Normal 23 5 2" xfId="10404" xr:uid="{066AE736-581A-4FF1-AEE9-CAD0712890D9}"/>
    <cellStyle name="Normal 23 6" xfId="8848" xr:uid="{A09147DA-C289-4A97-9D92-62EF7CD0F970}"/>
    <cellStyle name="Normal 23 7" xfId="16112" xr:uid="{FFFDD2DF-6DE7-4D2E-A343-76449B353877}"/>
    <cellStyle name="Normal 23 8" xfId="7094" xr:uid="{3563F738-A97A-4B06-A7F2-D85FDB0CDB67}"/>
    <cellStyle name="Normal 24" xfId="305" xr:uid="{19AA23DB-994F-406E-9F3A-8511DA7CE0AB}"/>
    <cellStyle name="Normal 24 2" xfId="7474" xr:uid="{381751BD-F0C0-4F7F-96B8-0BBAACFD5FFF}"/>
    <cellStyle name="Normal 24 2 2" xfId="10784" xr:uid="{F2ED7F4E-47D1-4791-B80F-18FBF0D863BB}"/>
    <cellStyle name="Normal 24 3" xfId="11729" xr:uid="{C2FE6E66-C795-454B-BB0B-2686CA364456}"/>
    <cellStyle name="Normal 24 4" xfId="10551" xr:uid="{BF7B8D60-424F-4D9B-934F-8ED346813453}"/>
    <cellStyle name="Normal 24 5" xfId="7095" xr:uid="{D06785C3-2497-43A0-8334-DDE6D1C9DF52}"/>
    <cellStyle name="Normal 25" xfId="4519" xr:uid="{56B6EF1C-FAAE-45BF-9D52-F326F6646FA6}"/>
    <cellStyle name="Normal 25 2" xfId="12909" xr:uid="{B4D88E8C-A4CF-49A5-9300-65D7EB018689}"/>
    <cellStyle name="Normal 25 2 2" xfId="17607" xr:uid="{5848BD52-5B6D-44A0-827B-AE50E267EF58}"/>
    <cellStyle name="Normal 25 3" xfId="11695" xr:uid="{9DEAF075-50C2-4FA9-AA46-2514EF8EC27B}"/>
    <cellStyle name="Normal 25 4" xfId="9375" xr:uid="{86DA1307-8022-4BF3-AFFD-FCB92EAB9572}"/>
    <cellStyle name="Normal 25 5" xfId="16578" xr:uid="{B0685F20-6A35-4FB6-B5D9-EAEF7067E402}"/>
    <cellStyle name="Normal 25 6" xfId="7476" xr:uid="{E84F848F-CDEF-4EBD-8B62-E1EF1658F515}"/>
    <cellStyle name="Normal 26" xfId="4523" xr:uid="{D1356C46-25B9-469A-9261-8708E876179A}"/>
    <cellStyle name="Normal 26 2" xfId="12910" xr:uid="{7088AD53-517E-4D4E-AFC9-456F4B0AAE33}"/>
    <cellStyle name="Normal 26 2 2" xfId="17608" xr:uid="{912BF320-FF20-4DEA-B51C-C4AC3E070DB9}"/>
    <cellStyle name="Normal 26 3" xfId="11696" xr:uid="{E2599C03-DA67-4ABB-9814-2F72CAF3F56A}"/>
    <cellStyle name="Normal 26 4" xfId="9377" xr:uid="{4E726445-DCEB-45FB-8DB9-F246D5FE3C42}"/>
    <cellStyle name="Normal 26 5" xfId="16579" xr:uid="{E943EDA1-44E6-4A1F-AE74-51F15B2621C6}"/>
    <cellStyle name="Normal 26 6" xfId="7479" xr:uid="{C028D8D7-00EB-4CA9-9C89-50D336CB34DE}"/>
    <cellStyle name="Normal 27" xfId="5761" xr:uid="{377E9164-D71B-4402-9123-E416AB54C3B7}"/>
    <cellStyle name="Normal 27 2" xfId="12922" xr:uid="{12F2C8C7-4019-4ABD-9511-18A2D52B9971}"/>
    <cellStyle name="Normal 27 2 2" xfId="17620" xr:uid="{6A3041DB-E589-4C72-8747-95C91BAED56C}"/>
    <cellStyle name="Normal 27 3" xfId="11728" xr:uid="{E7619E93-4078-4E17-95ED-A175E79FC9A0}"/>
    <cellStyle name="Normal 27 4" xfId="9382" xr:uid="{17B7BAED-1DEE-4343-A78A-88ABC5127FB8}"/>
    <cellStyle name="Normal 27 5" xfId="16591" xr:uid="{DB6266FD-E9BF-4B37-BDE1-4430FF271D75}"/>
    <cellStyle name="Normal 27 6" xfId="7487" xr:uid="{D7037CAA-60D0-4150-93B7-79C8EE908855}"/>
    <cellStyle name="Normal 28" xfId="6075" xr:uid="{BBC5EA14-36A6-4601-8820-BB8C4CEA8E36}"/>
    <cellStyle name="Normal 28 2" xfId="12923" xr:uid="{AF0AE3E0-E626-4660-A371-DF1CD14324A0}"/>
    <cellStyle name="Normal 28 2 2" xfId="17621" xr:uid="{EB015371-F839-49FA-A724-9142396E1153}"/>
    <cellStyle name="Normal 28 3" xfId="11730" xr:uid="{110221DC-2A70-49B8-BCE4-1E09F6A25EE0}"/>
    <cellStyle name="Normal 28 4" xfId="16592" xr:uid="{2F2D7E4C-7E55-444E-ABE9-08CDD21ED0B5}"/>
    <cellStyle name="Normal 28 5" xfId="7096" xr:uid="{AA396DBD-0F1B-4BF9-8E17-E8D1F11D9248}"/>
    <cellStyle name="Normal 28 6" xfId="17629" xr:uid="{5D4A2A88-BB0F-4F5C-A917-5D2572DAE58E}"/>
    <cellStyle name="Normal 29" xfId="5872" xr:uid="{72FC127E-2F8C-4457-ACE5-DF320552ACA9}"/>
    <cellStyle name="Normal 29 2" xfId="8842" xr:uid="{08FA96EB-373E-4D97-AE36-17D503AFA2F3}"/>
    <cellStyle name="Normal 3" xfId="89" xr:uid="{4B182FF3-36FB-4A3A-A13C-D955391DEE3E}"/>
    <cellStyle name="Normal 3 10" xfId="5476" xr:uid="{4B7B958E-A2AB-4D97-8D04-30E6C473F182}"/>
    <cellStyle name="Normal 3 10 2" xfId="5477" xr:uid="{A65356AB-2160-47D1-8184-9761087F4330}"/>
    <cellStyle name="Normal 3 10 3" xfId="5478" xr:uid="{92D41968-948C-4A49-AA0B-36FF37911DAE}"/>
    <cellStyle name="Normal 3 10 4" xfId="5479" xr:uid="{CA540461-0C40-4A16-B533-48BBBA591D95}"/>
    <cellStyle name="Normal 3 10 5" xfId="5480" xr:uid="{BFDD6A97-8F01-42B3-93F9-222F62FA5936}"/>
    <cellStyle name="Normal 3 10 6" xfId="5481" xr:uid="{482090D5-F88F-415C-B007-73B9F9C9F3B5}"/>
    <cellStyle name="Normal 3 10 7" xfId="5482" xr:uid="{144BE6E4-1261-41A9-A603-160409E15845}"/>
    <cellStyle name="Normal 3 10 8" xfId="11712" xr:uid="{21C11F88-2F2F-4A82-8B9B-F54765396A40}"/>
    <cellStyle name="Normal 3 11" xfId="5483" xr:uid="{42557B61-5902-4F52-B0AC-963895C135BD}"/>
    <cellStyle name="Normal 3 11 19" xfId="7061" xr:uid="{5957BC18-C7B1-4A1B-8877-45FF05C02CFD}"/>
    <cellStyle name="Normal 3 11 2" xfId="7260" xr:uid="{9BE9123E-2E64-4585-B24B-5B21A7C023C5}"/>
    <cellStyle name="Normal 3 11 3" xfId="6117" xr:uid="{EBE45299-F11C-4C11-B073-A51D5BB6760E}"/>
    <cellStyle name="Normal 3 12" xfId="5484" xr:uid="{58268ED3-CC57-4A52-B21A-1609FE8D5117}"/>
    <cellStyle name="Normal 3 13" xfId="5485" xr:uid="{0A895F25-5DEE-4EC7-ABCF-0C8396EE7CA2}"/>
    <cellStyle name="Normal 3 14" xfId="5486" xr:uid="{34240343-B945-4676-85A1-635450A09A28}"/>
    <cellStyle name="Normal 3 15" xfId="5487" xr:uid="{42CAD230-9943-43A3-993B-155BBBA7C39F}"/>
    <cellStyle name="Normal 3 16" xfId="5488" xr:uid="{0E344CB9-CDDF-4FF2-88AD-CAF7FBD201AE}"/>
    <cellStyle name="Normal 3 17" xfId="5489" xr:uid="{5FFCC63A-7CCD-400A-9CB9-C9D960921A39}"/>
    <cellStyle name="Normal 3 18" xfId="5490" xr:uid="{6BEC7FC4-225C-438D-A71A-6D0F65DC45F8}"/>
    <cellStyle name="Normal 3 19" xfId="5491" xr:uid="{EB9A3F51-F518-45AB-BE12-033ECF09A72B}"/>
    <cellStyle name="Normal 3 2" xfId="659" xr:uid="{DFE0364F-7C73-4006-A515-B28F3B16837F}"/>
    <cellStyle name="Normal 3 2 10" xfId="5493" xr:uid="{60218F7F-A321-4B2E-8473-6AEC79A43FA8}"/>
    <cellStyle name="Normal 3 2 11" xfId="5494" xr:uid="{54079B53-5597-443B-AD97-F2298ABAD148}"/>
    <cellStyle name="Normal 3 2 12" xfId="5495" xr:uid="{2C02A505-EA06-4E13-9BBD-8621E3D868EC}"/>
    <cellStyle name="Normal 3 2 13" xfId="5496" xr:uid="{782363D8-EE89-4FF2-9973-B259C5ADC6F4}"/>
    <cellStyle name="Normal 3 2 14" xfId="5497" xr:uid="{6AF60728-2AE3-4A02-87AA-7E969916679D}"/>
    <cellStyle name="Normal 3 2 15" xfId="5498" xr:uid="{94740E28-9BCD-433B-A30A-725FB6B46186}"/>
    <cellStyle name="Normal 3 2 16" xfId="5499" xr:uid="{92D03A01-825B-4F3F-AC90-12308E739CA8}"/>
    <cellStyle name="Normal 3 2 17" xfId="5492" xr:uid="{207BC591-9C2F-4D14-BC8F-6070AC1E586B}"/>
    <cellStyle name="Normal 3 2 17 2" xfId="11329" xr:uid="{5B12B1F3-89D1-4B87-8C57-1F111AE718B8}"/>
    <cellStyle name="Normal 3 2 17 3" xfId="7481" xr:uid="{D94FF6B1-56E9-480C-8DA4-EB8DBF7E64C1}"/>
    <cellStyle name="Normal 3 2 18" xfId="6071" xr:uid="{42765606-749E-4A75-8871-D8BAA3F990F4}"/>
    <cellStyle name="Normal 3 2 18 2" xfId="7261" xr:uid="{071F0049-3B1B-4B56-A091-BC08ED26BFC8}"/>
    <cellStyle name="Normal 3 2 2" xfId="5500" xr:uid="{ECF6B234-37FC-448B-908D-5F85700BE404}"/>
    <cellStyle name="Normal 3 2 2 2" xfId="5501" xr:uid="{B054E2D7-9D24-4943-ABBD-0434BA1B1F94}"/>
    <cellStyle name="Normal 3 2 2 3" xfId="5502" xr:uid="{9A693696-C558-4243-8667-8CBDCD3D20B9}"/>
    <cellStyle name="Normal 3 2 2 3 2" xfId="7263" xr:uid="{578D4C36-F4F3-4584-984A-56328CD3BE51}"/>
    <cellStyle name="Normal 3 2 2 3 3" xfId="6135" xr:uid="{C6BA6D56-F9F2-4710-A420-76B062E65C83}"/>
    <cellStyle name="Normal 3 2 2 4" xfId="5503" xr:uid="{506B6852-429B-4FC3-A695-4F15DC6C407D}"/>
    <cellStyle name="Normal 3 2 2 5" xfId="5504" xr:uid="{1C7EF654-BE17-4499-95F3-1F9CF05E17CF}"/>
    <cellStyle name="Normal 3 2 2 6" xfId="5505" xr:uid="{F85D9178-1799-42FF-8498-F45FA85006CC}"/>
    <cellStyle name="Normal 3 2 2 7" xfId="5506" xr:uid="{F506B734-7599-4820-AB9F-0096BDAF6504}"/>
    <cellStyle name="Normal 3 2 2 8" xfId="7262" xr:uid="{03D2DEE8-DCEA-4240-B307-8446C537CDFB}"/>
    <cellStyle name="Normal 3 2 2 9" xfId="7003" xr:uid="{A41F435A-43DD-4575-866A-4F1B894135E8}"/>
    <cellStyle name="Normal 3 2 3" xfId="5507" xr:uid="{2F2709EB-FFB7-4B34-B3CC-BFF727B09C8D}"/>
    <cellStyle name="Normal 3 2 3 2" xfId="7264" xr:uid="{4A5AE8C3-A516-4B1B-94BB-25CF47FAAF67}"/>
    <cellStyle name="Normal 3 2 3 3" xfId="7081" xr:uid="{7859A532-D516-4607-9618-2828044DE6DD}"/>
    <cellStyle name="Normal 3 2 4" xfId="5508" xr:uid="{C93ABBE5-D813-47C4-8798-663667369158}"/>
    <cellStyle name="Normal 3 2 5" xfId="5509" xr:uid="{3C8A796B-E128-4C07-9708-A36445E3B07E}"/>
    <cellStyle name="Normal 3 2 6" xfId="5510" xr:uid="{470F7314-D390-408C-9F1C-A5CB6F428544}"/>
    <cellStyle name="Normal 3 2 7" xfId="5511" xr:uid="{38C4427D-A1C1-4DD7-A880-FA8F740FE2EA}"/>
    <cellStyle name="Normal 3 2 8" xfId="5512" xr:uid="{C638109D-A1B6-401F-84CF-2944BB74D787}"/>
    <cellStyle name="Normal 3 2 9" xfId="5513" xr:uid="{F3618512-B3AD-4875-8B9D-A62763D1E5FA}"/>
    <cellStyle name="Normal 3 20" xfId="5514" xr:uid="{A75F1592-E538-4807-91CA-92E98C4654DC}"/>
    <cellStyle name="Normal 3 21" xfId="4535" xr:uid="{B8FC6F79-E75D-4ED1-8BA6-4458B848B8BC}"/>
    <cellStyle name="Normal 3 21 2" xfId="11391" xr:uid="{35716F21-B3B6-4AE1-8147-10EEFB80699D}"/>
    <cellStyle name="Normal 3 21 3" xfId="7478" xr:uid="{49DB9C08-1001-4117-9E3D-DBE74CFBDF5F}"/>
    <cellStyle name="Normal 3 22" xfId="6066" xr:uid="{400B974B-E620-426D-8EB3-253C213D130D}"/>
    <cellStyle name="Normal 3 22 2" xfId="7106" xr:uid="{6D801CE3-0D84-4805-BB60-F083BA3D36CF}"/>
    <cellStyle name="Normal 3 3" xfId="209" xr:uid="{2EAEBA6F-7102-43C2-A60C-AD3405F558B0}"/>
    <cellStyle name="Normal 3 3 10" xfId="8879" xr:uid="{BC5DE057-61BC-44D4-ACD9-BFAE9647A052}"/>
    <cellStyle name="Normal 3 3 11" xfId="6165" xr:uid="{2B63B1B8-99A9-43F2-B6D9-88E1775DC1E8}"/>
    <cellStyle name="Normal 3 3 2" xfId="5516" xr:uid="{9B9448DF-6FA2-4866-9B2A-0F7729508C88}"/>
    <cellStyle name="Normal 3 3 2 2" xfId="6328" xr:uid="{277EA8CB-D4EE-4F8F-AB80-E1A42C424FD3}"/>
    <cellStyle name="Normal 3 3 2 2 2" xfId="6757" xr:uid="{47797442-B840-4E2A-9D6E-7BFEFBC5864B}"/>
    <cellStyle name="Normal 3 3 2 2 2 2" xfId="8835" xr:uid="{1CAAAD75-79A3-4585-B344-D1EF6CB30F03}"/>
    <cellStyle name="Normal 3 3 2 2 3" xfId="6542" xr:uid="{E26CDB50-74F2-4820-8118-BFFF9B8C8673}"/>
    <cellStyle name="Normal 3 3 2 2 4" xfId="6958" xr:uid="{DC0C818E-647D-4B74-B164-F62953A5AB70}"/>
    <cellStyle name="Normal 3 3 2 2 5" xfId="8625" xr:uid="{09668C03-7FD9-4FF2-8892-C35DBB0D0424}"/>
    <cellStyle name="Normal 3 3 2 2 6" xfId="10563" xr:uid="{82534BA0-1655-47E8-AB58-0B4CB5624E11}"/>
    <cellStyle name="Normal 3 3 2 3" xfId="6654" xr:uid="{B6234BC7-E03A-48D6-AC3E-8F4CD14882C4}"/>
    <cellStyle name="Normal 3 3 2 3 2" xfId="7266" xr:uid="{4720850B-0406-48EC-B3E8-AA12CB9938FE}"/>
    <cellStyle name="Normal 3 3 2 3 3" xfId="8732" xr:uid="{5ACB1A2A-59B1-4031-854B-B9F3A53917E0}"/>
    <cellStyle name="Normal 3 3 2 4" xfId="6439" xr:uid="{9B59CAA1-F63F-4755-AA8B-7AAFC211452A}"/>
    <cellStyle name="Normal 3 3 2 5" xfId="6860" xr:uid="{5F887F19-6C48-4302-B2FC-43E335C282BC}"/>
    <cellStyle name="Normal 3 3 2 5 10" xfId="7470" xr:uid="{BDC097D9-9135-4142-AFFB-B4C99179B182}"/>
    <cellStyle name="Normal 3 3 2 5 10 2" xfId="6041" xr:uid="{195A193B-118A-496B-AA32-E38046BDD63C}"/>
    <cellStyle name="Normal 3 3 2 5 15" xfId="11627" xr:uid="{5867BC9D-8095-4928-BEDA-D69899B3293E}"/>
    <cellStyle name="Normal 3 3 2 5 2" xfId="10564" xr:uid="{AE88EAA5-E70C-4BEB-8A20-033A0C31C9EE}"/>
    <cellStyle name="Normal 3 3 2 6" xfId="8522" xr:uid="{708F88F9-8071-4C19-A434-3925D8378700}"/>
    <cellStyle name="Normal 3 3 2 7" xfId="6225" xr:uid="{82C54078-BC92-4BDD-B98D-89D20052C091}"/>
    <cellStyle name="Normal 3 3 2_3.15 Additional Data" xfId="11393" xr:uid="{F3903E03-3F8D-4BA3-BF16-643F217715A7}"/>
    <cellStyle name="Normal 3 3 3" xfId="5515" xr:uid="{1B8DE007-D4CD-4630-A0BF-9B27BD3306B7}"/>
    <cellStyle name="Normal 3 3 3 2" xfId="6707" xr:uid="{66B76E4C-AF39-4F08-BF9C-17D9C50687C0}"/>
    <cellStyle name="Normal 3 3 3 2 2" xfId="8785" xr:uid="{75F2AE65-CD2C-4BEC-B421-7858B95D27E6}"/>
    <cellStyle name="Normal 3 3 3 3" xfId="6492" xr:uid="{93EDFD02-B1D3-4E6F-B61F-B722632F18C5}"/>
    <cellStyle name="Normal 3 3 3 4" xfId="6910" xr:uid="{43E7FEC7-D852-4C19-AB5A-2A10EE336F44}"/>
    <cellStyle name="Normal 3 3 3 5" xfId="8575" xr:uid="{97F52324-5C32-4925-92D7-FB686D709722}"/>
    <cellStyle name="Normal 3 3 3 6" xfId="10565" xr:uid="{AC9B814E-0948-43F5-A9D3-8A4775EFF70E}"/>
    <cellStyle name="Normal 3 3 3 7" xfId="6278" xr:uid="{35A9AD3F-7424-4290-B20E-000573E564ED}"/>
    <cellStyle name="Normal 3 3 4" xfId="6600" xr:uid="{3BA0FFC3-F6E8-49D0-B887-ECB0CFC257C1}"/>
    <cellStyle name="Normal 3 3 4 2" xfId="7020" xr:uid="{C3C1D03C-73AD-452C-8A1E-F7C05FEE42BE}"/>
    <cellStyle name="Normal 3 3 4 3" xfId="8678" xr:uid="{4D61D062-9425-42EA-A8E5-423A0CBAB610}"/>
    <cellStyle name="Normal 3 3 4 4" xfId="11392" xr:uid="{AC55FEAA-82AE-416E-8815-1A987836A679}"/>
    <cellStyle name="Normal 3 3 5" xfId="6385" xr:uid="{9F93CE04-C0F3-40C8-92E8-09BB17EEB022}"/>
    <cellStyle name="Normal 3 3 5 2" xfId="7075" xr:uid="{13361B3B-7B07-496E-9EA9-690C34871410}"/>
    <cellStyle name="Normal 3 3 6" xfId="7265" xr:uid="{C9CE03DA-9243-4910-975E-4733D767BF69}"/>
    <cellStyle name="Normal 3 3 7" xfId="6809" xr:uid="{9094F6C4-11B2-4200-AF14-7145FDF2000D}"/>
    <cellStyle name="Normal 3 3 8" xfId="8468" xr:uid="{B3E3DDD6-84C1-43D1-897D-27C2B6F981FC}"/>
    <cellStyle name="Normal 3 3 9" xfId="8850" xr:uid="{B9DD69E4-B1C8-4EEF-AD74-C3D886CC9CD2}"/>
    <cellStyle name="Normal 3 3_GTO Non Operational Capex Roll-over submission (FINAL with property)" xfId="5517" xr:uid="{3061D218-0E8C-45E6-A368-439CEAF739C1}"/>
    <cellStyle name="Normal 3 4" xfId="5518" xr:uid="{9B132272-A99A-4E0C-9CA4-45F63015A837}"/>
    <cellStyle name="Normal 3 4 2" xfId="7267" xr:uid="{ED6E9E0E-17B4-4C7F-A8EB-A3679EE5D6D7}"/>
    <cellStyle name="Normal 3 4 2 2" xfId="11394" xr:uid="{617DFD59-5041-4083-B47D-1AD40B79F70A}"/>
    <cellStyle name="Normal 3 4 3" xfId="6981" xr:uid="{2F76F041-FFCF-4F82-AE47-FE0EABCC7E75}"/>
    <cellStyle name="Normal 3 5" xfId="5519" xr:uid="{C0A6BE7E-E323-414B-92A2-B5475FEFDC67}"/>
    <cellStyle name="Normal 3 5 2" xfId="7268" xr:uid="{571D1387-E99D-4F51-843C-46C796DD242A}"/>
    <cellStyle name="Normal 3 5 3" xfId="7035" xr:uid="{9EE0CF5B-EFFC-4318-9A03-3EBE435A8278}"/>
    <cellStyle name="Normal 3 6" xfId="5520" xr:uid="{72846F10-C4B3-45DA-8AF2-092FB832D02D}"/>
    <cellStyle name="Normal 3 7" xfId="5521" xr:uid="{80E712B5-C696-46CD-B299-D00660A48169}"/>
    <cellStyle name="Normal 3 8" xfId="5522" xr:uid="{50C41669-0F26-4B20-B091-05DB8ABF07C6}"/>
    <cellStyle name="Normal 3 9" xfId="5523" xr:uid="{9E92ECC1-45ED-4DF9-A5B6-9FF3CC5722BD}"/>
    <cellStyle name="Normal 3_3.15 Additional Data" xfId="11395" xr:uid="{CD167C43-3EEF-445D-A86B-E1687E5D747C}"/>
    <cellStyle name="Normal 30" xfId="6078" xr:uid="{593A1D79-9AF7-4E20-B3A6-3806C24E77B3}"/>
    <cellStyle name="Normal 30 2" xfId="6762" xr:uid="{4E2A885A-F169-451F-8505-6DAE171C9A99}"/>
    <cellStyle name="Normal 30 3" xfId="6547" xr:uid="{F3908FBC-513E-4751-91D6-FD19CD3450AC}"/>
    <cellStyle name="Normal 30 4" xfId="6962" xr:uid="{6B884B07-60C7-44D6-9344-AC6EBF7404E8}"/>
    <cellStyle name="Normal 30 5" xfId="8630" xr:uid="{824B1DCB-CC26-40DF-81D2-601EC4D10B68}"/>
    <cellStyle name="Normal 30 6" xfId="6336" xr:uid="{4ED80311-754E-42D0-94C3-B0A09DA62D47}"/>
    <cellStyle name="Normal 31" xfId="6079" xr:uid="{A55F412A-50AF-47E0-9BC2-D331B28F459B}"/>
    <cellStyle name="Normal 31 2" xfId="8843" xr:uid="{B3F6FEF8-29E7-4630-80CA-41FEB70F0CFF}"/>
    <cellStyle name="Normal 32" xfId="6084" xr:uid="{1620FDFA-B131-4660-A0ED-ACCEF4FA8548}"/>
    <cellStyle name="Normal 32 2" xfId="9275" xr:uid="{675D0CD2-0BAE-4588-8094-59C42BE2842E}"/>
    <cellStyle name="Normal 33" xfId="16021" xr:uid="{97AE3821-F35B-4C6D-B6CC-7A03FE047537}"/>
    <cellStyle name="Normal 34" xfId="6088" xr:uid="{7D9E58C8-8DFB-4597-AA30-1DFC1854B4B3}"/>
    <cellStyle name="Normal 4" xfId="91" xr:uid="{479E356E-704A-40D6-AD41-430AF820C43E}"/>
    <cellStyle name="Normal 4 10" xfId="11718" xr:uid="{33013FF4-AFA9-41F2-9DC9-56D38F26C2D6}"/>
    <cellStyle name="Normal 4 11" xfId="6096" xr:uid="{219B7FE5-A737-404B-A82D-00C4B24CE210}"/>
    <cellStyle name="Normal 4 2" xfId="4" xr:uid="{EC547666-7402-4B17-949A-EC12209E6844}"/>
    <cellStyle name="Normal 4 2 10" xfId="8430" xr:uid="{EE3000C0-6C53-40E9-A4B9-74D4FD2B87EB}"/>
    <cellStyle name="Normal 4 2 11" xfId="6116" xr:uid="{F797D4C7-22AC-4CAF-B46D-F1893599D27A}"/>
    <cellStyle name="Normal 4 2 2" xfId="661" xr:uid="{E50E926C-926E-4C47-81CC-93E646488180}"/>
    <cellStyle name="Normal 4 2 2 2" xfId="5527" xr:uid="{B2AEA99A-43DB-48A4-B63C-5491F82BE756}"/>
    <cellStyle name="Normal 4 2 2 2 2" xfId="5528" xr:uid="{B86DEE9D-A143-4449-A768-C43C1241ADF5}"/>
    <cellStyle name="Normal 4 2 2 2 2 2" xfId="5529" xr:uid="{B4454E70-AC24-4B57-BAE7-2C65E66AFCD4}"/>
    <cellStyle name="Normal 4 2 2 2 2 3" xfId="5530" xr:uid="{D1176EEB-00EA-4DF5-BFB0-21567AB6413D}"/>
    <cellStyle name="Normal 4 2 2 2 2_ELEC SAP FCST UPLOAD" xfId="5531" xr:uid="{C55DCD8E-491C-4B25-B9B6-95100D925224}"/>
    <cellStyle name="Normal 4 2 2 2 3" xfId="5532" xr:uid="{9D4FA7B4-577B-4E15-9D22-18FB5C66081F}"/>
    <cellStyle name="Normal 4 2 2 2 4" xfId="5533" xr:uid="{CEF35162-31D0-4747-B10A-A9354283BEFA}"/>
    <cellStyle name="Normal 4 2 2 2 5" xfId="5534" xr:uid="{5FFD8360-9A49-4677-9CB6-DAE4B54361C1}"/>
    <cellStyle name="Normal 4 2 2 2 6" xfId="5535" xr:uid="{0E3C78FD-DDDE-4141-9C1C-46F74F8DA33D}"/>
    <cellStyle name="Normal 4 2 2 2_ELEC SAP FCST UPLOAD" xfId="5536" xr:uid="{3241124D-E7E7-4474-B4EF-ADB2FB566C9B}"/>
    <cellStyle name="Normal 4 2 2 3" xfId="5537" xr:uid="{15A7EFA6-34ED-468E-9372-F345203F4232}"/>
    <cellStyle name="Normal 4 2 2 3 2" xfId="5538" xr:uid="{93EBFE03-E607-4964-B8A3-DDE68DE694E7}"/>
    <cellStyle name="Normal 4 2 2 3 3" xfId="5539" xr:uid="{9671AD81-BB7C-4933-BF7F-E2EF875CC879}"/>
    <cellStyle name="Normal 4 2 2 3_ELEC SAP FCST UPLOAD" xfId="5540" xr:uid="{737F3A6A-56EC-4B2C-9A11-B5AB8B547570}"/>
    <cellStyle name="Normal 4 2 2 4" xfId="5541" xr:uid="{8683702F-0F42-4008-A123-0FB235F86364}"/>
    <cellStyle name="Normal 4 2 2 5" xfId="5542" xr:uid="{D010E90F-C32A-491F-9933-CB15EB5E8B8E}"/>
    <cellStyle name="Normal 4 2 2 6" xfId="5543" xr:uid="{52898D00-C515-46DA-B142-BC907C158462}"/>
    <cellStyle name="Normal 4 2 2 7" xfId="5526" xr:uid="{FAB90B03-8BE5-459E-95FA-D19321197339}"/>
    <cellStyle name="Normal 4 2 2 8" xfId="6119" xr:uid="{6135556A-99D1-421B-B52F-02E2CF6FCA55}"/>
    <cellStyle name="Normal 4 2 2_ELEC SAP FCST UPLOAD" xfId="5544" xr:uid="{3C246074-B3FA-4A02-8A43-D6329175205F}"/>
    <cellStyle name="Normal 4 2 24" xfId="6031" xr:uid="{B494A7A8-6EDF-414D-8971-92F788ED777B}"/>
    <cellStyle name="Normal 4 2 3" xfId="311" xr:uid="{6BE8BC29-0879-4CD8-8309-EB2D9FD0BE8C}"/>
    <cellStyle name="Normal 4 2 3 2" xfId="1378" xr:uid="{623EAC34-0483-477C-8F1C-A7E334DB3CD8}"/>
    <cellStyle name="Normal 4 2 3 2 2" xfId="5546" xr:uid="{7B6020E9-99DC-46C1-B15F-E6FE635C01D4}"/>
    <cellStyle name="Normal 4 2 3 2 2 2" xfId="6742" xr:uid="{31A97B4E-07C0-4964-81EB-71FAA343DCBC}"/>
    <cellStyle name="Normal 4 2 3 2 2 2 2" xfId="8820" xr:uid="{AE83B0BC-B45F-4EC3-99ED-E41B5E4C8BF1}"/>
    <cellStyle name="Normal 4 2 3 2 2 3" xfId="6527" xr:uid="{37552018-2F67-4C1C-970B-6E7A0B2609C1}"/>
    <cellStyle name="Normal 4 2 3 2 2 4" xfId="6944" xr:uid="{0F7A2BC9-78A2-4A07-8B29-2463C3F8BCB5}"/>
    <cellStyle name="Normal 4 2 3 2 2 5" xfId="8610" xr:uid="{76C0B95C-42E9-4FE4-BFC4-003701CECF3F}"/>
    <cellStyle name="Normal 4 2 3 2 2 6" xfId="6313" xr:uid="{87D7644B-23EC-42A5-9605-FF75AE3511C2}"/>
    <cellStyle name="Normal 4 2 3 2 3" xfId="6640" xr:uid="{EEDF8BC5-D776-4D03-A29F-28C2139943B7}"/>
    <cellStyle name="Normal 4 2 3 2 3 2" xfId="7271" xr:uid="{045F2116-7C20-49ED-9EBB-2E0894CA19A7}"/>
    <cellStyle name="Normal 4 2 3 2 3 3" xfId="8718" xr:uid="{7FA5022F-F655-45B0-A792-12ABE700C4A6}"/>
    <cellStyle name="Normal 4 2 3 2 4" xfId="6425" xr:uid="{D6A42248-7E91-47BD-A6B7-9AF20272F22F}"/>
    <cellStyle name="Normal 4 2 3 2 5" xfId="6847" xr:uid="{44D07660-8CA0-47AB-AE4A-A3BE0FAB6B10}"/>
    <cellStyle name="Normal 4 2 3 2 6" xfId="8508" xr:uid="{11860CAB-A160-41CD-94D9-9CCA87DDCFCB}"/>
    <cellStyle name="Normal 4 2 3 2 7" xfId="6211" xr:uid="{9527901B-0046-4789-810A-5DD1E84BB3ED}"/>
    <cellStyle name="Normal 4 2 3 3" xfId="5547" xr:uid="{A9E94BEE-BA6B-4FBA-87F1-D4038DBD4334}"/>
    <cellStyle name="Normal 4 2 3 3 2" xfId="6692" xr:uid="{687DB295-CD48-4E4F-8D06-C927CF7E39BF}"/>
    <cellStyle name="Normal 4 2 3 3 2 2" xfId="7272" xr:uid="{001CC6F4-85DE-4FE4-AF0D-9C2DF2C68CC6}"/>
    <cellStyle name="Normal 4 2 3 3 2 3" xfId="8770" xr:uid="{FB74BB23-3A20-4A38-9144-44DA3CA32E2B}"/>
    <cellStyle name="Normal 4 2 3 3 3" xfId="6477" xr:uid="{1ABE8E79-EAC2-44A3-A5C5-7C36B8D68BD8}"/>
    <cellStyle name="Normal 4 2 3 3 4" xfId="6896" xr:uid="{94BAC454-E212-4121-AD27-22ED8BD991CB}"/>
    <cellStyle name="Normal 4 2 3 3 5" xfId="8560" xr:uid="{B489CFB1-BA82-4F84-8B13-281C07649460}"/>
    <cellStyle name="Normal 4 2 3 3 6" xfId="6263" xr:uid="{8C6BF97F-19ED-4B73-89FD-6B940B73077A}"/>
    <cellStyle name="Normal 4 2 3 4" xfId="5545" xr:uid="{86F9A8AF-6E8D-454C-9558-394FB7FCC71E}"/>
    <cellStyle name="Normal 4 2 3 4 2" xfId="7270" xr:uid="{04879236-458D-42D5-A78A-BFE7D8AD4431}"/>
    <cellStyle name="Normal 4 2 3 4 3" xfId="8663" xr:uid="{17EF655A-568F-4CBA-B5E5-62DDF9DEC0B9}"/>
    <cellStyle name="Normal 4 2 3 4 4" xfId="6585" xr:uid="{1813F9AC-38DE-4691-8A40-55EAB0C9796E}"/>
    <cellStyle name="Normal 4 2 3 5" xfId="6370" xr:uid="{AE91110D-FD76-4B08-A9FF-E72BF9E4724B}"/>
    <cellStyle name="Normal 4 2 3 6" xfId="6795" xr:uid="{082164CA-209D-4B09-B137-FF9AB9167598}"/>
    <cellStyle name="Normal 4 2 3 7" xfId="8453" xr:uid="{3A574659-F029-407F-8313-D5079FC88A96}"/>
    <cellStyle name="Normal 4 2 3 8" xfId="6149" xr:uid="{85B8A6F0-CE47-431F-90FA-7CFCC73DA085}"/>
    <cellStyle name="Normal 4 2 3_ELEC SAP FCST UPLOAD" xfId="5548" xr:uid="{88822497-56F1-430C-9511-6131EDC12C04}"/>
    <cellStyle name="Normal 4 2 4" xfId="95" xr:uid="{AA93F274-C95F-415E-B048-C32B5008A871}"/>
    <cellStyle name="Normal 4 2 4 2" xfId="5549" xr:uid="{3AF80328-948D-44B6-B247-29194166B214}"/>
    <cellStyle name="Normal 4 2 4 2 2" xfId="6719" xr:uid="{2D71D305-DBBC-4B69-ACF1-A518C1929ED0}"/>
    <cellStyle name="Normal 4 2 4 2 2 2" xfId="8797" xr:uid="{6EB45F10-74A8-4E8F-9A7F-2893FB6304F2}"/>
    <cellStyle name="Normal 4 2 4 2 3" xfId="6504" xr:uid="{2E30E0A4-30BE-40A7-A050-5A40379B2271}"/>
    <cellStyle name="Normal 4 2 4 2 4" xfId="6921" xr:uid="{F43ABC75-8F6D-435E-93B9-9300055E1064}"/>
    <cellStyle name="Normal 4 2 4 2 5" xfId="8587" xr:uid="{572796F2-9213-4190-985D-67BEDD539D57}"/>
    <cellStyle name="Normal 4 2 4 2 6" xfId="6290" xr:uid="{C1AFF7F6-8E42-47C8-848C-ADB1BAB25BFD}"/>
    <cellStyle name="Normal 4 2 4 3" xfId="6617" xr:uid="{983C3A80-616B-480F-A7E0-2F803577A7FA}"/>
    <cellStyle name="Normal 4 2 4 3 2" xfId="7273" xr:uid="{E14F5CAC-853F-4EA5-9E89-DB221E91835D}"/>
    <cellStyle name="Normal 4 2 4 3 3" xfId="8695" xr:uid="{973E4FEA-FF08-4C4C-B448-D992C50FCF9A}"/>
    <cellStyle name="Normal 4 2 4 4" xfId="6402" xr:uid="{6845EA0A-CE21-4425-A959-240098BDF854}"/>
    <cellStyle name="Normal 4 2 4 5" xfId="6825" xr:uid="{90BADA58-A31F-4DDD-8C32-600A84F8F2FC}"/>
    <cellStyle name="Normal 4 2 4 6" xfId="8485" xr:uid="{06643614-923D-4189-A5DA-C778929ED183}"/>
    <cellStyle name="Normal 4 2 4 7" xfId="6188" xr:uid="{564D4568-65D1-4D79-9903-6ABE99E8B46E}"/>
    <cellStyle name="Normal 4 2 5" xfId="5550" xr:uid="{E28483B8-D67A-4C4E-8F5D-5FF10AFC592D}"/>
    <cellStyle name="Normal 4 2 5 2" xfId="6668" xr:uid="{0BF50157-1E2F-4195-A61E-67C0765D3073}"/>
    <cellStyle name="Normal 4 2 5 2 2" xfId="7274" xr:uid="{6BCBCD10-58CC-4185-86E4-3E85536C7F75}"/>
    <cellStyle name="Normal 4 2 5 2 3" xfId="8746" xr:uid="{13126C8D-23C1-42BC-8CA2-0AEC97C847DF}"/>
    <cellStyle name="Normal 4 2 5 3" xfId="6453" xr:uid="{6E980042-24CA-412D-9C4D-0D8E55FCF333}"/>
    <cellStyle name="Normal 4 2 5 4" xfId="6873" xr:uid="{B08AE34A-006A-4C29-A74C-43E95B0BC97F}"/>
    <cellStyle name="Normal 4 2 5 5" xfId="8536" xr:uid="{EC60F7E0-1824-46A9-A4F4-0EB166699881}"/>
    <cellStyle name="Normal 4 2 5 6" xfId="6239" xr:uid="{7B0C8908-8788-498D-82FF-881A919361A2}"/>
    <cellStyle name="Normal 4 2 6" xfId="5551" xr:uid="{27C1D14D-1985-40AF-9DC1-EBCD35F9FC2F}"/>
    <cellStyle name="Normal 4 2 6 2" xfId="7275" xr:uid="{BC170927-194C-4331-8F02-379942021BCF}"/>
    <cellStyle name="Normal 4 2 6 3" xfId="7007" xr:uid="{8DD219A9-2C35-44D1-B060-A7104B1DF850}"/>
    <cellStyle name="Normal 4 2 6 4" xfId="8640" xr:uid="{DC17BFFB-BAA6-4308-BE50-7EAB039D8AB8}"/>
    <cellStyle name="Normal 4 2 6 5" xfId="6561" xr:uid="{10EF33A7-5594-40EA-BA11-6FB1F45D8DA3}"/>
    <cellStyle name="Normal 4 2 7" xfId="5552" xr:uid="{DAAA9EEA-5CDB-422B-9DBA-7533677E54E9}"/>
    <cellStyle name="Normal 4 2 7 2" xfId="7276" xr:uid="{EFCCE2AE-88C8-4116-9A2F-F6CFDD0E2E1A}"/>
    <cellStyle name="Normal 4 2 7 3" xfId="6346" xr:uid="{893FBB83-7FAC-4613-BC03-3CD6F6BD8078}"/>
    <cellStyle name="Normal 4 2 8" xfId="5525" xr:uid="{0742CF29-E7FD-43FF-9C23-FEB3EBC46DEA}"/>
    <cellStyle name="Normal 4 2 9" xfId="6772" xr:uid="{68E5084E-9683-4879-8E7A-819AAC81D7E6}"/>
    <cellStyle name="Normal 4 2_ELEC SAP FCST UPLOAD" xfId="5553" xr:uid="{D583F14F-E81E-462A-A26B-13D03F3C7F6B}"/>
    <cellStyle name="Normal 4 3" xfId="660" xr:uid="{0953932F-281A-4BD8-9F73-1C26324DCD77}"/>
    <cellStyle name="Normal 4 3 2" xfId="5555" xr:uid="{3A168709-5E05-40CC-A5C6-94E482330E16}"/>
    <cellStyle name="Normal 4 3 2 2" xfId="5556" xr:uid="{E8C2E45B-2B16-4790-BCF3-E53BC0474E5A}"/>
    <cellStyle name="Normal 4 3 2 3" xfId="5557" xr:uid="{4D86F5AA-3E02-48C7-9BAA-ED603F74F651}"/>
    <cellStyle name="Normal 4 3 2_ELEC SAP FCST UPLOAD" xfId="5558" xr:uid="{52E45DFB-CA2D-457C-9701-DDB1E34B910A}"/>
    <cellStyle name="Normal 4 3 3" xfId="5559" xr:uid="{E1F91492-F8F3-4E08-BF71-5650DBE9F13A}"/>
    <cellStyle name="Normal 4 3 4" xfId="5560" xr:uid="{BF7E5384-2AA2-494B-B727-4556F98CCB55}"/>
    <cellStyle name="Normal 4 3 5" xfId="5561" xr:uid="{83FE6240-0AFD-44E2-8255-8DF03962DDDE}"/>
    <cellStyle name="Normal 4 3 6" xfId="5562" xr:uid="{F92A13F2-27FC-4D11-81B3-D33BEC06E657}"/>
    <cellStyle name="Normal 4 3 7" xfId="5554" xr:uid="{B4C2FE83-0AFE-4682-AF31-006B95580AF1}"/>
    <cellStyle name="Normal 4 3_ELEC SAP FCST UPLOAD" xfId="5563" xr:uid="{22047E34-C88F-4BB4-BBAB-81980FB01849}"/>
    <cellStyle name="Normal 4 4" xfId="296" xr:uid="{BAF17D6E-F418-4CF9-9E43-EEC0C22AB372}"/>
    <cellStyle name="Normal 4 4 2" xfId="5564" xr:uid="{211CF3B8-0EDB-464B-8F7A-A798765F68BC}"/>
    <cellStyle name="Normal 4 4 3" xfId="6986" xr:uid="{E5D24539-13BE-4163-AD6C-675E6FB411C8}"/>
    <cellStyle name="Normal 4 5" xfId="1375" xr:uid="{B090A6F2-B166-44B3-970C-BE17463549CD}"/>
    <cellStyle name="Normal 4 5 2" xfId="5565" xr:uid="{CEF5680B-DA93-484C-9F70-235D9D3F6300}"/>
    <cellStyle name="Normal 4 5 3" xfId="7037" xr:uid="{B3800AFB-7E3A-42E1-BFB6-3664BDF96B5F}"/>
    <cellStyle name="Normal 4 6" xfId="5566" xr:uid="{60E5D718-38E0-4369-81ED-70A7E084F4E8}"/>
    <cellStyle name="Normal 4 7" xfId="5524" xr:uid="{D8F0EB8B-A986-4EC7-8579-A33B9F45B4E2}"/>
    <cellStyle name="Normal 4 7 2" xfId="11396" xr:uid="{CBECF132-CCFA-4783-8669-D7BBEBC45545}"/>
    <cellStyle name="Normal 4 7 3" xfId="7486" xr:uid="{B6DE0930-4E88-4D27-9472-44C28F4F4615}"/>
    <cellStyle name="Normal 4 8" xfId="6072" xr:uid="{98743F3C-A730-48F9-A1F8-846C32479DA2}"/>
    <cellStyle name="Normal 4 8 2" xfId="11704" xr:uid="{B3AC7A61-81B2-400B-9781-D066DEE2BC26}"/>
    <cellStyle name="Normal 4 8 3" xfId="7269" xr:uid="{EEAA7943-2815-4362-A404-4389367A3C0A}"/>
    <cellStyle name="Normal 4 9" xfId="6074" xr:uid="{E7059D6A-6E68-4EA1-A2E3-92D43CE16CB1}"/>
    <cellStyle name="Normal 4 9 2" xfId="11722" xr:uid="{305B166B-A093-4E87-BEE1-0AFA363C587E}"/>
    <cellStyle name="Normal 4_ELEC SAP FCST UPLOAD" xfId="5567" xr:uid="{297C291D-7502-4F55-91C8-C7E57FCBB408}"/>
    <cellStyle name="Normal 5" xfId="7" xr:uid="{BCB5435C-39BC-41F4-9B90-AC2D57A4E246}"/>
    <cellStyle name="Normal 5 10" xfId="11738" xr:uid="{1F4205AA-A407-4B0C-A759-C3BBDE02A3E6}"/>
    <cellStyle name="Normal 5 11" xfId="6115" xr:uid="{B550537C-59A5-4A4D-9BD1-0C1763B062D6}"/>
    <cellStyle name="Normal 5 2" xfId="318" xr:uid="{B13080A8-A893-4D44-8666-E307E51334E0}"/>
    <cellStyle name="Normal 5 2 2" xfId="5570" xr:uid="{480FA934-8589-4157-97E2-71EFFAF31158}"/>
    <cellStyle name="Normal 5 2 2 2" xfId="5571" xr:uid="{DBF15B74-2FE1-4BFE-A6E8-07A32FB8598D}"/>
    <cellStyle name="Normal 5 2 2 3" xfId="5572" xr:uid="{0DFE7FB6-D02A-4040-B9FF-DDF6C457A39E}"/>
    <cellStyle name="Normal 5 2 2_ELEC SAP FCST UPLOAD" xfId="5573" xr:uid="{F019FA22-152E-4EC6-867C-75D88EDC2F9F}"/>
    <cellStyle name="Normal 5 2 3" xfId="5574" xr:uid="{6C085EA0-24FA-41F6-807F-A0719C862848}"/>
    <cellStyle name="Normal 5 2 4" xfId="5575" xr:uid="{91821706-A092-4867-A75E-537B3449EEF0}"/>
    <cellStyle name="Normal 5 2 5" xfId="5576" xr:uid="{E0BCFADC-240F-4674-BF00-6D58E06DB170}"/>
    <cellStyle name="Normal 5 2 6" xfId="5577" xr:uid="{45261016-C7F6-4F1E-80AF-1B4C79DF8073}"/>
    <cellStyle name="Normal 5 2 7" xfId="5569" xr:uid="{F4771110-9B70-43CB-9B0D-76FFFF376494}"/>
    <cellStyle name="Normal 5 2 8" xfId="7008" xr:uid="{46D81294-B56E-413D-AF97-809E0DB5B945}"/>
    <cellStyle name="Normal 5 2_ELEC SAP FCST UPLOAD" xfId="5578" xr:uid="{F6FECD35-AA5F-48E8-80BB-AD416A6777CC}"/>
    <cellStyle name="Normal 5 3" xfId="303" xr:uid="{283F7523-7AF0-4CFB-96B7-250ADDE21731}"/>
    <cellStyle name="Normal 5 3 2" xfId="5579" xr:uid="{D019196E-84CF-418E-8A68-BF58CD76A1FB}"/>
    <cellStyle name="Normal 5 3 3" xfId="6987" xr:uid="{9F881C47-08B4-4E53-B120-8265057AB1AB}"/>
    <cellStyle name="Normal 5 4" xfId="5580" xr:uid="{98E986A6-7C03-495A-921A-B7E79626832A}"/>
    <cellStyle name="Normal 5 4 2" xfId="7277" xr:uid="{F8B2BF1D-CD8E-49D7-86A2-B25DFB486043}"/>
    <cellStyle name="Normal 5 4 3" xfId="7039" xr:uid="{249DF8A1-6875-43EA-9DA6-F42A5665222C}"/>
    <cellStyle name="Normal 5 5" xfId="5581" xr:uid="{D7AB351A-FF6E-406A-8346-F96D4D0DC501}"/>
    <cellStyle name="Normal 5 6" xfId="5568" xr:uid="{35F5A627-638A-443C-94AC-4E07B309B5DC}"/>
    <cellStyle name="Normal 5 6 2" xfId="11397" xr:uid="{EC9B8AAB-EB12-42AF-91EF-6BB9C9CF138E}"/>
    <cellStyle name="Normal 5 7" xfId="11710" xr:uid="{5E55095F-F2E1-4B44-B47E-8B31A24F1F23}"/>
    <cellStyle name="Normal 5 8" xfId="11727" xr:uid="{4DF7C48B-0E46-478E-97D0-E8999D62513E}"/>
    <cellStyle name="Normal 5 9" xfId="11723" xr:uid="{543DA591-EBBA-4935-8F4B-0FDB67CADB68}"/>
    <cellStyle name="Normal 5_ELEC SAP FCST UPLOAD" xfId="5582" xr:uid="{0B51412A-24F6-4ED2-BFA5-624CA5E65E53}"/>
    <cellStyle name="Normal 54" xfId="10566" xr:uid="{07AA4D5A-F27F-46CB-821C-1199FDE7D2E0}"/>
    <cellStyle name="Normal 54 2 14" xfId="6052" xr:uid="{5A7D66E6-C77D-4DE9-8AC5-6A34D127D923}"/>
    <cellStyle name="Normal 54 2 14 2" xfId="7065" xr:uid="{3951A1C4-80D7-47EA-B99E-5E0AC3BE5B25}"/>
    <cellStyle name="Normal 54 22" xfId="6053" xr:uid="{A1CA0ECF-34F6-457F-B826-191B5CF612C7}"/>
    <cellStyle name="Normal 54 25" xfId="6054" xr:uid="{91D69726-479C-4C3E-A6BB-DD06D859306C}"/>
    <cellStyle name="Normal 58" xfId="6059" xr:uid="{C0A55E7E-1DEB-486C-A420-A8F6DCBB0EE6}"/>
    <cellStyle name="Normal 58 2" xfId="6131" xr:uid="{D669584D-E65F-423F-911F-95D864A0E69D}"/>
    <cellStyle name="Normal 58 4 2 2" xfId="6069" xr:uid="{E6A430FF-5413-4D27-B8F0-AF93CF53FF01}"/>
    <cellStyle name="Normal 58 4 2 5" xfId="6070" xr:uid="{14FE92E8-5242-453E-9F70-B9094E40E512}"/>
    <cellStyle name="Normal 58 4 2 6" xfId="4323" xr:uid="{29E7854D-A4EF-4708-85EE-B5E924E05C82}"/>
    <cellStyle name="Normal 58 4 3 5" xfId="16" xr:uid="{4A30E142-1B1C-48CA-9D33-C399FB8C58E2}"/>
    <cellStyle name="Normal 58 4 3 5 3" xfId="6167" xr:uid="{E1AC3D68-C07F-4200-8672-92FED7515876}"/>
    <cellStyle name="Normal 58 4 3 6" xfId="18" xr:uid="{44D5E4F1-F8A5-4397-A8F3-BA7FABE02CE8}"/>
    <cellStyle name="Normal 58 4 3 7" xfId="7068" xr:uid="{7BEAAEAB-AE88-4C9B-99E3-66EE27841E36}"/>
    <cellStyle name="Normal 6" xfId="662" xr:uid="{FBE8F6EF-5EEB-4A8A-9729-13B54BDAE341}"/>
    <cellStyle name="Normal 6 10" xfId="6118" xr:uid="{BAECD01F-43C9-4B98-81AA-D25B5B66A25C}"/>
    <cellStyle name="Normal 6 2" xfId="5583" xr:uid="{3E2BC8ED-7D43-4413-B03A-C46162866A6E}"/>
    <cellStyle name="Normal 6 2 2" xfId="6212" xr:uid="{389E6B8D-42B2-4A8D-B5A7-CEF1F1A4ACC8}"/>
    <cellStyle name="Normal 6 2 2 2" xfId="6314" xr:uid="{857618E4-4E41-4A79-91C7-CC0F0878E5E3}"/>
    <cellStyle name="Normal 6 2 2 2 2" xfId="6743" xr:uid="{66F312BC-CB70-4D2F-934A-39094069E188}"/>
    <cellStyle name="Normal 6 2 2 2 2 2" xfId="8821" xr:uid="{E681F44A-5F97-46A8-A16A-15BC6E18DDF1}"/>
    <cellStyle name="Normal 6 2 2 2 3" xfId="6528" xr:uid="{5D7CFB89-5F94-4B88-95F7-64B2F748BE42}"/>
    <cellStyle name="Normal 6 2 2 2 4" xfId="6945" xr:uid="{922C067C-205E-4406-B4B7-BC7A9D470AEC}"/>
    <cellStyle name="Normal 6 2 2 2 5" xfId="8611" xr:uid="{151CF3C2-C53C-40B3-80CA-A6FC4A93E08A}"/>
    <cellStyle name="Normal 6 2 2 3" xfId="6641" xr:uid="{1790AE8E-DC46-4597-AD29-06F67D7A9A33}"/>
    <cellStyle name="Normal 6 2 2 3 2" xfId="8719" xr:uid="{ECB2087D-963D-4B33-9B82-1621EEB4D823}"/>
    <cellStyle name="Normal 6 2 2 4" xfId="6426" xr:uid="{8A4B000C-D1EA-4564-A36B-8E76A6A0DC24}"/>
    <cellStyle name="Normal 6 2 2 5" xfId="6848" xr:uid="{29F8A3F8-7E73-43DE-BB94-4EA679A8AC14}"/>
    <cellStyle name="Normal 6 2 2 6" xfId="8509" xr:uid="{AF66C93B-A619-480C-898E-96FE8715CFD6}"/>
    <cellStyle name="Normal 6 2 3" xfId="6264" xr:uid="{8F0F672A-38F7-4EB1-83FC-EEF2C63D82DC}"/>
    <cellStyle name="Normal 6 2 3 2" xfId="6693" xr:uid="{C60E67B0-5C09-41E5-8934-CD8E47E0EFFC}"/>
    <cellStyle name="Normal 6 2 3 2 2" xfId="8771" xr:uid="{FFD7DBA5-2B86-4AF0-A4C7-5A49F45D4B6D}"/>
    <cellStyle name="Normal 6 2 3 3" xfId="6478" xr:uid="{1D4C8D69-C91F-4382-9E00-39815D0B2E76}"/>
    <cellStyle name="Normal 6 2 3 4" xfId="6897" xr:uid="{73ADDD3A-C6F4-431E-AEED-87F01E210EAE}"/>
    <cellStyle name="Normal 6 2 3 5" xfId="8561" xr:uid="{3518EE1E-FEB2-479C-AF74-ECD629EB9C68}"/>
    <cellStyle name="Normal 6 2 4" xfId="6586" xr:uid="{C8E2018A-57ED-4A57-89FE-E14A6029BC73}"/>
    <cellStyle name="Normal 6 2 4 2" xfId="7011" xr:uid="{484B5EE3-11B4-4583-BDD0-9D3CC2317B2A}"/>
    <cellStyle name="Normal 6 2 4 3" xfId="8664" xr:uid="{06523F2E-9000-4BEF-BD0A-132DA0A0C2C8}"/>
    <cellStyle name="Normal 6 2 5" xfId="6371" xr:uid="{A2ECFC8E-65DD-418D-87F4-F8A1389CBFE3}"/>
    <cellStyle name="Normal 6 2 6" xfId="6796" xr:uid="{8DEDA512-89C6-4627-B61B-53933CB828CD}"/>
    <cellStyle name="Normal 6 2 7" xfId="8454" xr:uid="{0535DBC8-894A-4FDD-8462-3640B13D9656}"/>
    <cellStyle name="Normal 6 2 8" xfId="11398" xr:uid="{1F3BE22A-FFB7-46B4-96ED-8DE9CB080C2A}"/>
    <cellStyle name="Normal 6 2 9" xfId="6150" xr:uid="{1532F64D-7FFF-448B-BE62-7538DF5A29B7}"/>
    <cellStyle name="Normal 6 3" xfId="6189" xr:uid="{D02EFB08-6A52-45CF-86E1-9F254BB70348}"/>
    <cellStyle name="Normal 6 3 2" xfId="6291" xr:uid="{CAC1229B-A3EE-4343-9A38-58394E8EFA9A}"/>
    <cellStyle name="Normal 6 3 2 2" xfId="6720" xr:uid="{BCD2723E-2C2D-49F7-AB40-0228AAADC8F3}"/>
    <cellStyle name="Normal 6 3 2 2 2" xfId="8798" xr:uid="{85EDC5E9-EB76-44DA-8D31-DB4BFD8B5ED7}"/>
    <cellStyle name="Normal 6 3 2 3" xfId="6505" xr:uid="{C4C18635-0411-4592-8D11-1C1A73B1F6C9}"/>
    <cellStyle name="Normal 6 3 2 4" xfId="6922" xr:uid="{6CDEE428-E269-428F-B5CE-B385CBE36BFA}"/>
    <cellStyle name="Normal 6 3 2 5" xfId="8588" xr:uid="{CF6A3BD5-BFAE-4CDF-BD56-F2D59C695B82}"/>
    <cellStyle name="Normal 6 3 3" xfId="6618" xr:uid="{4ED5BC84-2DE8-4FB3-BC52-DEAD9849ECA0}"/>
    <cellStyle name="Normal 6 3 3 2" xfId="8696" xr:uid="{F1F84A40-234C-4F38-8155-AF29FF433A9D}"/>
    <cellStyle name="Normal 6 3 4" xfId="6403" xr:uid="{F7F8F445-6C20-4795-B694-E3DCE8825C3C}"/>
    <cellStyle name="Normal 6 3 5" xfId="6826" xr:uid="{FC0303C4-9E2E-45B4-A31E-5A75B5205A3A}"/>
    <cellStyle name="Normal 6 3 6" xfId="8486" xr:uid="{6B07D7DC-4B72-4453-8992-7869327D5B58}"/>
    <cellStyle name="Normal 6 3 7" xfId="11713" xr:uid="{292903FE-58C2-433E-B206-BA556C172F2D}"/>
    <cellStyle name="Normal 6 4" xfId="6240" xr:uid="{9556DAF6-9E6E-4EAA-B125-4678FD315722}"/>
    <cellStyle name="Normal 6 4 2" xfId="6669" xr:uid="{74EB983A-FE12-424F-A630-966612F3225A}"/>
    <cellStyle name="Normal 6 4 2 2" xfId="8747" xr:uid="{DD22E4FD-54BB-4A01-ABC5-76762805DFC6}"/>
    <cellStyle name="Normal 6 4 3" xfId="6454" xr:uid="{4B56531C-A1E4-47A1-9C03-B4656F3D2EE0}"/>
    <cellStyle name="Normal 6 4 4" xfId="6874" xr:uid="{D80809CC-E66C-4324-A0A2-0CAAB24A9D4F}"/>
    <cellStyle name="Normal 6 4 5" xfId="8537" xr:uid="{10CAE84D-4887-4A52-A245-13999066269A}"/>
    <cellStyle name="Normal 6 5" xfId="6562" xr:uid="{B821E099-BF00-4E76-BAC3-C4EC70203CD8}"/>
    <cellStyle name="Normal 6 5 2" xfId="6990" xr:uid="{444485FA-D96D-4B8B-A93E-BAD546C94AF8}"/>
    <cellStyle name="Normal 6 5 3" xfId="8641" xr:uid="{9473B8BC-B33C-4751-B411-0F1A9F920938}"/>
    <cellStyle name="Normal 6 6" xfId="6347" xr:uid="{63EB85B2-4C36-4546-96FC-A35F9A273798}"/>
    <cellStyle name="Normal 6 6 2" xfId="7041" xr:uid="{F341513F-9D5D-4C23-BDC2-14BB7098A83A}"/>
    <cellStyle name="Normal 6 7" xfId="7278" xr:uid="{D7DAEBD0-A391-4214-A608-F6FA3D5DFD39}"/>
    <cellStyle name="Normal 6 8" xfId="6773" xr:uid="{8C893D11-0350-4668-87BE-FF1C9844A7F6}"/>
    <cellStyle name="Normal 6 9" xfId="8431" xr:uid="{20C16C74-B000-4CA1-A775-BF07934121FE}"/>
    <cellStyle name="Normal 60 2 2" xfId="6043" xr:uid="{CD054CAE-7512-4248-B349-6A865FD54B3B}"/>
    <cellStyle name="Normal 60 2 2 3" xfId="7052" xr:uid="{3C09ED70-19DD-4988-B93C-DA8D039A8E76}"/>
    <cellStyle name="Normal 61 3 2" xfId="6035" xr:uid="{4E3A40D4-906D-4140-AE76-21A6EB5F2142}"/>
    <cellStyle name="Normal 61 3 2 2" xfId="6046" xr:uid="{16D5AB3D-96C2-446E-8297-01D269AA9AD9}"/>
    <cellStyle name="Normal 62 2 2 2" xfId="6047" xr:uid="{022D7408-E6D2-4BD8-9381-A77556EE06FC}"/>
    <cellStyle name="Normal 63 3 3 2" xfId="6105" xr:uid="{39F7AA5D-2909-4671-9673-160AE6127987}"/>
    <cellStyle name="Normal 63 3 3 2 2" xfId="6143" xr:uid="{1A07B76C-763B-40E9-BE66-B81D6125B2A7}"/>
    <cellStyle name="Normal 63 3 3 2 2 2" xfId="6205" xr:uid="{446B6BE3-BB96-4E25-B8B0-78B80BB8F71C}"/>
    <cellStyle name="Normal 63 3 3 2 2 2 2" xfId="6307" xr:uid="{5AC666FA-96E3-4F14-9E35-F9D26F11220A}"/>
    <cellStyle name="Normal 63 3 3 2 2 2 2 2" xfId="6736" xr:uid="{8EE9C287-BF86-40A1-93C5-FB6C65B3353F}"/>
    <cellStyle name="Normal 63 3 3 2 2 2 2 2 2" xfId="8814" xr:uid="{AA08B8A6-8290-4875-BFD9-386253660CD5}"/>
    <cellStyle name="Normal 63 3 3 2 2 2 2 3" xfId="6521" xr:uid="{84DB24B6-9B2A-4926-8D22-63C95926015B}"/>
    <cellStyle name="Normal 63 3 3 2 2 2 2 4" xfId="6938" xr:uid="{B5D8F2FC-CF78-495A-AD60-B6D8841B6FFB}"/>
    <cellStyle name="Normal 63 3 3 2 2 2 2 5" xfId="8604" xr:uid="{55F15D9D-910F-4E22-B8C4-F1CE4FB5CFF7}"/>
    <cellStyle name="Normal 63 3 3 2 2 2 3" xfId="6634" xr:uid="{74D288AC-31FB-4838-B76D-78EC68249380}"/>
    <cellStyle name="Normal 63 3 3 2 2 2 3 2" xfId="8712" xr:uid="{A657187A-4AA3-42D4-B5CF-9B3E8FA70B90}"/>
    <cellStyle name="Normal 63 3 3 2 2 2 4" xfId="6419" xr:uid="{47ED8DF3-6807-4DEC-9237-0E89E0662FCA}"/>
    <cellStyle name="Normal 63 3 3 2 2 2 5" xfId="6841" xr:uid="{B82B1B79-656F-4331-BC71-7AC417883AA0}"/>
    <cellStyle name="Normal 63 3 3 2 2 2 6" xfId="8502" xr:uid="{C0AD50F7-1E6C-4A1E-96F1-A0AF36DD643D}"/>
    <cellStyle name="Normal 63 3 3 2 2 3" xfId="6257" xr:uid="{E6595DC2-BB76-4D0F-BDB4-29CFE2D5EC81}"/>
    <cellStyle name="Normal 63 3 3 2 2 3 2" xfId="6686" xr:uid="{5BC6D2B4-890D-44EF-9B1D-B67AD5688C31}"/>
    <cellStyle name="Normal 63 3 3 2 2 3 2 2" xfId="8764" xr:uid="{C187272C-B1BB-44E2-8CAB-A58ED745A29E}"/>
    <cellStyle name="Normal 63 3 3 2 2 3 3" xfId="6471" xr:uid="{6FA3D6C1-0052-45E6-A4C4-2E7A41302E2E}"/>
    <cellStyle name="Normal 63 3 3 2 2 3 4" xfId="6890" xr:uid="{BF43171E-EBFF-4792-9647-0CD4DBA49E27}"/>
    <cellStyle name="Normal 63 3 3 2 2 3 5" xfId="8554" xr:uid="{DB205E00-3E4B-44CE-8910-9D6362E46A00}"/>
    <cellStyle name="Normal 63 3 3 2 2 4" xfId="6579" xr:uid="{681CC73B-0E0B-4F77-9B3C-17C7DCDC6725}"/>
    <cellStyle name="Normal 63 3 3 2 2 4 2" xfId="8657" xr:uid="{3D8A1986-7489-4E1A-BDD8-ED3A5F4B3B6A}"/>
    <cellStyle name="Normal 63 3 3 2 2 5" xfId="6364" xr:uid="{6EDD8DD0-B5BF-437C-B015-E678F54B3DAC}"/>
    <cellStyle name="Normal 63 3 3 2 2 6" xfId="6789" xr:uid="{0F62040E-7C17-4F7B-95A5-8F8AB4173DED}"/>
    <cellStyle name="Normal 63 3 3 2 2 7" xfId="8447" xr:uid="{157E16E3-FC6E-44A0-9535-312DC62775D1}"/>
    <cellStyle name="Normal 63 3 3 2 3" xfId="6182" xr:uid="{5E48B91A-59DA-43BC-91F1-9147A8FAC330}"/>
    <cellStyle name="Normal 63 3 3 2 3 2" xfId="6284" xr:uid="{A16F48F1-F7A1-404D-AB15-BF0FE4F945AD}"/>
    <cellStyle name="Normal 63 3 3 2 3 2 2" xfId="6713" xr:uid="{8070EBA9-A339-493F-A93C-373BEF78E432}"/>
    <cellStyle name="Normal 63 3 3 2 3 2 2 2" xfId="8791" xr:uid="{C003BD19-78B9-42F2-9D21-B13987279280}"/>
    <cellStyle name="Normal 63 3 3 2 3 2 3" xfId="6498" xr:uid="{E2162A4F-D1D7-4E50-952E-2FD9428405A6}"/>
    <cellStyle name="Normal 63 3 3 2 3 2 4" xfId="6915" xr:uid="{AC16E886-35C5-4C13-8C6D-874AD2570B99}"/>
    <cellStyle name="Normal 63 3 3 2 3 2 5" xfId="8581" xr:uid="{348C1A91-E56A-49BF-959D-D28DB624B3DD}"/>
    <cellStyle name="Normal 63 3 3 2 3 3" xfId="6611" xr:uid="{C48D682D-4F0B-4E74-A7FA-5D2D6566EE07}"/>
    <cellStyle name="Normal 63 3 3 2 3 3 2" xfId="8689" xr:uid="{39C18BC8-216F-4475-991A-FB09C875EFB4}"/>
    <cellStyle name="Normal 63 3 3 2 3 4" xfId="6396" xr:uid="{927928B2-E04F-44A2-95A8-8970D1A78511}"/>
    <cellStyle name="Normal 63 3 3 2 3 5" xfId="6819" xr:uid="{8A519A30-B668-4CFD-B73C-CD14ACD34FE9}"/>
    <cellStyle name="Normal 63 3 3 2 3 6" xfId="8479" xr:uid="{976D0F97-6910-4B95-809B-E11A544B1A97}"/>
    <cellStyle name="Normal 63 3 3 2 4" xfId="6233" xr:uid="{3C729FE2-D01D-4797-BADC-BA904BF0BEE2}"/>
    <cellStyle name="Normal 63 3 3 2 4 2" xfId="6662" xr:uid="{BA29851C-349A-46A2-9E0A-BA2B54EF6AD2}"/>
    <cellStyle name="Normal 63 3 3 2 4 2 2" xfId="8740" xr:uid="{CCAA4A5D-1121-451C-9F91-846CABEAE2C3}"/>
    <cellStyle name="Normal 63 3 3 2 4 3" xfId="6447" xr:uid="{4EE64A74-1675-45CD-8AFD-CDBC25D24878}"/>
    <cellStyle name="Normal 63 3 3 2 4 4" xfId="6867" xr:uid="{515F1FD2-D0D1-429F-80CB-EFE88287FD16}"/>
    <cellStyle name="Normal 63 3 3 2 4 5" xfId="8530" xr:uid="{89C7B2CF-AD53-4313-9297-CBE94FD456A2}"/>
    <cellStyle name="Normal 63 3 3 2 5" xfId="6555" xr:uid="{AA373DCA-D455-4915-B103-2F2127102D1A}"/>
    <cellStyle name="Normal 63 3 3 2 5 2" xfId="8634" xr:uid="{759A802C-EE03-404C-9F80-8F21A7865FB3}"/>
    <cellStyle name="Normal 63 3 3 2 6" xfId="6340" xr:uid="{96B35DDB-75E9-45C2-80FC-E0146F43764F}"/>
    <cellStyle name="Normal 63 3 3 2 7" xfId="6766" xr:uid="{F914881A-6471-4C6B-9142-C9CE2AE055FD}"/>
    <cellStyle name="Normal 63 3 3 2 8" xfId="8424" xr:uid="{7E296174-C89D-4485-8B94-FAE145507112}"/>
    <cellStyle name="Normal 7" xfId="1" xr:uid="{4684DFA9-71DC-4066-8878-314B1AE38285}"/>
    <cellStyle name="Normal 7 2" xfId="312" xr:uid="{2981B749-BA98-4D5E-B081-0AB0FD03582C}"/>
    <cellStyle name="Normal 7 2 2" xfId="11628" xr:uid="{767C2317-740D-40E0-979D-F7A8EA7B2402}"/>
    <cellStyle name="Normal 7 2 3" xfId="10567" xr:uid="{B4AC8EE7-29E5-46AC-8F08-B66B528B0B3A}"/>
    <cellStyle name="Normal 7 2 4" xfId="7013" xr:uid="{6AFA2F71-050E-4E93-A939-04869D3F7522}"/>
    <cellStyle name="Normal 7 3" xfId="208" xr:uid="{5D5307B8-0E41-4C44-A0ED-7CA6390CD409}"/>
    <cellStyle name="Normal 7 3 2" xfId="11716" xr:uid="{AD5A467D-19D9-4ED7-A461-F9EF4304BCE5}"/>
    <cellStyle name="Normal 7 3 3" xfId="6121" xr:uid="{7FB6A06E-AAD2-4F0B-B04E-0181BD99B0BD}"/>
    <cellStyle name="Normal 7 4" xfId="5584" xr:uid="{F2DAA646-B2D5-400E-82C9-1C54B164D49D}"/>
    <cellStyle name="Normal 7 4 2" xfId="6992" xr:uid="{7FE82437-CA7B-4254-930E-DBCE29E47A43}"/>
    <cellStyle name="Normal 7 4 2 2" xfId="6095" xr:uid="{FC013DC8-C68F-41FB-80E7-2E8D5E988DA8}"/>
    <cellStyle name="Normal 7 5" xfId="7043" xr:uid="{D8AE1953-1D66-4FDE-9EC7-ABB78D04AFF5}"/>
    <cellStyle name="Normal 7 6" xfId="7279" xr:uid="{72D0DC4D-C339-43A1-8E2A-0C5F3E79B709}"/>
    <cellStyle name="Normal 7 79" xfId="6067" xr:uid="{594D1471-EDB4-495E-9240-865106C089C4}"/>
    <cellStyle name="Normal 7 79 2" xfId="6045" xr:uid="{78F9ADDB-F4B9-4ACA-8698-9C87A3514024}"/>
    <cellStyle name="Normal 7 80 2" xfId="6101" xr:uid="{F132642C-4372-40B4-9711-FA363512873B}"/>
    <cellStyle name="Normal 74 2" xfId="6110" xr:uid="{F0FE574D-2EAF-4BF8-8EE6-EE0E801D2136}"/>
    <cellStyle name="Normal 74 2 2" xfId="6147" xr:uid="{7B9B5008-4868-4650-A379-228B6E2787DE}"/>
    <cellStyle name="Normal 74 2 2 2" xfId="6209" xr:uid="{57DBC1E3-3BAB-48ED-BF8D-8CBFE661ADA6}"/>
    <cellStyle name="Normal 74 2 2 2 2" xfId="6311" xr:uid="{C43B985B-A574-402E-92F8-68EB2E217271}"/>
    <cellStyle name="Normal 74 2 2 2 2 2" xfId="6740" xr:uid="{CBE0A318-B0C9-491F-831F-49F94443CDF8}"/>
    <cellStyle name="Normal 74 2 2 2 2 2 2" xfId="8818" xr:uid="{86602BA3-969A-4985-B833-909A6C8D7ACB}"/>
    <cellStyle name="Normal 74 2 2 2 2 3" xfId="6525" xr:uid="{15EA663A-A279-4F35-9E00-DCE0CB2EFD99}"/>
    <cellStyle name="Normal 74 2 2 2 2 4" xfId="6942" xr:uid="{133719DA-0B84-4C74-A84E-0679C291514E}"/>
    <cellStyle name="Normal 74 2 2 2 2 5" xfId="8608" xr:uid="{25AF4FA3-8DA0-45EB-8CDB-5F77E374DABE}"/>
    <cellStyle name="Normal 74 2 2 2 3" xfId="6638" xr:uid="{91C206BC-CF57-474F-8BFE-DA0D260C9D0D}"/>
    <cellStyle name="Normal 74 2 2 2 3 2" xfId="8716" xr:uid="{CA3BBD2E-5097-42A6-A40B-AA3B1C5696C1}"/>
    <cellStyle name="Normal 74 2 2 2 4" xfId="6423" xr:uid="{DA246AD0-2613-4169-83C7-7DB1DBF864F0}"/>
    <cellStyle name="Normal 74 2 2 2 5" xfId="6845" xr:uid="{A4B07E06-C55A-48BF-832A-9CCBEE057494}"/>
    <cellStyle name="Normal 74 2 2 2 6" xfId="8506" xr:uid="{FC13BAF6-CB16-4B38-A2C3-C24A62A247AE}"/>
    <cellStyle name="Normal 74 2 2 3" xfId="6261" xr:uid="{70D67A40-24F2-4E4A-AE20-138C95AD75E1}"/>
    <cellStyle name="Normal 74 2 2 3 2" xfId="6690" xr:uid="{BE97B1EF-3149-4658-9154-C2F1E9931200}"/>
    <cellStyle name="Normal 74 2 2 3 2 2" xfId="8768" xr:uid="{E4B9A59B-ACEB-48FA-8468-3546615B6BCB}"/>
    <cellStyle name="Normal 74 2 2 3 3" xfId="6475" xr:uid="{03A6AB49-327A-4B03-9AFD-6054BAA58705}"/>
    <cellStyle name="Normal 74 2 2 3 4" xfId="6894" xr:uid="{13576FDB-8D51-4557-AD09-D7ED56EF24C8}"/>
    <cellStyle name="Normal 74 2 2 3 5" xfId="8558" xr:uid="{383E4FD0-19BF-4C3E-91DF-4A076CA880C1}"/>
    <cellStyle name="Normal 74 2 2 4" xfId="6583" xr:uid="{4C6F0851-5ABF-428E-A2A0-43F8E47974C5}"/>
    <cellStyle name="Normal 74 2 2 4 2" xfId="8661" xr:uid="{0066CE0D-DD95-45D7-9278-04543C6B81B4}"/>
    <cellStyle name="Normal 74 2 2 5" xfId="6368" xr:uid="{0A256BA3-75F6-48A0-9444-EE471C45E643}"/>
    <cellStyle name="Normal 74 2 2 6" xfId="6793" xr:uid="{956FCC8A-2468-43CB-9158-DD6DB5467583}"/>
    <cellStyle name="Normal 74 2 2 7" xfId="8451" xr:uid="{8766243F-93A6-44E4-AAAB-E84042692B5D}"/>
    <cellStyle name="Normal 74 2 3" xfId="6186" xr:uid="{7EB2FA84-03C8-4CCF-89FD-31EE0F4E5169}"/>
    <cellStyle name="Normal 74 2 3 2" xfId="6288" xr:uid="{569C387E-B08C-440C-9139-8D6592B95AAA}"/>
    <cellStyle name="Normal 74 2 3 2 2" xfId="6717" xr:uid="{2C325C37-D016-4345-9AFD-13F3D34E864D}"/>
    <cellStyle name="Normal 74 2 3 2 2 2" xfId="8795" xr:uid="{7BC6A600-F912-4388-AD4B-4AE799E1D267}"/>
    <cellStyle name="Normal 74 2 3 2 3" xfId="6502" xr:uid="{411066AF-CBBE-40F0-81EF-8E85A6AD6DF6}"/>
    <cellStyle name="Normal 74 2 3 2 4" xfId="6919" xr:uid="{29B4B69F-D538-456F-85BD-1C8CD3589DD9}"/>
    <cellStyle name="Normal 74 2 3 2 5" xfId="8585" xr:uid="{BD6C8D52-E351-48F7-9DF3-6E6B6A3A2AB6}"/>
    <cellStyle name="Normal 74 2 3 3" xfId="6615" xr:uid="{1BF131F2-8AFF-44E3-8FB4-B258A401A3E4}"/>
    <cellStyle name="Normal 74 2 3 3 2" xfId="8693" xr:uid="{06457186-D405-4389-B31E-49CE271C300C}"/>
    <cellStyle name="Normal 74 2 3 4" xfId="6400" xr:uid="{92CC20AD-9A98-40FF-A6AD-EDB828DA1609}"/>
    <cellStyle name="Normal 74 2 3 5" xfId="6823" xr:uid="{ACC94044-7AE9-4C41-AF3C-B8593091B66A}"/>
    <cellStyle name="Normal 74 2 3 6" xfId="8483" xr:uid="{5EF44771-A8EF-4BA2-84D6-E1E874297648}"/>
    <cellStyle name="Normal 74 2 4" xfId="6237" xr:uid="{C6C0025C-F195-4B84-AEB8-7E85A99FF073}"/>
    <cellStyle name="Normal 74 2 4 2" xfId="6666" xr:uid="{F1FF800D-6892-4E31-A046-09F12B4D4EF0}"/>
    <cellStyle name="Normal 74 2 4 2 2" xfId="8744" xr:uid="{70313178-7D93-4BC8-9ABA-13802BD22B49}"/>
    <cellStyle name="Normal 74 2 4 3" xfId="6451" xr:uid="{753BDB00-71CC-48EF-B9CB-F79C1EFC2A95}"/>
    <cellStyle name="Normal 74 2 4 4" xfId="6871" xr:uid="{252F0ECA-404A-44DA-A989-62D03098B132}"/>
    <cellStyle name="Normal 74 2 4 5" xfId="8534" xr:uid="{9BFBBAF0-D4F1-4527-9F0A-EBD3270D6E3D}"/>
    <cellStyle name="Normal 74 2 5" xfId="6559" xr:uid="{E5F3905A-E0B9-43E0-A0C1-7D970D45551D}"/>
    <cellStyle name="Normal 74 2 5 2" xfId="8638" xr:uid="{0247D63E-5DD4-4F8C-818F-81452C252EF6}"/>
    <cellStyle name="Normal 74 2 6" xfId="6344" xr:uid="{28A84AD2-2A4D-4440-84B5-CAD5C354A0BC}"/>
    <cellStyle name="Normal 74 2 7" xfId="6770" xr:uid="{FB66671E-15A3-402B-AD47-0A8EA84E932E}"/>
    <cellStyle name="Normal 74 2 8" xfId="8428" xr:uid="{B0A38EE9-E32B-4B59-9275-25517CC1D959}"/>
    <cellStyle name="Normal 77" xfId="6109" xr:uid="{DC5A34C0-26D5-4764-B44F-2333E39514CC}"/>
    <cellStyle name="Normal 77 2" xfId="6146" xr:uid="{80E664A3-2FB5-4280-B74A-5DF16915D476}"/>
    <cellStyle name="Normal 77 2 2" xfId="6208" xr:uid="{E41757F0-0E17-43DE-8E9B-1C57333B85D7}"/>
    <cellStyle name="Normal 77 2 2 2" xfId="6310" xr:uid="{F843C7B3-6831-46DB-90E2-0EAAD62F3B4C}"/>
    <cellStyle name="Normal 77 2 2 2 2" xfId="6739" xr:uid="{891E3860-61AB-420D-AAC0-2690B28C7981}"/>
    <cellStyle name="Normal 77 2 2 2 2 2" xfId="8817" xr:uid="{D90CC420-D802-4A28-AFE4-40FBB97B906B}"/>
    <cellStyle name="Normal 77 2 2 2 3" xfId="6524" xr:uid="{7818FA10-10DD-48B2-8D5A-219E96ED234B}"/>
    <cellStyle name="Normal 77 2 2 2 4" xfId="6941" xr:uid="{0FBD0566-5345-45EF-BBCB-2CA1C097A17C}"/>
    <cellStyle name="Normal 77 2 2 2 5" xfId="8607" xr:uid="{CC0622F4-7F88-4C83-AD4D-783601629F0E}"/>
    <cellStyle name="Normal 77 2 2 3" xfId="6637" xr:uid="{E6A83950-77D1-48E9-B53F-F44D1C4366F1}"/>
    <cellStyle name="Normal 77 2 2 3 2" xfId="8715" xr:uid="{ED8040FB-FCB7-4B54-9EC9-44A7B97C5DDB}"/>
    <cellStyle name="Normal 77 2 2 4" xfId="6422" xr:uid="{8B68B5D2-B9BF-47EC-A757-C4C377D76407}"/>
    <cellStyle name="Normal 77 2 2 5" xfId="6844" xr:uid="{73F8CCDD-9CAF-429E-8CEA-607F4B316E0D}"/>
    <cellStyle name="Normal 77 2 2 6" xfId="8505" xr:uid="{A19443D2-67B2-4D4C-97AC-6894A5EA1CFF}"/>
    <cellStyle name="Normal 77 2 3" xfId="6260" xr:uid="{E8A2DCA0-5AB3-4AC6-AA85-1D67D1BCCEDB}"/>
    <cellStyle name="Normal 77 2 3 2" xfId="6689" xr:uid="{083615D3-8829-417D-AF66-FA7703737466}"/>
    <cellStyle name="Normal 77 2 3 2 2" xfId="8767" xr:uid="{5E2DFC65-55D8-4E3A-A7D0-6918DCF8C207}"/>
    <cellStyle name="Normal 77 2 3 3" xfId="6474" xr:uid="{E2A5884A-17E8-47C3-AEA5-1122DD587486}"/>
    <cellStyle name="Normal 77 2 3 4" xfId="6893" xr:uid="{F24EDDB5-7837-4B93-9791-E64B689A17F7}"/>
    <cellStyle name="Normal 77 2 3 5" xfId="8557" xr:uid="{EFA04436-B5F5-4DB1-809E-5E4DDF43CD77}"/>
    <cellStyle name="Normal 77 2 4" xfId="6582" xr:uid="{EC3533AA-AFCD-4191-9C50-7A7C3F3DFB53}"/>
    <cellStyle name="Normal 77 2 4 2" xfId="8660" xr:uid="{BFD41EB9-F2F2-490C-A52C-22A06B5150E7}"/>
    <cellStyle name="Normal 77 2 5" xfId="6367" xr:uid="{691505D5-B8B2-41B7-8727-C71AAAFE4C59}"/>
    <cellStyle name="Normal 77 2 6" xfId="6792" xr:uid="{050F5F84-AEBA-440E-A153-C1CE9611A0E9}"/>
    <cellStyle name="Normal 77 2 7" xfId="8450" xr:uid="{65DE793B-B0A7-489F-A302-D9676B008177}"/>
    <cellStyle name="Normal 77 3" xfId="6185" xr:uid="{3CD82998-5429-49F3-8528-376F21D2322E}"/>
    <cellStyle name="Normal 77 3 2" xfId="6287" xr:uid="{B2A623E4-7B07-4A22-8EB6-EFF8D17D1787}"/>
    <cellStyle name="Normal 77 3 2 2" xfId="6716" xr:uid="{CFC8A08A-333E-4B3E-861F-9EFC68DFBC13}"/>
    <cellStyle name="Normal 77 3 2 2 2" xfId="8794" xr:uid="{0374233C-9D32-452C-A443-2EB1614692C6}"/>
    <cellStyle name="Normal 77 3 2 3" xfId="6501" xr:uid="{003580F6-BB72-47C9-8EE0-B260C2023C8B}"/>
    <cellStyle name="Normal 77 3 2 4" xfId="6918" xr:uid="{A880D98A-1AE3-4633-A0EF-BD5A7B454BEA}"/>
    <cellStyle name="Normal 77 3 2 5" xfId="8584" xr:uid="{5629556F-DA0C-4B0F-B832-8AC7A423F9D6}"/>
    <cellStyle name="Normal 77 3 3" xfId="6614" xr:uid="{49BDCC52-A3E3-4473-AEC8-96E479584D36}"/>
    <cellStyle name="Normal 77 3 3 2" xfId="8692" xr:uid="{31542B5F-03CE-487C-B480-0F797E91BD95}"/>
    <cellStyle name="Normal 77 3 4" xfId="6399" xr:uid="{47917E40-2321-49CF-9FCA-3F5287C5A091}"/>
    <cellStyle name="Normal 77 3 5" xfId="6822" xr:uid="{523C771F-8AB6-4ED0-8A8F-0C6F20EE21F5}"/>
    <cellStyle name="Normal 77 3 6" xfId="8482" xr:uid="{2B832B8C-8FB3-43FE-8468-A402D437787E}"/>
    <cellStyle name="Normal 77 4" xfId="6236" xr:uid="{A0572BE0-CA06-4B0C-9F89-D4E1D6CE20E3}"/>
    <cellStyle name="Normal 77 4 2" xfId="6665" xr:uid="{9CC5578F-B912-497F-A7CA-AD41323190AD}"/>
    <cellStyle name="Normal 77 4 2 2" xfId="8743" xr:uid="{02E9ADCA-8C6F-481C-9CD7-D359EB507DCB}"/>
    <cellStyle name="Normal 77 4 3" xfId="6450" xr:uid="{F9B425C7-7BFA-4AB8-803D-AAC402848B3D}"/>
    <cellStyle name="Normal 77 4 4" xfId="6870" xr:uid="{DBE5AC77-84AD-4702-AE3F-3AF90350D4B7}"/>
    <cellStyle name="Normal 77 4 5" xfId="8533" xr:uid="{BE72BAB6-3804-4779-9945-5BDCC91493FB}"/>
    <cellStyle name="Normal 77 5" xfId="6558" xr:uid="{26D048D9-42CB-477C-801C-A793111BB7B5}"/>
    <cellStyle name="Normal 77 5 2" xfId="8637" xr:uid="{F7FF5137-F0E2-4568-A0E4-89D603AF6D14}"/>
    <cellStyle name="Normal 77 6" xfId="6343" xr:uid="{718D47F7-EAC1-45CE-A89A-4E0618DF45CD}"/>
    <cellStyle name="Normal 77 7" xfId="6769" xr:uid="{CCD928E4-938D-4715-BB1C-9C6AB6DC1577}"/>
    <cellStyle name="Normal 77 8" xfId="8427" xr:uid="{B6AACFE0-C043-4499-A4AA-2F94CD190A81}"/>
    <cellStyle name="Normal 8" xfId="663" xr:uid="{E55A41FF-9E95-42A7-8300-F0F5184325EF}"/>
    <cellStyle name="Normal 8 2" xfId="5585" xr:uid="{839EAC6B-D877-483F-B489-EEEB57BB87D5}"/>
    <cellStyle name="Normal 8 2 2" xfId="6215" xr:uid="{C0B48342-4D38-447F-9C85-258B0E42E4DD}"/>
    <cellStyle name="Normal 8 2 2 2" xfId="6317" xr:uid="{824F1E8F-663F-43B0-9CAA-A15223B13298}"/>
    <cellStyle name="Normal 8 2 2 2 2" xfId="6746" xr:uid="{13F25F0F-534E-4212-9807-B884BF99663A}"/>
    <cellStyle name="Normal 8 2 2 2 2 2" xfId="8824" xr:uid="{13BF43D5-50F5-44AB-8AED-BAB9047BA88E}"/>
    <cellStyle name="Normal 8 2 2 2 3" xfId="6531" xr:uid="{6F2ED052-1907-4BB2-B3FB-429687A54412}"/>
    <cellStyle name="Normal 8 2 2 2 4" xfId="6948" xr:uid="{BDFFE2C2-6D94-47AA-BAC2-6E1A10F79CCD}"/>
    <cellStyle name="Normal 8 2 2 2 5" xfId="8614" xr:uid="{8FDC567E-10F6-4BB3-97FB-8EDBC95ADEA1}"/>
    <cellStyle name="Normal 8 2 2 3" xfId="6644" xr:uid="{95C8D09D-10E4-43D2-8D1C-691336E7FCA1}"/>
    <cellStyle name="Normal 8 2 2 3 2" xfId="8722" xr:uid="{ED88B575-0ED5-43E6-9F70-170DF83AA2FD}"/>
    <cellStyle name="Normal 8 2 2 4" xfId="6429" xr:uid="{E2A59359-A5D0-4B37-8051-B1EB5F61DE83}"/>
    <cellStyle name="Normal 8 2 2 5" xfId="6851" xr:uid="{1BD20FA2-C636-4A67-B341-A86EF8230817}"/>
    <cellStyle name="Normal 8 2 2 6" xfId="8512" xr:uid="{6DA2515E-D382-4B52-8CD8-0CBC7D094F87}"/>
    <cellStyle name="Normal 8 2 3" xfId="6267" xr:uid="{089DC404-4DB3-40DB-9175-F482E780268B}"/>
    <cellStyle name="Normal 8 2 3 2" xfId="6696" xr:uid="{0E8E0F15-ED1D-4E19-9D9E-2E2B1FB612F0}"/>
    <cellStyle name="Normal 8 2 3 2 2" xfId="8774" xr:uid="{D2FF7132-8ACB-4406-AFFE-7A4B71715EEF}"/>
    <cellStyle name="Normal 8 2 3 3" xfId="6481" xr:uid="{C29480BE-F2E1-4D0E-9E12-83F4609490F1}"/>
    <cellStyle name="Normal 8 2 3 4" xfId="6900" xr:uid="{D1854DED-8F25-4D2A-B622-1F50AB6F0AE6}"/>
    <cellStyle name="Normal 8 2 3 5" xfId="8564" xr:uid="{F8CD28A8-B085-404D-B0DF-63192AD9481B}"/>
    <cellStyle name="Normal 8 2 4" xfId="6589" xr:uid="{C4EB8B5A-48B4-47B4-9098-DE35B9061F30}"/>
    <cellStyle name="Normal 8 2 4 2" xfId="7015" xr:uid="{F7879D34-7532-4B2D-A9D4-5F183C46C25E}"/>
    <cellStyle name="Normal 8 2 4 3" xfId="8667" xr:uid="{3056684A-2B2C-4051-9892-13BC2615B912}"/>
    <cellStyle name="Normal 8 2 5" xfId="6374" xr:uid="{E91F3F45-19AF-4BD1-8AB5-BAC36FE249AC}"/>
    <cellStyle name="Normal 8 2 6" xfId="6799" xr:uid="{4E3FEBC1-55EC-4503-A2AA-7F0FC2878DEC}"/>
    <cellStyle name="Normal 8 2 7" xfId="8457" xr:uid="{00357D64-D485-4798-94C0-54C3916EDA64}"/>
    <cellStyle name="Normal 8 2 8" xfId="11399" xr:uid="{03028054-4E3D-4C61-ADFE-EBB18BC35AF1}"/>
    <cellStyle name="Normal 8 2 9" xfId="6153" xr:uid="{C739C682-1E3D-496E-B71E-3EE9FE3B05E2}"/>
    <cellStyle name="Normal 8 3" xfId="6192" xr:uid="{F6E5ED51-A310-4A46-93C3-11AC5EDC7197}"/>
    <cellStyle name="Normal 8 3 2" xfId="6294" xr:uid="{B57A091D-6D0F-40DE-9721-B6A95179B895}"/>
    <cellStyle name="Normal 8 3 2 2" xfId="6723" xr:uid="{F1DD17F0-618E-4A18-B50B-6C65A8F5A3FD}"/>
    <cellStyle name="Normal 8 3 2 2 2" xfId="8801" xr:uid="{6C14CA07-3F98-4EA4-A455-42A7463ACBD4}"/>
    <cellStyle name="Normal 8 3 2 3" xfId="6508" xr:uid="{409BAD6D-E251-4F8B-96EE-8DFB92C1B11D}"/>
    <cellStyle name="Normal 8 3 2 4" xfId="6925" xr:uid="{E50C9924-48CA-469A-B9CC-977E5FBF9857}"/>
    <cellStyle name="Normal 8 3 2 5" xfId="8591" xr:uid="{60362775-6626-4E65-B5CB-02C3EEFC1624}"/>
    <cellStyle name="Normal 8 3 3" xfId="6621" xr:uid="{76432EC7-48B3-4635-9208-8B678E0BD933}"/>
    <cellStyle name="Normal 8 3 3 2" xfId="8699" xr:uid="{2280B9C4-1BD5-44B7-8A49-A95F689BF84D}"/>
    <cellStyle name="Normal 8 3 4" xfId="6406" xr:uid="{800C9EEE-A7FF-4A5C-80DC-15A9A1B3C135}"/>
    <cellStyle name="Normal 8 3 5" xfId="6829" xr:uid="{85D9FE4B-3924-4EA9-84C0-8DBD3E2AFB4F}"/>
    <cellStyle name="Normal 8 3 6" xfId="8489" xr:uid="{5D3A657C-B766-4D89-A65B-4273793E4DE2}"/>
    <cellStyle name="Normal 8 4" xfId="6243" xr:uid="{4584D598-E702-4E75-ABDF-5DA6330EB2F1}"/>
    <cellStyle name="Normal 8 4 2" xfId="6672" xr:uid="{1DB8BA0E-4B22-4885-9F2C-0643530A4A18}"/>
    <cellStyle name="Normal 8 4 2 2" xfId="8750" xr:uid="{76A9B65D-33FF-48F5-B232-99FC67AFC09E}"/>
    <cellStyle name="Normal 8 4 3" xfId="6457" xr:uid="{805538A2-7ACB-4245-9FE0-8CF4F851FA98}"/>
    <cellStyle name="Normal 8 4 4" xfId="6877" xr:uid="{7F5765B7-6643-4C05-95E8-00699495B3A9}"/>
    <cellStyle name="Normal 8 4 5" xfId="8540" xr:uid="{F992C6A0-22C3-48B9-AEC4-F041B449FB75}"/>
    <cellStyle name="Normal 8 5" xfId="6565" xr:uid="{C6C5740B-14D4-4934-81CB-25F06DDF3B84}"/>
    <cellStyle name="Normal 8 5 2" xfId="6994" xr:uid="{BDC5DD88-4893-48BF-BDF5-E7D23E89DB4B}"/>
    <cellStyle name="Normal 8 5 3" xfId="8644" xr:uid="{0E4306CA-6985-4CC3-83AA-D6F0072ACEF7}"/>
    <cellStyle name="Normal 8 6" xfId="6350" xr:uid="{6AB81E02-EFAB-4641-BB3B-C6500E224BB5}"/>
    <cellStyle name="Normal 8 6 2" xfId="7280" xr:uid="{DCC228EE-BCDF-4E6C-BFAD-2A31B317CE90}"/>
    <cellStyle name="Normal 8 7" xfId="6776" xr:uid="{A0CFF624-34CA-4E5A-BC27-4D7FC00CD8E2}"/>
    <cellStyle name="Normal 8 8" xfId="8434" xr:uid="{BE5EAF5B-3C1C-40D7-A8D0-9EC821ECB9CE}"/>
    <cellStyle name="Normal 8 9" xfId="6124" xr:uid="{CC54EF49-BA79-4AEC-931D-2D5335F612D7}"/>
    <cellStyle name="Normal 89" xfId="6032" xr:uid="{09CBC8EB-375E-41A2-8E19-E8503E3D0509}"/>
    <cellStyle name="Normal 89 2 2" xfId="7064" xr:uid="{BF96AADE-326C-4FDA-B278-C4C72D005B06}"/>
    <cellStyle name="Normal 89 4" xfId="7091" xr:uid="{B9C24CFE-5794-48D6-B009-A9A4692DEEE5}"/>
    <cellStyle name="Normal 9" xfId="664" xr:uid="{89696D29-54B9-4E64-9478-F4BF08A73725}"/>
    <cellStyle name="Normal 9 10" xfId="11401" xr:uid="{07AA8345-25B0-46D9-8E89-2C0304864AE2}"/>
    <cellStyle name="Normal 9 125 2" xfId="7058" xr:uid="{C943882F-AD90-4FE8-ABE6-142E83CC5679}"/>
    <cellStyle name="Normal 9 2" xfId="5587" xr:uid="{6133CE4F-676B-4910-B95A-20292624FCCF}"/>
    <cellStyle name="Normal 9 2 2" xfId="6300" xr:uid="{ECFA44E5-CEF1-4735-B544-3E4A1B2EEF31}"/>
    <cellStyle name="Normal 9 2 2 2" xfId="6729" xr:uid="{41A4A7EB-E164-49FE-915C-95270A0A77A7}"/>
    <cellStyle name="Normal 9 2 2 2 2" xfId="8807" xr:uid="{0CCDEA61-91D2-4EA3-B718-4AF002C4CDBE}"/>
    <cellStyle name="Normal 9 2 2 3" xfId="6514" xr:uid="{0B6A78A1-127C-4253-957B-356011AFF493}"/>
    <cellStyle name="Normal 9 2 2 4" xfId="6931" xr:uid="{0B8B4DF1-F89B-4F1A-A556-7A90C17522E7}"/>
    <cellStyle name="Normal 9 2 2 5" xfId="8597" xr:uid="{BB40604E-62DC-4E6E-89A2-76A8C063445B}"/>
    <cellStyle name="Normal 9 2 2 6" xfId="11402" xr:uid="{B5630C78-5D24-48B9-AEBC-E4A6E31054C5}"/>
    <cellStyle name="Normal 9 2 3" xfId="6628" xr:uid="{CA56FC46-88C7-421A-8297-674C2719BE37}"/>
    <cellStyle name="Normal 9 2 3 2" xfId="7282" xr:uid="{B4BF42ED-7A7B-4128-A91E-CF7FB5369EEF}"/>
    <cellStyle name="Normal 9 2 3 3" xfId="8706" xr:uid="{B1CFFF28-D05C-49EA-AF42-23404BBA78B4}"/>
    <cellStyle name="Normal 9 2 4" xfId="6413" xr:uid="{8BBDF5C0-B538-4418-AD3A-4B561D0FB3A4}"/>
    <cellStyle name="Normal 9 2 5" xfId="6835" xr:uid="{1A42580C-CFC7-47A3-8AD9-B5768F2A691F}"/>
    <cellStyle name="Normal 9 2 6" xfId="8496" xr:uid="{57433674-7941-423D-AEF5-5B84068131DF}"/>
    <cellStyle name="Normal 9 2 7" xfId="6199" xr:uid="{5A90A4F7-B4FC-4BF5-8D47-86005CE1D2CF}"/>
    <cellStyle name="Normal 9 3" xfId="5586" xr:uid="{714CA9CA-8E0A-46FA-BEC3-82A5224C102A}"/>
    <cellStyle name="Normal 9 3 2" xfId="6679" xr:uid="{BC203147-A39A-4A1C-977B-D68F885CAD46}"/>
    <cellStyle name="Normal 9 3 2 2" xfId="8757" xr:uid="{F0D1436B-B0E7-4FF3-B429-7081D5BE3CF4}"/>
    <cellStyle name="Normal 9 3 3" xfId="6464" xr:uid="{3D06CC7E-B63D-46F3-9830-9B97EE0F476D}"/>
    <cellStyle name="Normal 9 3 4" xfId="6883" xr:uid="{ACC699F5-FDA0-4E7B-8EAB-2D85FA42C5FA}"/>
    <cellStyle name="Normal 9 3 5" xfId="8547" xr:uid="{906CCD98-100C-4B2E-8F0B-02CD198FAA0C}"/>
    <cellStyle name="Normal 9 3 6" xfId="11400" xr:uid="{C2FC3971-3B89-4CD6-AA55-39190DE0EB5F}"/>
    <cellStyle name="Normal 9 3 7" xfId="6250" xr:uid="{E7F4805F-65E4-4A37-BA4F-B6D6BFC01457}"/>
    <cellStyle name="Normal 9 4" xfId="6551" xr:uid="{07892CE1-8049-4756-B3BB-16AF79A42D1F}"/>
    <cellStyle name="Normal 9 4 2" xfId="6968" xr:uid="{119E995A-4515-4A2A-81AD-12281C1D2777}"/>
    <cellStyle name="Normal 9 4 3" xfId="8650" xr:uid="{19272D53-5DBC-4BDA-A7CA-96349FF35FCB}"/>
    <cellStyle name="Normal 9 5" xfId="6572" xr:uid="{21C740B5-49ED-426E-A582-CE68CF89E931}"/>
    <cellStyle name="Normal 9 5 2" xfId="6997" xr:uid="{5AF47D52-37B0-46A7-B7D3-4733B18CDBE4}"/>
    <cellStyle name="Normal 9 6" xfId="6357" xr:uid="{9816BD2A-21E3-4BFC-9A91-C3FBD18B6119}"/>
    <cellStyle name="Normal 9 6 2" xfId="7281" xr:uid="{B0405E13-5468-4706-A37A-829761AE2229}"/>
    <cellStyle name="Normal 9 7" xfId="6782" xr:uid="{D38C8B3B-E356-4137-807E-5CF83D6A5C7A}"/>
    <cellStyle name="Normal 9 8" xfId="8440" xr:uid="{6CF95219-45C5-4814-AB2C-EFC0ED34F18B}"/>
    <cellStyle name="Normal 9 9" xfId="6134" xr:uid="{CBD67BF8-61F9-42FA-A5C5-2B4F9E37653A}"/>
    <cellStyle name="Normal 9_GTO Non Operational Capex Roll-over submission (FINAL with property)" xfId="5588" xr:uid="{B753656E-B022-4601-A094-0BF454136A1C}"/>
    <cellStyle name="Normal 90" xfId="6104" xr:uid="{CFAE2282-5C71-4B3E-A0DA-B368588260E3}"/>
    <cellStyle name="Normal 91" xfId="6063" xr:uid="{10810C26-3FB5-4FF9-AB07-AB9A6C458300}"/>
    <cellStyle name="Normal 91 2" xfId="6141" xr:uid="{45563D2B-7F09-40DF-9542-3F1B2D030087}"/>
    <cellStyle name="Normal 91 2 2" xfId="6203" xr:uid="{D3BB7249-24A3-43A0-98B3-4FEE567137E3}"/>
    <cellStyle name="Normal 91 2 2 2" xfId="6305" xr:uid="{E8EA7716-61A2-4009-AD7E-32ACBEF3A23C}"/>
    <cellStyle name="Normal 91 2 2 2 2" xfId="6734" xr:uid="{B05584FB-8978-4116-8C81-44F48B983F6C}"/>
    <cellStyle name="Normal 91 2 2 2 2 2" xfId="8812" xr:uid="{6F5998FF-7CA4-406C-937E-43EBF9497F1A}"/>
    <cellStyle name="Normal 91 2 2 2 3" xfId="6519" xr:uid="{5A60E83C-314E-4B0D-BEF5-BF36340E905D}"/>
    <cellStyle name="Normal 91 2 2 2 4" xfId="6936" xr:uid="{52AD96BA-98E4-4319-A399-06CF9FDDD1C7}"/>
    <cellStyle name="Normal 91 2 2 2 5" xfId="8602" xr:uid="{4D39B573-F5FE-4587-822D-5300CCB5097C}"/>
    <cellStyle name="Normal 91 2 2 3" xfId="6632" xr:uid="{20C70AB6-DB73-47DE-82A4-5D6E9D7FEAE0}"/>
    <cellStyle name="Normal 91 2 2 3 2" xfId="8710" xr:uid="{89E00951-8961-4FEA-A9E8-BF4E4D00C006}"/>
    <cellStyle name="Normal 91 2 2 4" xfId="6417" xr:uid="{B4719154-ED02-49C2-89C1-7B7A592FD58B}"/>
    <cellStyle name="Normal 91 2 2 5" xfId="6839" xr:uid="{C9DB5A01-6C61-4DDA-ADAF-A75D04545D8F}"/>
    <cellStyle name="Normal 91 2 2 6" xfId="8500" xr:uid="{FD54832D-D09F-40AB-95F9-993768A1372C}"/>
    <cellStyle name="Normal 91 2 3" xfId="6255" xr:uid="{254C536C-074A-4E7E-950A-B183654BAF34}"/>
    <cellStyle name="Normal 91 2 3 2" xfId="6684" xr:uid="{4BBD730A-47DF-4BA2-BEFC-1CE827413E4E}"/>
    <cellStyle name="Normal 91 2 3 2 2" xfId="8762" xr:uid="{C0C28E68-369A-4670-91F5-6FA953A61E50}"/>
    <cellStyle name="Normal 91 2 3 3" xfId="6469" xr:uid="{FE379F31-2EA9-42C6-9A43-E2D5BA013206}"/>
    <cellStyle name="Normal 91 2 3 4" xfId="6888" xr:uid="{19A4FE52-A261-44EB-8935-3659ED1EB480}"/>
    <cellStyle name="Normal 91 2 3 5" xfId="8552" xr:uid="{269B646D-4593-4B47-ABAD-3E353FCFB129}"/>
    <cellStyle name="Normal 91 2 4" xfId="6577" xr:uid="{5D4274C2-2706-4F22-9856-8B1C097610C9}"/>
    <cellStyle name="Normal 91 2 4 2" xfId="7080" xr:uid="{66DCA2DA-04D0-40FE-A851-21FA282E2933}"/>
    <cellStyle name="Normal 91 2 4 3" xfId="8655" xr:uid="{BE0ADA6F-083A-4D0A-B121-9869EA24C07A}"/>
    <cellStyle name="Normal 91 2 5" xfId="6362" xr:uid="{295EC0AC-F47B-49B2-ACC7-13CF6F947B5B}"/>
    <cellStyle name="Normal 91 2 6" xfId="6787" xr:uid="{3992F51C-4C4C-49E0-A8F5-4C85229334CA}"/>
    <cellStyle name="Normal 91 2 7" xfId="8445" xr:uid="{240D43EA-5E9D-4858-AB49-862391F213E9}"/>
    <cellStyle name="Normal 91 3" xfId="6180" xr:uid="{71CD014F-21BF-4CA6-BA76-C23A81A29ACF}"/>
    <cellStyle name="Normal 91 3 2" xfId="6282" xr:uid="{19B1316B-9EDC-424A-842E-0EE21923D1B7}"/>
    <cellStyle name="Normal 91 3 2 2" xfId="6711" xr:uid="{F37E2D7C-AF8D-4D5F-B38A-566FF8EB8571}"/>
    <cellStyle name="Normal 91 3 2 2 2" xfId="8789" xr:uid="{03812514-F46C-480E-A5E8-3D5803EA82C8}"/>
    <cellStyle name="Normal 91 3 2 3" xfId="6496" xr:uid="{22870D9C-B7D8-4A2C-84A8-DC2D577BD534}"/>
    <cellStyle name="Normal 91 3 2 4" xfId="6913" xr:uid="{E4603487-A414-491D-82AE-EBE7261CD545}"/>
    <cellStyle name="Normal 91 3 2 5" xfId="8579" xr:uid="{0479E954-5B85-48D4-A3DA-76A3271EB696}"/>
    <cellStyle name="Normal 91 3 3" xfId="6609" xr:uid="{4BC36267-A36C-4962-84DF-6AF726C6CEE1}"/>
    <cellStyle name="Normal 91 3 3 2" xfId="8687" xr:uid="{343A324A-2706-4490-85B4-6317B7673550}"/>
    <cellStyle name="Normal 91 3 4" xfId="6394" xr:uid="{A4627D94-6875-4D61-8741-00874CEE51F5}"/>
    <cellStyle name="Normal 91 3 5" xfId="6817" xr:uid="{DB91829B-EDEB-4097-9EFE-9E1EA5F75F99}"/>
    <cellStyle name="Normal 91 3 6" xfId="8477" xr:uid="{B63953BF-15D9-46E0-832E-9E5AEB7082D1}"/>
    <cellStyle name="Normal 91 4" xfId="6231" xr:uid="{EBE51BE2-E01F-4B89-9352-F324871A5CD5}"/>
    <cellStyle name="Normal 91 4 2" xfId="6660" xr:uid="{3F517595-C142-41D6-B99B-7BFBDF967511}"/>
    <cellStyle name="Normal 91 4 2 2" xfId="8738" xr:uid="{066DF986-702F-4968-BD20-6F1E9D879E73}"/>
    <cellStyle name="Normal 91 4 3" xfId="6445" xr:uid="{F3E52498-5768-4001-84A3-352CC6DB2239}"/>
    <cellStyle name="Normal 91 4 4" xfId="6865" xr:uid="{2C2DEBE5-3248-4986-BE5F-A58201688D29}"/>
    <cellStyle name="Normal 91 4 5" xfId="8528" xr:uid="{9AB1726E-BEA4-4EB1-A086-E33CFAE56FB6}"/>
    <cellStyle name="Normal 91 5" xfId="6553" xr:uid="{738A4EE9-9FD3-44E9-B0CA-8B719FEB3EAA}"/>
    <cellStyle name="Normal 91 5 2" xfId="7067" xr:uid="{D0230835-FF6C-4EBD-90CC-D8BBCE5A801F}"/>
    <cellStyle name="Normal 91 5 3" xfId="8632" xr:uid="{82EDD3F1-F123-484C-961E-2BB951D77F24}"/>
    <cellStyle name="Normal 91 6" xfId="6338" xr:uid="{E42823EE-DE63-4C29-8609-2C8E86ADD9ED}"/>
    <cellStyle name="Normal 91 7" xfId="6764" xr:uid="{8A91DBD9-E632-4DE7-B446-469E264E16C7}"/>
    <cellStyle name="Normal 91 8" xfId="8422" xr:uid="{85A3D898-21CF-4218-92BE-4085E6A18A84}"/>
    <cellStyle name="Normal 91 9" xfId="6102" xr:uid="{2428A8C2-07A9-4272-A71F-2D60A1ECAC6A}"/>
    <cellStyle name="Normal 92" xfId="6034" xr:uid="{8195D642-4D98-473C-AF25-F34841A4F0A0}"/>
    <cellStyle name="Normal 93" xfId="6044" xr:uid="{323B2E73-10FC-4D28-9560-7298B8F45483}"/>
    <cellStyle name="Normal U" xfId="665" xr:uid="{4C1567AC-7A84-4E24-A99C-360C47723DE6}"/>
    <cellStyle name="Normal U 2" xfId="5589" xr:uid="{11341299-885B-41D9-B32F-6452189CEFA7}"/>
    <cellStyle name="Normal_BPQ template v1 from NGT 22 June" xfId="17" xr:uid="{F394FBA1-1628-43F6-AD99-CAF7E9C25D64}"/>
    <cellStyle name="Normal_risk table" xfId="6077" xr:uid="{5882E73F-D38D-4767-87F6-88CEED51507C}"/>
    <cellStyle name="Note 2" xfId="245" xr:uid="{EC613CFE-AC5F-41DA-BBF8-83F275602299}"/>
    <cellStyle name="Note 2 10" xfId="3891" xr:uid="{F9F6B3A1-2C8E-4D8E-8A20-578AECA98B77}"/>
    <cellStyle name="Note 2 11" xfId="4150" xr:uid="{63F3934A-1093-4D6B-8D8F-9FC77D451575}"/>
    <cellStyle name="Note 2 12" xfId="5590" xr:uid="{34BE2EF6-5589-456B-9DEF-88D4F6E76109}"/>
    <cellStyle name="Note 2 13" xfId="5883" xr:uid="{6C43BDE4-4801-466F-BDA9-01EDD97D6F17}"/>
    <cellStyle name="Note 2 14" xfId="7283" xr:uid="{FD10FAD9-C477-49E6-8EB6-4B36BDF543FE}"/>
    <cellStyle name="Note 2 2" xfId="667" xr:uid="{11D71367-BABB-4EA5-8742-4082F85ACE6D}"/>
    <cellStyle name="Note 2 2 2" xfId="1204" xr:uid="{F12137BB-2633-4C28-A5EC-CE2907EA22F1}"/>
    <cellStyle name="Note 2 2 2 2" xfId="2452" xr:uid="{372DC732-FA28-45BD-9956-F3464F93C89E}"/>
    <cellStyle name="Note 2 2 2 2 2" xfId="14765" xr:uid="{F53365A6-B29A-4E53-8975-B4434410D521}"/>
    <cellStyle name="Note 2 2 2 3" xfId="2958" xr:uid="{0CCEBD24-65C0-40F3-B016-62B58A5569BB}"/>
    <cellStyle name="Note 2 2 2 3 2" xfId="15444" xr:uid="{3B4A3725-8907-478B-9B43-6A4E3EF8E8A4}"/>
    <cellStyle name="Note 2 2 2 4" xfId="2848" xr:uid="{48976169-7995-4226-BE7D-C1ECAF242794}"/>
    <cellStyle name="Note 2 2 2 4 2" xfId="16891" xr:uid="{7F6EE076-B091-43BF-91E3-EA1D3ADA38D1}"/>
    <cellStyle name="Note 2 2 2 5" xfId="3434" xr:uid="{369986A7-5477-4D18-BC3D-499FA6C695EC}"/>
    <cellStyle name="Note 2 2 2 6" xfId="2769" xr:uid="{4131C1E1-F34E-4050-AB02-CEB3C2A0A82F}"/>
    <cellStyle name="Note 2 2 2 7" xfId="4369" xr:uid="{4B5FF0D0-FF22-410E-82BA-DA22E8E3128D}"/>
    <cellStyle name="Note 2 2 2 8" xfId="12041" xr:uid="{14DD9003-ACF3-44A4-9FA0-94A2FC99FF81}"/>
    <cellStyle name="Note 2 2 3" xfId="1963" xr:uid="{5F02BBB8-D82D-41C2-8143-7FA9C0BCA9AB}"/>
    <cellStyle name="Note 2 2 3 2" xfId="13870" xr:uid="{E3B073A7-96FA-4917-B14C-27F7DB4398DB}"/>
    <cellStyle name="Note 2 2 3 3" xfId="14586" xr:uid="{73F5DF41-833E-4D14-A13B-99F321F43150}"/>
    <cellStyle name="Note 2 2 3 4" xfId="10678" xr:uid="{19B0914A-F839-4AD0-B3DC-896816BDC1C0}"/>
    <cellStyle name="Note 2 2 4" xfId="1558" xr:uid="{4779F1F3-32C3-4F3F-B20A-12FF2597BDD8}"/>
    <cellStyle name="Note 2 2 4 2" xfId="9876" xr:uid="{22C827C4-A5E3-4E32-9497-1A638BCF8604}"/>
    <cellStyle name="Note 2 2 5" xfId="1894" xr:uid="{38BDAEFF-79A9-4010-8EBC-52582C56FF60}"/>
    <cellStyle name="Note 2 2 5 2" xfId="13309" xr:uid="{102CD598-FEE5-404F-99DC-BBCF08B57B0E}"/>
    <cellStyle name="Note 2 2 6" xfId="3456" xr:uid="{7196BF8F-E2AF-4BED-96DC-1C57D7196D97}"/>
    <cellStyle name="Note 2 2 6 2" xfId="13078" xr:uid="{09E94622-E50C-4AE1-8800-5813C090242C}"/>
    <cellStyle name="Note 2 2 7" xfId="1904" xr:uid="{CB2A212F-D899-45F3-A971-B5EB0AEABD71}"/>
    <cellStyle name="Note 2 2 8" xfId="3886" xr:uid="{962DF7FD-E9AB-4463-A7DB-A069BE106483}"/>
    <cellStyle name="Note 2 2 9" xfId="7983" xr:uid="{61187404-9692-4E7D-BB1E-AE955D443E22}"/>
    <cellStyle name="Note 2 3" xfId="668" xr:uid="{EC7B62EB-9946-4B1B-8983-8618876FCD83}"/>
    <cellStyle name="Note 2 3 2" xfId="1205" xr:uid="{5A55E0D1-DB71-4D5F-A90A-46F806707E26}"/>
    <cellStyle name="Note 2 3 2 2" xfId="2453" xr:uid="{0752A83B-B427-4747-B951-601B8A1274D7}"/>
    <cellStyle name="Note 2 3 2 2 2" xfId="14877" xr:uid="{95DA155F-3591-4CB2-A66B-ACF9C4AD4C81}"/>
    <cellStyle name="Note 2 3 2 3" xfId="2959" xr:uid="{9B44AEAF-8CC4-483E-84E5-A443A0F5CCB2}"/>
    <cellStyle name="Note 2 3 2 3 2" xfId="15603" xr:uid="{7BFB11D7-4186-4A96-B3C2-63C2A5F3A747}"/>
    <cellStyle name="Note 2 3 2 4" xfId="2688" xr:uid="{7FA48A91-8FBA-4268-8241-99D7AB205742}"/>
    <cellStyle name="Note 2 3 2 4 2" xfId="16987" xr:uid="{16E6C0C0-2832-455E-8416-2C8FC8F9C56F}"/>
    <cellStyle name="Note 2 3 2 5" xfId="2232" xr:uid="{1AE0241A-1419-465B-8143-5AD2786C6004}"/>
    <cellStyle name="Note 2 3 2 6" xfId="1782" xr:uid="{059CEFA8-A035-426A-8B5B-171D630A71EF}"/>
    <cellStyle name="Note 2 3 2 7" xfId="4409" xr:uid="{61A623A0-713C-44D9-93B3-B7C3F376579D}"/>
    <cellStyle name="Note 2 3 2 8" xfId="12203" xr:uid="{CC729F08-D738-4B50-9CD8-9AD44B93E5B2}"/>
    <cellStyle name="Note 2 3 3" xfId="1964" xr:uid="{48F8D4AD-54C2-4641-9A3C-04213AEB6CA1}"/>
    <cellStyle name="Note 2 3 3 2" xfId="14031" xr:uid="{7A71F6CF-F37B-4608-A364-CBADD648B4B4}"/>
    <cellStyle name="Note 2 3 3 3" xfId="15058" xr:uid="{BC7E92B3-2616-4073-9B06-C5953BD2399A}"/>
    <cellStyle name="Note 2 3 3 4" xfId="10800" xr:uid="{528A45D6-2898-4DA3-B9D1-99CAD8D3D557}"/>
    <cellStyle name="Note 2 3 4" xfId="1662" xr:uid="{4722EB78-661F-4400-B4DC-AE476B82B18A}"/>
    <cellStyle name="Note 2 3 4 2" xfId="9998" xr:uid="{D2E1B1ED-074B-4243-922A-D0FB7D61D4D9}"/>
    <cellStyle name="Note 2 3 5" xfId="1538" xr:uid="{AE8F5B1D-A008-4DFC-A560-A49112D128D3}"/>
    <cellStyle name="Note 2 3 5 2" xfId="13392" xr:uid="{A0BAC2AD-D2E0-4D2F-A6A2-F9BCB2FB92D3}"/>
    <cellStyle name="Note 2 3 6" xfId="3229" xr:uid="{3327234F-F79E-4874-AB1A-F4D60C8601EC}"/>
    <cellStyle name="Note 2 3 6 2" xfId="13580" xr:uid="{6A17A0C1-8341-4158-88F7-9B1BB25F915B}"/>
    <cellStyle name="Note 2 3 7" xfId="4178" xr:uid="{C78ADCCA-3315-436F-9FE2-AE944FCC1C9B}"/>
    <cellStyle name="Note 2 3 8" xfId="4230" xr:uid="{76D2D6BE-FC01-4B95-B449-55966ADA4A54}"/>
    <cellStyle name="Note 2 3 9" xfId="8105" xr:uid="{C348978E-3BAE-48C3-8D55-07BE14F6C1A3}"/>
    <cellStyle name="Note 2 4" xfId="666" xr:uid="{4D1F12C0-060B-48C4-8775-33A1ED641FDC}"/>
    <cellStyle name="Note 2 4 2" xfId="1203" xr:uid="{DE393021-6E0B-4EB2-B074-19133822CFA9}"/>
    <cellStyle name="Note 2 4 2 2" xfId="2451" xr:uid="{B1C581EA-C71A-4046-992D-62CC8334DC56}"/>
    <cellStyle name="Note 2 4 2 2 2" xfId="14993" xr:uid="{1E0BF283-3434-42AB-828E-AD2A4353EBA5}"/>
    <cellStyle name="Note 2 4 2 3" xfId="2957" xr:uid="{71578286-38CB-4E1E-BC5C-5F0985DDCD1A}"/>
    <cellStyle name="Note 2 4 2 3 2" xfId="15727" xr:uid="{7EC97C99-7E7B-4BB2-A18A-778B0DECD973}"/>
    <cellStyle name="Note 2 4 2 4" xfId="1483" xr:uid="{A3320D12-5E2C-46B6-A6D1-51475D6B3DF6}"/>
    <cellStyle name="Note 2 4 2 4 2" xfId="17200" xr:uid="{DFC47471-1838-4D8F-A48F-4D1ED745C14E}"/>
    <cellStyle name="Note 2 4 2 5" xfId="3914" xr:uid="{7B0CAA2D-AA01-4D4E-B678-54D1AFF7F576}"/>
    <cellStyle name="Note 2 4 2 6" xfId="3881" xr:uid="{E5DF0A96-5F34-4D15-9B44-CECABA2CF3AB}"/>
    <cellStyle name="Note 2 4 2 7" xfId="4477" xr:uid="{3062FEC9-9FAF-4FAC-8B40-8C9D678FE74C}"/>
    <cellStyle name="Note 2 4 2 8" xfId="12416" xr:uid="{2C499200-F198-4AB7-B6B2-DC8CA660ED73}"/>
    <cellStyle name="Note 2 4 3" xfId="1962" xr:uid="{CE3FC622-8332-44D8-A532-10140EA054FF}"/>
    <cellStyle name="Note 2 4 3 2" xfId="14201" xr:uid="{74E5341F-2643-4952-9BBB-43A9EAC429A4}"/>
    <cellStyle name="Note 2 4 3 3" xfId="14719" xr:uid="{E2014DBC-FD5D-4F63-89F2-AA352F282194}"/>
    <cellStyle name="Note 2 4 3 4" xfId="11014" xr:uid="{09565767-3F9F-4327-8005-7AE192E8881B}"/>
    <cellStyle name="Note 2 4 4" xfId="1397" xr:uid="{277FC470-3833-495E-8376-CBB97A3C77C3}"/>
    <cellStyle name="Note 2 4 4 2" xfId="9982" xr:uid="{24718E5D-D9A9-4792-B65F-15A73956754B}"/>
    <cellStyle name="Note 2 4 5" xfId="1752" xr:uid="{22E1CBAD-8391-453B-BA56-71962AC3ECAB}"/>
    <cellStyle name="Note 2 4 5 2" xfId="13376" xr:uid="{8BEFB41C-C450-48DA-BF40-A2647929ED8B}"/>
    <cellStyle name="Note 2 4 6" xfId="1739" xr:uid="{84448D0F-C967-491A-9FDE-0942F45EEDBB}"/>
    <cellStyle name="Note 2 4 6 2" xfId="13076" xr:uid="{84BAFBDB-FF80-491A-B549-7271765DFECB}"/>
    <cellStyle name="Note 2 4 7" xfId="3621" xr:uid="{84F377FC-2878-4B1F-956A-4C17A30D3FC0}"/>
    <cellStyle name="Note 2 4 8" xfId="4363" xr:uid="{400A4641-5CBC-48E2-9ED7-445057D9CDDA}"/>
    <cellStyle name="Note 2 4 9" xfId="8089" xr:uid="{78B7AABA-5A82-4755-B2BA-FD1602430269}"/>
    <cellStyle name="Note 2 5" xfId="1162" xr:uid="{8E30BF29-3C9A-41E4-8342-B63457A01827}"/>
    <cellStyle name="Note 2 5 2" xfId="2410" xr:uid="{3E8567A9-0B3F-42D2-B9D4-0B5088A7563B}"/>
    <cellStyle name="Note 2 5 2 2" xfId="14930" xr:uid="{C993BCE3-2655-4C60-8E36-BFB8D456B50C}"/>
    <cellStyle name="Note 2 5 2 3" xfId="15707" xr:uid="{24323A10-C8A9-4373-99DE-B67612EBE87B}"/>
    <cellStyle name="Note 2 5 2 4" xfId="17094" xr:uid="{978B98C4-89C8-4801-8DFA-4CC25763DD61}"/>
    <cellStyle name="Note 2 5 2 5" xfId="12310" xr:uid="{A7A3BF33-45E7-4DB7-8506-1B13108AB850}"/>
    <cellStyle name="Note 2 5 3" xfId="2916" xr:uid="{9D5716B2-A828-4059-9AFC-A2537778EAC6}"/>
    <cellStyle name="Note 2 5 3 2" xfId="14136" xr:uid="{0ADD5019-14C7-4978-A1C3-4510FB68AEE3}"/>
    <cellStyle name="Note 2 5 3 3" xfId="15052" xr:uid="{4F9B196C-0C11-4665-BB8E-A331E6A7720A}"/>
    <cellStyle name="Note 2 5 3 4" xfId="10908" xr:uid="{7CAD2C24-07CB-4110-92E4-40F722C89921}"/>
    <cellStyle name="Note 2 5 4" xfId="2313" xr:uid="{6519BF84-BA86-4EE6-AC0D-FB1DFB0FBA3B}"/>
    <cellStyle name="Note 2 5 4 2" xfId="9753" xr:uid="{88F93F48-69D7-4803-BCDF-536D78554668}"/>
    <cellStyle name="Note 2 5 5" xfId="2281" xr:uid="{5096A87B-110B-4F60-BD96-909AFE4AEAB4}"/>
    <cellStyle name="Note 2 5 5 2" xfId="13186" xr:uid="{94194E5C-4F1D-4004-BE0B-74C166CDC303}"/>
    <cellStyle name="Note 2 5 6" xfId="3601" xr:uid="{A438559F-E611-4879-A3D4-B2171C1D3AF3}"/>
    <cellStyle name="Note 2 5 6 2" xfId="14498" xr:uid="{46CDE4D1-6BA2-430F-8F1F-C8BA3E13E78C}"/>
    <cellStyle name="Note 2 5 7" xfId="4478" xr:uid="{B975AA99-79FB-4E29-8162-EF16E8B18C57}"/>
    <cellStyle name="Note 2 5 8" xfId="7860" xr:uid="{3115217E-6EB8-4724-B611-F0215FBE62E0}"/>
    <cellStyle name="Note 2 6" xfId="1587" xr:uid="{1841620C-E915-4A87-AA4F-175C28A70224}"/>
    <cellStyle name="Note 2 6 2" xfId="14606" xr:uid="{63D4FBF3-DD17-4E87-86B4-CA545C5DCFF4}"/>
    <cellStyle name="Note 2 6 3" xfId="15342" xr:uid="{60781E12-9DBC-4B72-90FB-79E0582BCD26}"/>
    <cellStyle name="Note 2 6 4" xfId="16524" xr:uid="{87DD239B-E88B-4908-80B5-F2363066FAE9}"/>
    <cellStyle name="Note 2 6 5" xfId="11629" xr:uid="{469734A1-6272-4B87-84C6-6F2620DF078F}"/>
    <cellStyle name="Note 2 7" xfId="1490" xr:uid="{3377189D-2477-4372-97E5-8C6BE0BA6BCF}"/>
    <cellStyle name="Note 2 7 2" xfId="13716" xr:uid="{7C59CAF9-3A31-4954-91D0-B419181FA2F0}"/>
    <cellStyle name="Note 2 7 3" xfId="13064" xr:uid="{63C3679A-E573-47FF-A192-DB66D725AFF4}"/>
    <cellStyle name="Note 2 7 4" xfId="10405" xr:uid="{1EA9D92C-225D-47E2-B286-5AD19150E0D8}"/>
    <cellStyle name="Note 2 8" xfId="3514" xr:uid="{E4D9257D-9766-406D-AF69-8618D199EAE5}"/>
    <cellStyle name="Note 2 8 2" xfId="9169" xr:uid="{C329AD38-0921-43F2-A8F5-E36DE8CD785B}"/>
    <cellStyle name="Note 2 9" xfId="3672" xr:uid="{C2515A02-01ED-4905-BED5-59F2A2AF325F}"/>
    <cellStyle name="Note 2 9 2" xfId="8942" xr:uid="{5F87D631-37D0-42B7-9ACE-404533D7D5EC}"/>
    <cellStyle name="Note 3" xfId="669" xr:uid="{A3BC370B-14A7-4341-A31B-E33611563D54}"/>
    <cellStyle name="Note 3 10" xfId="5591" xr:uid="{8F9C3A92-A764-4DC2-9A9E-DC8F59DDDF01}"/>
    <cellStyle name="Note 3 10 2" xfId="12204" xr:uid="{DAEF0548-3E2C-4A9E-B4FE-259733B99190}"/>
    <cellStyle name="Note 3 10 2 2" xfId="14878" xr:uid="{788ED241-09FB-42F4-84B6-2BDEB4F95897}"/>
    <cellStyle name="Note 3 10 2 3" xfId="15604" xr:uid="{B67501CA-64F9-458A-A0C2-55200C3B5CC3}"/>
    <cellStyle name="Note 3 10 2 4" xfId="16988" xr:uid="{D1B2D74C-2CE9-4D30-8051-75A7F39529B1}"/>
    <cellStyle name="Note 3 10 3" xfId="10801" xr:uid="{88534BDD-E956-4747-A37E-710A87190DC6}"/>
    <cellStyle name="Note 3 10 3 2" xfId="14032" xr:uid="{83965192-57E8-49B5-8668-416E9000796D}"/>
    <cellStyle name="Note 3 10 3 3" xfId="13147" xr:uid="{0960CED0-233D-452B-A29C-0A9C263C6277}"/>
    <cellStyle name="Note 3 10 4" xfId="10285" xr:uid="{2085F5E3-FDF4-4C13-9CE7-2E4ABABB3170}"/>
    <cellStyle name="Note 3 10 5" xfId="13641" xr:uid="{234D7139-CBA0-48A6-B846-65921D87EAF0}"/>
    <cellStyle name="Note 3 10 6" xfId="14742" xr:uid="{9EF33B90-D2F2-41F5-820F-74936536BEF0}"/>
    <cellStyle name="Note 3 10 7" xfId="8395" xr:uid="{FB498782-15AE-4839-9810-B52A0018BF8D}"/>
    <cellStyle name="Note 3 11" xfId="5884" xr:uid="{B3E6EC72-8D74-45C9-9C74-F9C45A4CA7EF}"/>
    <cellStyle name="Note 3 11 2" xfId="12417" xr:uid="{CC3CF667-2BF0-4A6F-8EA6-BAC920906ECC}"/>
    <cellStyle name="Note 3 11 2 2" xfId="14994" xr:uid="{BCE0B688-FA24-4B0A-979B-47AD5068D680}"/>
    <cellStyle name="Note 3 11 2 3" xfId="15728" xr:uid="{97BC28E3-9CF2-4EE2-AB87-D9DE9306972F}"/>
    <cellStyle name="Note 3 11 2 4" xfId="17201" xr:uid="{B7149232-6D88-4B2E-B745-5423FB9FA2D9}"/>
    <cellStyle name="Note 3 11 3" xfId="11015" xr:uid="{F2D98452-1FED-45A1-9DBC-0FF5FD8236CD}"/>
    <cellStyle name="Note 3 11 3 2" xfId="14202" xr:uid="{9E5A7FA9-260F-470A-B6A3-E96C3EC7F8FB}"/>
    <cellStyle name="Note 3 11 3 3" xfId="13041" xr:uid="{A9B612BE-9830-472D-94E4-C0993BFCC480}"/>
    <cellStyle name="Note 3 11 4" xfId="9981" xr:uid="{9BEA43A9-0B29-4EBE-97C1-382996E59B58}"/>
    <cellStyle name="Note 3 11 5" xfId="13375" xr:uid="{8B2E6F14-8134-4C48-A8B0-476D34695FE3}"/>
    <cellStyle name="Note 3 11 6" xfId="14752" xr:uid="{C6FCDB7B-416D-4E37-999B-AADFE6E95751}"/>
    <cellStyle name="Note 3 11 7" xfId="8088" xr:uid="{20CEFBD3-9024-4625-850F-7F0338CA1076}"/>
    <cellStyle name="Note 3 12" xfId="8410" xr:uid="{7DAF3223-1AFE-4DD4-8749-3804F667F018}"/>
    <cellStyle name="Note 3 12 2" xfId="12309" xr:uid="{8D09D68F-1037-46F7-9271-6F03032364C8}"/>
    <cellStyle name="Note 3 12 2 2" xfId="14929" xr:uid="{36FADE9A-DDBF-48FE-BB40-BB3635EECF59}"/>
    <cellStyle name="Note 3 12 2 3" xfId="15706" xr:uid="{3B93BBB9-0139-4F6D-B0A0-5C677ED4D6B3}"/>
    <cellStyle name="Note 3 12 2 4" xfId="17093" xr:uid="{D773D15A-7B97-4887-9755-3B7232573499}"/>
    <cellStyle name="Note 3 12 3" xfId="10907" xr:uid="{10C1B0D5-A841-4FB5-B7BA-4EFB4B97C98C}"/>
    <cellStyle name="Note 3 12 3 2" xfId="14135" xr:uid="{17BE0F78-9637-4EE6-881F-8C732EC0C9B6}"/>
    <cellStyle name="Note 3 12 3 3" xfId="14350" xr:uid="{B06C66F5-6C21-4764-87B1-1DD386A2FD85}"/>
    <cellStyle name="Note 3 12 4" xfId="10300" xr:uid="{8AFAE363-8163-4039-96A0-873B435B7DCF}"/>
    <cellStyle name="Note 3 12 5" xfId="13656" xr:uid="{DF00839A-B315-4D00-A701-4534A58B1481}"/>
    <cellStyle name="Note 3 12 6" xfId="13112" xr:uid="{5DB584A8-8B29-429C-BA86-0734CEDBBD10}"/>
    <cellStyle name="Note 3 13" xfId="11630" xr:uid="{F963A09D-08ED-44DA-89E6-A5E572DB61F8}"/>
    <cellStyle name="Note 3 13 2" xfId="14607" xr:uid="{A87417C8-1B94-4859-91CD-89F6479CA3D3}"/>
    <cellStyle name="Note 3 13 3" xfId="15343" xr:uid="{A5F376F9-9874-4A6D-8CAE-38C7F6633E89}"/>
    <cellStyle name="Note 3 13 4" xfId="16525" xr:uid="{92205309-6D72-4FAE-8146-0B96E71FB3E4}"/>
    <cellStyle name="Note 3 14" xfId="10406" xr:uid="{FFC2B8C9-EFC7-4B82-A03E-D05B94068BE7}"/>
    <cellStyle name="Note 3 14 2" xfId="13717" xr:uid="{86B36739-92D5-471F-8BA9-BA7321442E3A}"/>
    <cellStyle name="Note 3 14 3" xfId="14368" xr:uid="{54D6E7C3-D936-414D-883A-16FC95698B08}"/>
    <cellStyle name="Note 3 15" xfId="9170" xr:uid="{3D41496B-2064-4921-BB12-ED1F16722225}"/>
    <cellStyle name="Note 3 16" xfId="9379" xr:uid="{CC3F210F-8AAC-44D9-BDE8-BD9ADD97CBC6}"/>
    <cellStyle name="Note 3 17" xfId="7284" xr:uid="{232099F1-D772-44DB-ACE8-5321BAA934C0}"/>
    <cellStyle name="Note 3 2" xfId="670" xr:uid="{A3FED896-A2EC-4EEE-980E-A973F7F48621}"/>
    <cellStyle name="Note 3 2 10" xfId="5885" xr:uid="{BFEB00A0-4B64-4320-A3D8-CA024F9F223D}"/>
    <cellStyle name="Note 3 2 11" xfId="7285" xr:uid="{89089BEB-E3A5-4733-8333-6DA5803D2823}"/>
    <cellStyle name="Note 3 2 2" xfId="1207" xr:uid="{6B45E9E6-F41B-4E80-A5A9-BBCA9DFEC841}"/>
    <cellStyle name="Note 3 2 2 2" xfId="2455" xr:uid="{4278CB1E-B7B0-442C-8A2D-2E6C58CD9DF4}"/>
    <cellStyle name="Note 3 2 2 2 2" xfId="14767" xr:uid="{4AB7F9CE-BE0D-4059-B7B8-BFF7E01DEDB9}"/>
    <cellStyle name="Note 3 2 2 2 3" xfId="15446" xr:uid="{E444C05B-2B74-4E63-A426-4B7730EB0B93}"/>
    <cellStyle name="Note 3 2 2 2 4" xfId="16893" xr:uid="{5459EE2C-FF69-4317-8EAB-3778BC277B72}"/>
    <cellStyle name="Note 3 2 2 2 5" xfId="12043" xr:uid="{E4420BFC-9467-4A00-8BC7-A190E78B23EF}"/>
    <cellStyle name="Note 3 2 2 3" xfId="2961" xr:uid="{84C1EEDC-CA4D-4C46-B027-2AC9D72EB3C7}"/>
    <cellStyle name="Note 3 2 2 3 2" xfId="13872" xr:uid="{3288BB2E-41EE-41D3-92A4-FC32DCE9B62C}"/>
    <cellStyle name="Note 3 2 2 3 3" xfId="13009" xr:uid="{B751C1FE-6CAA-4B09-AC86-421F9ACF8748}"/>
    <cellStyle name="Note 3 2 2 3 4" xfId="10680" xr:uid="{46D2F0EA-B0E4-4FAC-8AAB-6B3194E1F9A6}"/>
    <cellStyle name="Note 3 2 2 4" xfId="1758" xr:uid="{440D287A-9432-45D4-A620-3E0AD7E006E7}"/>
    <cellStyle name="Note 3 2 2 4 2" xfId="9874" xr:uid="{F6F583ED-A9D9-4B63-8C8D-7333C9CE54BF}"/>
    <cellStyle name="Note 3 2 2 5" xfId="1807" xr:uid="{81410CD7-D6FD-40B2-983B-23BAF5C5D89B}"/>
    <cellStyle name="Note 3 2 2 5 2" xfId="13307" xr:uid="{9BB3FFB4-B287-4D8F-8BF7-F591EAE17B52}"/>
    <cellStyle name="Note 3 2 2 6" xfId="4036" xr:uid="{2BD56C08-E8D1-4EEC-B979-217936CDE3D4}"/>
    <cellStyle name="Note 3 2 2 6 2" xfId="13584" xr:uid="{0B019346-28A0-4230-960F-098357EC62F6}"/>
    <cellStyle name="Note 3 2 2 7" xfId="4049" xr:uid="{F84B1116-B56A-4274-BCBE-848132F87D54}"/>
    <cellStyle name="Note 3 2 2 8" xfId="7981" xr:uid="{42A32CE0-8217-4749-BC28-52C0056BD967}"/>
    <cellStyle name="Note 3 2 3" xfId="1966" xr:uid="{FBFF5453-BAB3-4DFF-93D3-D288EB2E2AFE}"/>
    <cellStyle name="Note 3 2 3 2" xfId="12205" xr:uid="{DA57F000-BF56-44C3-83B2-9AF9FA655A47}"/>
    <cellStyle name="Note 3 2 3 2 2" xfId="14879" xr:uid="{5AA6ABFD-7251-4A07-86A6-C04E87F934B1}"/>
    <cellStyle name="Note 3 2 3 2 3" xfId="15605" xr:uid="{F3F5C9F3-0762-4E48-B2AA-FE782B099468}"/>
    <cellStyle name="Note 3 2 3 2 4" xfId="16989" xr:uid="{78245BDD-71B2-4B7F-B4B7-1309D1CCE1B6}"/>
    <cellStyle name="Note 3 2 3 3" xfId="10802" xr:uid="{80FE4507-212A-4A23-B820-F438808B4AA8}"/>
    <cellStyle name="Note 3 2 3 3 2" xfId="14033" xr:uid="{A51F3F80-C4E0-4375-8DA8-C6B787E3F65C}"/>
    <cellStyle name="Note 3 2 3 3 3" xfId="12954" xr:uid="{249FEE90-2B13-4B4D-9048-C9905B654A4C}"/>
    <cellStyle name="Note 3 2 3 4" xfId="9999" xr:uid="{04D4CA6A-4F46-4210-9D37-1992E9256ED4}"/>
    <cellStyle name="Note 3 2 3 5" xfId="13393" xr:uid="{8E953DE3-E72E-4F21-B698-E81DA77AAEF2}"/>
    <cellStyle name="Note 3 2 3 6" xfId="14750" xr:uid="{519ACD01-741F-4E1D-9192-16A5BB3ECB3A}"/>
    <cellStyle name="Note 3 2 3 7" xfId="8106" xr:uid="{EDF5168A-58D3-4717-B75E-CE1F333309D5}"/>
    <cellStyle name="Note 3 2 4" xfId="1557" xr:uid="{94FD6414-620E-45F6-8C00-9927B095C321}"/>
    <cellStyle name="Note 3 2 4 2" xfId="12418" xr:uid="{A26F6D64-FBDC-4AE5-ADD5-E0EBAC914917}"/>
    <cellStyle name="Note 3 2 4 2 2" xfId="14995" xr:uid="{E82A1D15-8336-4AED-A2F4-6DCBF05D8391}"/>
    <cellStyle name="Note 3 2 4 2 3" xfId="15729" xr:uid="{D9D2196C-DCF0-41EA-A118-25AA7BAD4126}"/>
    <cellStyle name="Note 3 2 4 2 4" xfId="17202" xr:uid="{C4AD416E-5E79-4A6A-8029-07779D2CB354}"/>
    <cellStyle name="Note 3 2 4 3" xfId="11016" xr:uid="{20C3CB51-B020-46CB-BE69-1E6B0EFB88ED}"/>
    <cellStyle name="Note 3 2 4 3 2" xfId="14203" xr:uid="{1CB41291-879A-4004-B63E-EC6ACECF0BC2}"/>
    <cellStyle name="Note 3 2 4 3 3" xfId="14347" xr:uid="{04EE9B87-69F7-42CF-8599-95445FBF0021}"/>
    <cellStyle name="Note 3 2 4 4" xfId="9980" xr:uid="{31510B42-D9A8-4ECC-99EF-32DDFFA8E1F3}"/>
    <cellStyle name="Note 3 2 4 5" xfId="13374" xr:uid="{C5DDD536-1DD3-46D9-9EE7-0F01921805F9}"/>
    <cellStyle name="Note 3 2 4 6" xfId="13582" xr:uid="{AC77282F-73CA-4C8E-BAFC-DD6315E8F7A8}"/>
    <cellStyle name="Note 3 2 4 7" xfId="8087" xr:uid="{E7A320CF-277C-42A0-819D-862BF20F8670}"/>
    <cellStyle name="Note 3 2 5" xfId="1521" xr:uid="{80CF282B-27B9-4DE7-A33F-32EF353F9689}"/>
    <cellStyle name="Note 3 2 5 2" xfId="12308" xr:uid="{8092471E-60BA-4701-94D4-98978279DB3E}"/>
    <cellStyle name="Note 3 2 5 2 2" xfId="14928" xr:uid="{90E45090-F002-402E-81C7-EA4A6977EFDE}"/>
    <cellStyle name="Note 3 2 5 2 3" xfId="15705" xr:uid="{911BCEE7-7274-481D-84AD-34502B87D426}"/>
    <cellStyle name="Note 3 2 5 2 4" xfId="17092" xr:uid="{67B85C52-6757-40CD-88A4-BE1EEAFA1D08}"/>
    <cellStyle name="Note 3 2 5 3" xfId="10906" xr:uid="{7851CA3C-4245-4FE3-8C99-8664FED2DFF3}"/>
    <cellStyle name="Note 3 2 5 3 2" xfId="14134" xr:uid="{B913B80C-0F6B-4717-9D0D-264D1C1F2CB2}"/>
    <cellStyle name="Note 3 2 5 3 3" xfId="13044" xr:uid="{06F8912E-7861-4726-B6B8-B592E784B22D}"/>
    <cellStyle name="Note 3 2 5 4" xfId="10294" xr:uid="{2AF876E0-CF8D-435E-A80D-79D6E5FE592A}"/>
    <cellStyle name="Note 3 2 5 5" xfId="13650" xr:uid="{E1730829-440C-445C-A85F-FD4E73234FA6}"/>
    <cellStyle name="Note 3 2 5 6" xfId="13352" xr:uid="{92D42DCC-6279-4654-B237-97266C14B9AF}"/>
    <cellStyle name="Note 3 2 5 7" xfId="8404" xr:uid="{5D60E293-B262-48C1-8441-6B14B4F26C68}"/>
    <cellStyle name="Note 3 2 6" xfId="3713" xr:uid="{8513A769-9DF7-4F13-8B8A-7B0EF68EB152}"/>
    <cellStyle name="Note 3 2 6 2" xfId="14608" xr:uid="{09305DE2-917A-45F0-9184-EC89261B44CE}"/>
    <cellStyle name="Note 3 2 6 3" xfId="15344" xr:uid="{431AD571-C591-4E26-A7A6-351C08B734D4}"/>
    <cellStyle name="Note 3 2 6 4" xfId="16526" xr:uid="{0CE13A4F-2565-4870-8FF9-BFA882CE5EA0}"/>
    <cellStyle name="Note 3 2 6 5" xfId="11631" xr:uid="{0209775C-3390-4B3F-9F3A-765AFD4DDFFD}"/>
    <cellStyle name="Note 3 2 7" xfId="3547" xr:uid="{846E601A-B1E9-4495-82FC-C98C18C8F7B1}"/>
    <cellStyle name="Note 3 2 7 2" xfId="13718" xr:uid="{CA3C2545-FF9D-485F-9484-73F3A6034009}"/>
    <cellStyle name="Note 3 2 7 3" xfId="15070" xr:uid="{7D38A0F8-96C5-4EEB-A120-4CAF8678302E}"/>
    <cellStyle name="Note 3 2 7 4" xfId="10407" xr:uid="{0C7C8E3C-F657-4A91-B9ED-D77BDD146F67}"/>
    <cellStyle name="Note 3 2 8" xfId="4469" xr:uid="{065D8DBD-0A6F-476D-A00D-F99D87CA3080}"/>
    <cellStyle name="Note 3 2 8 2" xfId="9171" xr:uid="{12B45EFE-F645-49B8-AC28-5959D56261B9}"/>
    <cellStyle name="Note 3 2 9" xfId="5592" xr:uid="{80156FAB-F1B9-49D3-ACB0-B80B0EF4A5E5}"/>
    <cellStyle name="Note 3 2 9 2" xfId="8943" xr:uid="{F2E68727-81D3-4023-A733-B15235F144B8}"/>
    <cellStyle name="Note 3 3" xfId="1206" xr:uid="{57E5AB4A-2192-4A62-A45E-94ECB2EE9972}"/>
    <cellStyle name="Note 3 3 10" xfId="7286" xr:uid="{46B98CD7-7720-43A4-8E30-8D140A1F1C3A}"/>
    <cellStyle name="Note 3 3 2" xfId="2454" xr:uid="{1AC8C57C-1BB4-4BA4-A2D2-693853C7EA7D}"/>
    <cellStyle name="Note 3 3 2 2" xfId="12044" xr:uid="{1C48B219-E17D-4AF5-860C-F8EB260C2A14}"/>
    <cellStyle name="Note 3 3 2 2 2" xfId="14768" xr:uid="{C26350F8-F3FA-4197-852D-22FE48098F6C}"/>
    <cellStyle name="Note 3 3 2 2 3" xfId="15447" xr:uid="{AF0A0F9B-E6BB-4634-8981-C007B86768A0}"/>
    <cellStyle name="Note 3 3 2 2 4" xfId="16894" xr:uid="{BD4C851B-981E-4E00-BDF6-6C249C6E26EB}"/>
    <cellStyle name="Note 3 3 2 3" xfId="10681" xr:uid="{C0A648D8-EE2F-4D66-ACAE-FFA2FE935D15}"/>
    <cellStyle name="Note 3 3 2 3 2" xfId="13873" xr:uid="{70C51E47-3583-4236-B9F7-91BDC2A6F88A}"/>
    <cellStyle name="Note 3 3 2 3 3" xfId="14162" xr:uid="{22419172-DFBB-468F-B6E7-D3C6358B1557}"/>
    <cellStyle name="Note 3 3 2 4" xfId="10123" xr:uid="{04DF70C8-B59F-4BAE-936D-C65270AA3670}"/>
    <cellStyle name="Note 3 3 2 5" xfId="13517" xr:uid="{20606E74-3717-45BB-8DA5-FB94EE18F89B}"/>
    <cellStyle name="Note 3 3 2 6" xfId="9050" xr:uid="{8B5A002C-BE8F-4FEC-BED2-D7893D7C8C84}"/>
    <cellStyle name="Note 3 3 2 7" xfId="8231" xr:uid="{50573F07-5CF1-4EE0-B761-EE8F94C412FD}"/>
    <cellStyle name="Note 3 3 3" xfId="2960" xr:uid="{243C4A17-4EF9-41B7-9DDC-66A4643C18BE}"/>
    <cellStyle name="Note 3 3 3 2" xfId="12206" xr:uid="{E197C393-E92F-4B79-8A2C-7CF33D3118C2}"/>
    <cellStyle name="Note 3 3 3 2 2" xfId="14880" xr:uid="{9AFE9152-2C2D-49D6-BDA3-BB334F4ED6CF}"/>
    <cellStyle name="Note 3 3 3 2 3" xfId="15606" xr:uid="{6116C978-6568-4CE4-A38E-AB7BF3E1CAC7}"/>
    <cellStyle name="Note 3 3 3 2 4" xfId="16990" xr:uid="{6EE4D0C0-227F-4AD8-ADB1-256B3055C6BF}"/>
    <cellStyle name="Note 3 3 3 3" xfId="10803" xr:uid="{53356724-EDFA-4454-9E70-0216226CD198}"/>
    <cellStyle name="Note 3 3 3 3 2" xfId="14034" xr:uid="{D8744BE2-5E6D-4A34-8CC5-C1519F003104}"/>
    <cellStyle name="Note 3 3 3 3 3" xfId="9090" xr:uid="{8860B065-2BDA-4AAA-A983-DB45862DC452}"/>
    <cellStyle name="Note 3 3 3 4" xfId="10284" xr:uid="{1B599CE8-B6B6-4358-A7E1-2A9B16730FA6}"/>
    <cellStyle name="Note 3 3 3 5" xfId="13640" xr:uid="{1B5A5026-7972-4481-9C3E-6C6E768F0DC4}"/>
    <cellStyle name="Note 3 3 3 6" xfId="13572" xr:uid="{D2EFFF36-406D-42A3-B9CC-85507B833ED7}"/>
    <cellStyle name="Note 3 3 3 7" xfId="8394" xr:uid="{CDC6010C-D015-4CF5-B3E4-DFC4CD01A45E}"/>
    <cellStyle name="Note 3 3 4" xfId="1994" xr:uid="{ECB728E2-BA1E-41EC-AB1F-7C521A23DB34}"/>
    <cellStyle name="Note 3 3 4 2" xfId="12419" xr:uid="{F8B3E93C-3014-4C44-B57F-02E46D3FC0AB}"/>
    <cellStyle name="Note 3 3 4 2 2" xfId="14996" xr:uid="{E773A6F8-57AB-45CF-B561-0675F7566543}"/>
    <cellStyle name="Note 3 3 4 2 3" xfId="15730" xr:uid="{1AC575EB-24C7-4CE8-96F4-19B9D0E1430C}"/>
    <cellStyle name="Note 3 3 4 2 4" xfId="17203" xr:uid="{C5337239-5F4A-481A-82E9-59DB19BC7F6E}"/>
    <cellStyle name="Note 3 3 4 3" xfId="11017" xr:uid="{A6B6D0F2-1944-4153-B188-6FED4A54C3CA}"/>
    <cellStyle name="Note 3 3 4 3 2" xfId="14204" xr:uid="{DD0EDE95-900B-4D1F-AF39-3CD9F37B1098}"/>
    <cellStyle name="Note 3 3 4 3 3" xfId="15049" xr:uid="{2BAA6C04-02CB-4A9C-9E55-95FE00F79CFA}"/>
    <cellStyle name="Note 3 3 4 4" xfId="9979" xr:uid="{FEC8FCF2-96BA-4406-8B3F-C7D2DFF01A76}"/>
    <cellStyle name="Note 3 3 4 5" xfId="13373" xr:uid="{1B0600B9-8002-4C0E-9B47-832BA6E28841}"/>
    <cellStyle name="Note 3 3 4 6" xfId="13857" xr:uid="{72ADEA0F-C45D-4020-902C-0DC5223B946A}"/>
    <cellStyle name="Note 3 3 4 7" xfId="8086" xr:uid="{A5164F3E-236C-4731-8838-22BCA4475954}"/>
    <cellStyle name="Note 3 3 5" xfId="3241" xr:uid="{649CE190-ED64-4472-A038-BE044BB99C61}"/>
    <cellStyle name="Note 3 3 5 2" xfId="12307" xr:uid="{4EABBAF7-417A-4E0B-8399-4EAC3C178A2A}"/>
    <cellStyle name="Note 3 3 5 2 2" xfId="14927" xr:uid="{86E60B7C-110F-4B92-B70E-70918F9021AF}"/>
    <cellStyle name="Note 3 3 5 2 3" xfId="15704" xr:uid="{CE45343D-607A-4266-9127-A493AEB66239}"/>
    <cellStyle name="Note 3 3 5 2 4" xfId="17091" xr:uid="{A2C8989C-2C9B-497A-8CC2-5078B6737BCA}"/>
    <cellStyle name="Note 3 3 5 3" xfId="10905" xr:uid="{36621BC8-ED09-437A-AECE-FF919A5D10B2}"/>
    <cellStyle name="Note 3 3 5 3 2" xfId="14133" xr:uid="{D10E0073-3702-4CEF-994F-9C4A25DDAD60}"/>
    <cellStyle name="Note 3 3 5 3 3" xfId="14721" xr:uid="{02843DC4-BC8F-4F49-871F-F93D7929429D}"/>
    <cellStyle name="Note 3 3 5 4" xfId="9990" xr:uid="{6980E61C-E33F-4A79-B76B-1ED6D3CF3C0E}"/>
    <cellStyle name="Note 3 3 5 5" xfId="13384" xr:uid="{54D103BD-FFF0-440B-8F69-A35D659D1DA2}"/>
    <cellStyle name="Note 3 3 5 6" xfId="13361" xr:uid="{B246A9E5-9144-4267-B12C-F3BB959B3D0A}"/>
    <cellStyle name="Note 3 3 5 7" xfId="8097" xr:uid="{4CF9A423-2C2D-4541-8092-EE32216F0037}"/>
    <cellStyle name="Note 3 3 6" xfId="2263" xr:uid="{F8469BE4-17CF-40C5-AE2E-31E4149260E8}"/>
    <cellStyle name="Note 3 3 6 2" xfId="14609" xr:uid="{5374DB1B-0728-486D-9BDB-3A9C9F1474FB}"/>
    <cellStyle name="Note 3 3 6 3" xfId="15345" xr:uid="{3C86AF0F-B9FA-4360-9C6F-A42D18E92336}"/>
    <cellStyle name="Note 3 3 6 4" xfId="16527" xr:uid="{4F94E9EA-67A9-4C1F-B3EF-20E4E759A73B}"/>
    <cellStyle name="Note 3 3 6 5" xfId="11632" xr:uid="{32CAF868-4E67-43C7-A3E8-F1A5004E5235}"/>
    <cellStyle name="Note 3 3 7" xfId="4345" xr:uid="{C3FFC6E6-2538-4292-B722-65BA02B4982E}"/>
    <cellStyle name="Note 3 3 7 2" xfId="13719" xr:uid="{5E698480-C4DF-4ABB-AFB6-D46C5D5F063F}"/>
    <cellStyle name="Note 3 3 7 3" xfId="13160" xr:uid="{E9444738-41E6-4FCA-B23F-E724EC79D776}"/>
    <cellStyle name="Note 3 3 7 4" xfId="10408" xr:uid="{6BBC358B-6931-4E1A-82FB-28C798E4EFC8}"/>
    <cellStyle name="Note 3 3 8" xfId="5593" xr:uid="{F1152DF0-8A4F-4128-8604-DB5E6F01399C}"/>
    <cellStyle name="Note 3 3 8 2" xfId="9172" xr:uid="{0288F2BF-020D-4F94-B872-9DA38FDFAFDE}"/>
    <cellStyle name="Note 3 3 9" xfId="5886" xr:uid="{547B8B7D-27D3-40B5-8E33-F3D90CCE8D3E}"/>
    <cellStyle name="Note 3 3 9 2" xfId="8944" xr:uid="{3978F021-0C33-4236-80EF-7377AF568634}"/>
    <cellStyle name="Note 3 4" xfId="1965" xr:uid="{1F028EDD-C9BB-4A09-B631-6F8089A191B5}"/>
    <cellStyle name="Note 3 4 10" xfId="7287" xr:uid="{AA982472-FB70-403A-8218-E920FD791170}"/>
    <cellStyle name="Note 3 4 2" xfId="5594" xr:uid="{87B32FE6-9292-4AC2-8A27-CF47DA9E0B60}"/>
    <cellStyle name="Note 3 4 2 2" xfId="12045" xr:uid="{F8EDB675-3253-42DD-A099-2B5383993EF6}"/>
    <cellStyle name="Note 3 4 2 2 2" xfId="14769" xr:uid="{06C425DC-5CC9-4EEC-B125-BA1DAE7BD5D4}"/>
    <cellStyle name="Note 3 4 2 2 3" xfId="15448" xr:uid="{E9B2EF62-2AE4-4355-AE8C-02A01918E45F}"/>
    <cellStyle name="Note 3 4 2 2 4" xfId="16895" xr:uid="{697DCC8F-927A-4A3A-B16D-1E307EB22751}"/>
    <cellStyle name="Note 3 4 2 3" xfId="10682" xr:uid="{E0A0FCA0-580D-41E8-931D-DF7FD8D8B290}"/>
    <cellStyle name="Note 3 4 2 3 2" xfId="13874" xr:uid="{8AE9BCFB-E60F-465D-A4F4-7101778E1F58}"/>
    <cellStyle name="Note 3 4 2 3 3" xfId="14956" xr:uid="{A0BA7E17-A7F5-4A58-BDFA-321D8CC729F3}"/>
    <cellStyle name="Note 3 4 2 4" xfId="10298" xr:uid="{5FB3A03C-E4D3-499B-A6DA-03DDEF3BEC6A}"/>
    <cellStyle name="Note 3 4 2 5" xfId="13654" xr:uid="{9FB718F9-27BE-453B-B1FA-4858871A89BE}"/>
    <cellStyle name="Note 3 4 2 6" xfId="14167" xr:uid="{A6667880-4314-4761-9863-046112937A06}"/>
    <cellStyle name="Note 3 4 2 7" xfId="8408" xr:uid="{37590AA4-8AF6-4A87-BA83-367E59D8D966}"/>
    <cellStyle name="Note 3 4 3" xfId="5887" xr:uid="{7E678555-EEB5-4E0B-89EC-C3A5E42BFD5F}"/>
    <cellStyle name="Note 3 4 3 2" xfId="12207" xr:uid="{C415A121-0FD6-4655-A6AE-CCFE6608071F}"/>
    <cellStyle name="Note 3 4 3 2 2" xfId="14881" xr:uid="{81298C43-9078-4C41-84A6-8F8C790D8168}"/>
    <cellStyle name="Note 3 4 3 2 3" xfId="15607" xr:uid="{80033EA4-DC85-41C1-98FE-DAF6813508B9}"/>
    <cellStyle name="Note 3 4 3 2 4" xfId="16991" xr:uid="{2CE49824-C0B1-4F79-9892-E2A7B1A98ABC}"/>
    <cellStyle name="Note 3 4 3 3" xfId="10804" xr:uid="{94B85471-D56E-4A81-978B-CBF895099DE8}"/>
    <cellStyle name="Note 3 4 3 3 2" xfId="14035" xr:uid="{4DE33C1A-9B59-4A2F-9E85-293D0E8A9B82}"/>
    <cellStyle name="Note 3 4 3 3 3" xfId="13684" xr:uid="{8DA51D73-B954-4560-ABA0-EAA6BACE3D29}"/>
    <cellStyle name="Note 3 4 3 4" xfId="10000" xr:uid="{BAB47209-9F1D-4BC0-8661-F9E9C48C5781}"/>
    <cellStyle name="Note 3 4 3 5" xfId="13394" xr:uid="{CB29BFD3-02E0-48EC-A3EC-23BA45922E92}"/>
    <cellStyle name="Note 3 4 3 6" xfId="13074" xr:uid="{961C9D3A-A389-44F8-B164-20FA2E10E516}"/>
    <cellStyle name="Note 3 4 3 7" xfId="8107" xr:uid="{84106625-DC66-4B52-B686-D8EA8743A171}"/>
    <cellStyle name="Note 3 4 4" xfId="8085" xr:uid="{B1E0E460-D154-4400-B7DB-74129EFE241C}"/>
    <cellStyle name="Note 3 4 4 2" xfId="12420" xr:uid="{CB5B5E61-B58D-471C-9916-C66029CC43CF}"/>
    <cellStyle name="Note 3 4 4 2 2" xfId="14997" xr:uid="{FFE8A34F-A68C-4A1B-B49D-40EAA0C5BD92}"/>
    <cellStyle name="Note 3 4 4 2 3" xfId="15731" xr:uid="{965A0FFF-AB99-4C29-81DA-65FA7CD34EF8}"/>
    <cellStyle name="Note 3 4 4 2 4" xfId="17204" xr:uid="{6781BC8A-02BE-4084-8336-5245FB21B945}"/>
    <cellStyle name="Note 3 4 4 3" xfId="11018" xr:uid="{B20AFF8B-16A0-498E-A616-E59C722F8973}"/>
    <cellStyle name="Note 3 4 4 3 2" xfId="14205" xr:uid="{261B3412-DA7D-4050-BB32-17BE991F9EF1}"/>
    <cellStyle name="Note 3 4 4 3 3" xfId="13138" xr:uid="{5FCDC19A-F467-46DA-A15E-E84124FF09F9}"/>
    <cellStyle name="Note 3 4 4 4" xfId="9978" xr:uid="{EF0A2070-D39E-4B71-B901-79163C00110B}"/>
    <cellStyle name="Note 3 4 4 5" xfId="13372" xr:uid="{78F92208-3993-4130-B4B7-FB079488C4AF}"/>
    <cellStyle name="Note 3 4 4 6" xfId="13123" xr:uid="{CDBC40B0-F52C-4DAB-851B-7151C48BD835}"/>
    <cellStyle name="Note 3 4 5" xfId="8403" xr:uid="{A9CDAC55-A120-402F-9FE3-09D24574EBF6}"/>
    <cellStyle name="Note 3 4 5 2" xfId="12306" xr:uid="{63379EC9-9E22-4330-9F5C-0075F7A18D90}"/>
    <cellStyle name="Note 3 4 5 2 2" xfId="14926" xr:uid="{67C24085-5D3A-4A21-B5E5-B4236F969D8F}"/>
    <cellStyle name="Note 3 4 5 2 3" xfId="15703" xr:uid="{EDC56FC8-C36A-436F-97B1-B52B6C771F61}"/>
    <cellStyle name="Note 3 4 5 2 4" xfId="17090" xr:uid="{7A35EFA4-6EC7-4BD2-91C9-550E2663A6AE}"/>
    <cellStyle name="Note 3 4 5 3" xfId="10904" xr:uid="{F76DEAF2-CA54-48F1-B3DD-D2C954A8483F}"/>
    <cellStyle name="Note 3 4 5 3 2" xfId="14132" xr:uid="{6C85E793-345B-4051-BEC9-E75956C515AE}"/>
    <cellStyle name="Note 3 4 5 3 3" xfId="13550" xr:uid="{92F2D77E-CDD3-4BA7-913D-ABB82140E93D}"/>
    <cellStyle name="Note 3 4 5 4" xfId="10293" xr:uid="{0C5C60DD-5C18-4702-A95E-134B5CAE5BB7}"/>
    <cellStyle name="Note 3 4 5 5" xfId="13649" xr:uid="{4F58EC14-3EBF-40A1-9F6F-A77F687978CA}"/>
    <cellStyle name="Note 3 4 5 6" xfId="14660" xr:uid="{312CA63E-E6D3-40C2-ABAC-F05044B432BB}"/>
    <cellStyle name="Note 3 4 6" xfId="11633" xr:uid="{A72779CD-172B-4306-9018-447494008312}"/>
    <cellStyle name="Note 3 4 6 2" xfId="14610" xr:uid="{E564102C-6A38-4669-AE8C-03E3C0D89CCD}"/>
    <cellStyle name="Note 3 4 6 3" xfId="15346" xr:uid="{1A35EF26-C55B-47F3-808D-6E294E42BF9F}"/>
    <cellStyle name="Note 3 4 6 4" xfId="16528" xr:uid="{E735D0A9-9699-421C-A174-4F5EA1D02AD1}"/>
    <cellStyle name="Note 3 4 7" xfId="10409" xr:uid="{E2697B99-EC04-4E66-B26F-03F6B2A6D1E2}"/>
    <cellStyle name="Note 3 4 7 2" xfId="13720" xr:uid="{DE20AD4F-5E67-4E42-A301-C10A12302D47}"/>
    <cellStyle name="Note 3 4 7 3" xfId="12966" xr:uid="{5F716362-BC27-495B-B8EA-E25DE35CA818}"/>
    <cellStyle name="Note 3 4 8" xfId="9173" xr:uid="{8A49820C-B177-4FE0-A623-D95CFB8E3569}"/>
    <cellStyle name="Note 3 4 9" xfId="8945" xr:uid="{82EC0898-225E-45BD-B67B-9B113AC62DE0}"/>
    <cellStyle name="Note 3 5" xfId="1396" xr:uid="{66AF8A00-CA8E-4686-9BAE-F380858CCD84}"/>
    <cellStyle name="Note 3 5 10" xfId="7288" xr:uid="{EF3376CF-44A4-46A7-B34B-D5A3831FA075}"/>
    <cellStyle name="Note 3 5 2" xfId="5595" xr:uid="{7912A1DA-62BE-48A6-ABC7-5488047E7B5E}"/>
    <cellStyle name="Note 3 5 2 2" xfId="12046" xr:uid="{9985C6EB-7B46-4458-99E4-DAA759EF3018}"/>
    <cellStyle name="Note 3 5 2 2 2" xfId="14770" xr:uid="{67327639-16B6-4586-8347-E1B09A88BB2A}"/>
    <cellStyle name="Note 3 5 2 2 3" xfId="15449" xr:uid="{78656BA2-5952-4CB8-9C16-A7608D4B2849}"/>
    <cellStyle name="Note 3 5 2 2 4" xfId="16896" xr:uid="{CDA4A5AD-15E9-407F-810B-D632BFEA2D24}"/>
    <cellStyle name="Note 3 5 2 3" xfId="10683" xr:uid="{23A79B96-575D-46F9-B2A7-12473D602C30}"/>
    <cellStyle name="Note 3 5 2 3 2" xfId="13875" xr:uid="{C80512AD-D93A-41F9-AE78-B1BB62EC8976}"/>
    <cellStyle name="Note 3 5 2 3 3" xfId="13108" xr:uid="{F8201D78-D3FC-4008-BF32-D640A2F87D5A}"/>
    <cellStyle name="Note 3 5 2 4" xfId="10122" xr:uid="{15B5985B-91EE-401D-A491-7098253AF638}"/>
    <cellStyle name="Note 3 5 2 5" xfId="13516" xr:uid="{729EB49C-8C41-4F35-B782-3FE6C60434B5}"/>
    <cellStyle name="Note 3 5 2 6" xfId="12971" xr:uid="{3DA28C7A-0A1A-4A2C-B1A3-74C6CF12BD67}"/>
    <cellStyle name="Note 3 5 2 7" xfId="8230" xr:uid="{38288ED5-7C67-4B5F-9395-7E3900653136}"/>
    <cellStyle name="Note 3 5 3" xfId="5888" xr:uid="{4C322D0F-BC5E-40B9-9B81-990AE5CD72E8}"/>
    <cellStyle name="Note 3 5 3 2" xfId="12208" xr:uid="{6CBCF055-3DEC-43FB-93EC-CDED5AAF3DA3}"/>
    <cellStyle name="Note 3 5 3 2 2" xfId="14882" xr:uid="{EC04D206-FDDB-417A-92D5-955330CD6112}"/>
    <cellStyle name="Note 3 5 3 2 3" xfId="15608" xr:uid="{F79D6E6A-3514-4564-AAD8-0D885DED73F1}"/>
    <cellStyle name="Note 3 5 3 2 4" xfId="16992" xr:uid="{58B5A946-0193-4978-B98E-6B3772242B56}"/>
    <cellStyle name="Note 3 5 3 3" xfId="10805" xr:uid="{2D544607-BA7A-4FA8-8762-A402A1EA69D0}"/>
    <cellStyle name="Note 3 5 3 3 2" xfId="14036" xr:uid="{829CC957-1407-40A7-BCDA-FE331027CF59}"/>
    <cellStyle name="Note 3 5 3 3 3" xfId="14647" xr:uid="{5DB77397-6A82-405F-B4A3-A10A4159A98C}"/>
    <cellStyle name="Note 3 5 3 4" xfId="10001" xr:uid="{DA1F5EF0-B66B-46A2-A867-39D60CF55475}"/>
    <cellStyle name="Note 3 5 3 5" xfId="13395" xr:uid="{C91650C4-E246-4C0D-AC1B-D66CE438E399}"/>
    <cellStyle name="Note 3 5 3 6" xfId="14379" xr:uid="{32AA9880-686B-4191-A13B-B7D3B59E085B}"/>
    <cellStyle name="Note 3 5 3 7" xfId="8108" xr:uid="{9712B829-7CC0-4F8E-9688-5D9AA0666616}"/>
    <cellStyle name="Note 3 5 4" xfId="8084" xr:uid="{DA1741BC-67B1-40BF-B2AD-C073D903CF2F}"/>
    <cellStyle name="Note 3 5 4 2" xfId="12421" xr:uid="{5D42F2DB-246E-4101-8C9E-326DCBB0EC4F}"/>
    <cellStyle name="Note 3 5 4 2 2" xfId="14998" xr:uid="{0D4DD3BD-7C12-4862-AD62-48A4F813E06A}"/>
    <cellStyle name="Note 3 5 4 2 3" xfId="15732" xr:uid="{7CF31CF7-E314-4742-A632-020764191C0D}"/>
    <cellStyle name="Note 3 5 4 2 4" xfId="17205" xr:uid="{AA5D9480-D1C7-40D9-8790-895C875B97FC}"/>
    <cellStyle name="Note 3 5 4 3" xfId="11019" xr:uid="{B2CE3831-55FA-4CE5-954D-B5BF6173442C}"/>
    <cellStyle name="Note 3 5 4 3 2" xfId="14206" xr:uid="{1860F732-8CC1-4337-BDC5-41EB97562223}"/>
    <cellStyle name="Note 3 5 4 3 3" xfId="12945" xr:uid="{70E79F77-2423-406C-934F-B658E45E84EA}"/>
    <cellStyle name="Note 3 5 4 4" xfId="9977" xr:uid="{85661B45-D749-4CE4-AEBD-4E4D8D41271C}"/>
    <cellStyle name="Note 3 5 4 5" xfId="13371" xr:uid="{22986E99-04C8-490A-BF24-CAF447815608}"/>
    <cellStyle name="Note 3 5 4 6" xfId="14972" xr:uid="{587D14FA-08AF-4C47-A6A5-63A0182AEC66}"/>
    <cellStyle name="Note 3 5 5" xfId="7863" xr:uid="{EC222327-5F60-4750-98F4-2C1492170001}"/>
    <cellStyle name="Note 3 5 5 2" xfId="12305" xr:uid="{C9148611-1520-4C53-A134-B4760B576260}"/>
    <cellStyle name="Note 3 5 5 2 2" xfId="14925" xr:uid="{3DEEFA36-86FC-44DB-AB90-FA7B4E0C1644}"/>
    <cellStyle name="Note 3 5 5 2 3" xfId="15702" xr:uid="{6822E1EB-041B-4FBC-B8AC-B7F82D4062DC}"/>
    <cellStyle name="Note 3 5 5 2 4" xfId="17089" xr:uid="{307180F2-00E6-4EDC-B929-7713DF5EFDA4}"/>
    <cellStyle name="Note 3 5 5 3" xfId="10903" xr:uid="{3C1D87C0-4227-435F-B8BD-02CBACE8339C}"/>
    <cellStyle name="Note 3 5 5 3 2" xfId="14131" xr:uid="{D715B540-0795-40C1-AD25-323A8B7B6976}"/>
    <cellStyle name="Note 3 5 5 3 3" xfId="13826" xr:uid="{49CB900C-0430-4A7A-A339-940A4EC17CB5}"/>
    <cellStyle name="Note 3 5 5 4" xfId="9756" xr:uid="{F7F1E6C9-5BDC-4F9C-96FA-74F9B380B2AB}"/>
    <cellStyle name="Note 3 5 5 5" xfId="13189" xr:uid="{67803476-619B-46D6-9372-125B09940043}"/>
    <cellStyle name="Note 3 5 5 6" xfId="14388" xr:uid="{B0EDD6B6-29AF-4ED4-8CE9-AC45FBE8E39E}"/>
    <cellStyle name="Note 3 5 6" xfId="11634" xr:uid="{8ED5B343-EFB8-4C41-AF1D-F560003CB685}"/>
    <cellStyle name="Note 3 5 6 2" xfId="14611" xr:uid="{CC5447F4-3FFF-48C3-AC3D-6E1B2E1AB705}"/>
    <cellStyle name="Note 3 5 6 3" xfId="15347" xr:uid="{7021882F-1F82-4DD4-AD11-C8430F6CD82C}"/>
    <cellStyle name="Note 3 5 6 4" xfId="16529" xr:uid="{953DDE1C-0F4C-453A-896A-4CD7A4460C11}"/>
    <cellStyle name="Note 3 5 7" xfId="10410" xr:uid="{E572036D-B768-4EAD-858B-2472B300E572}"/>
    <cellStyle name="Note 3 5 7 2" xfId="13721" xr:uid="{ABC1163D-317C-40B7-AC1B-2511914F6C9F}"/>
    <cellStyle name="Note 3 5 7 3" xfId="9056" xr:uid="{B83D1787-A856-4E41-B101-F94B6B5976F9}"/>
    <cellStyle name="Note 3 5 8" xfId="9174" xr:uid="{31532F0E-55CA-4B08-AE69-A8D2D36BA1A0}"/>
    <cellStyle name="Note 3 5 9" xfId="8847" xr:uid="{F46851F7-693F-40F6-B64E-09FACD186D39}"/>
    <cellStyle name="Note 3 6" xfId="2674" xr:uid="{3E5EB9B2-1E2A-45D1-A2DB-8CAF40055695}"/>
    <cellStyle name="Note 3 6 10" xfId="7289" xr:uid="{804D29A7-6F8E-443C-9D12-0A6C153310E9}"/>
    <cellStyle name="Note 3 6 2" xfId="5596" xr:uid="{2CA27F60-D368-4E32-A701-BC96908A30B5}"/>
    <cellStyle name="Note 3 6 2 2" xfId="12047" xr:uid="{BA7E523E-3632-4C40-B625-A6184C49224F}"/>
    <cellStyle name="Note 3 6 2 2 2" xfId="14771" xr:uid="{1222A53E-BFA2-4410-8476-E2C7282446DC}"/>
    <cellStyle name="Note 3 6 2 2 3" xfId="15450" xr:uid="{621A2179-1ADF-4262-84AD-734C5EF0527D}"/>
    <cellStyle name="Note 3 6 2 2 4" xfId="16897" xr:uid="{5F263B60-8ECF-425C-98DF-CA6B949555DA}"/>
    <cellStyle name="Note 3 6 2 3" xfId="10684" xr:uid="{451A5A90-599B-4EDF-A81A-75817D060D87}"/>
    <cellStyle name="Note 3 6 2 3 2" xfId="13876" xr:uid="{CC2135FB-D1EF-47B2-92FF-0B7390969C8F}"/>
    <cellStyle name="Note 3 6 2 3 3" xfId="13840" xr:uid="{14AE6D1C-6092-4B24-97FB-C8907B2DCA17}"/>
    <cellStyle name="Note 3 6 2 4" xfId="10296" xr:uid="{2A3D170F-9897-4C57-82A4-D869C772D7F2}"/>
    <cellStyle name="Note 3 6 2 5" xfId="13652" xr:uid="{C241F8B1-EBCC-4011-8DF3-5A06CE276C27}"/>
    <cellStyle name="Note 3 6 2 6" xfId="15233" xr:uid="{C69D9263-8568-442B-803A-1C2FAC8B053F}"/>
    <cellStyle name="Note 3 6 2 7" xfId="8406" xr:uid="{05A0B1B8-064A-46E2-9EDA-59023C9EDBD2}"/>
    <cellStyle name="Note 3 6 3" xfId="5889" xr:uid="{F9660FE6-571E-42AC-9A37-6615E6FD5A1B}"/>
    <cellStyle name="Note 3 6 3 2" xfId="12209" xr:uid="{3DC7BFF9-32A4-40A3-B5C9-A79CD797C9C7}"/>
    <cellStyle name="Note 3 6 3 2 2" xfId="14883" xr:uid="{B6AAB5AE-9190-40B9-8507-FB4F3FCF866D}"/>
    <cellStyle name="Note 3 6 3 2 3" xfId="15609" xr:uid="{131D778C-4932-49EC-8C6B-334E727285A0}"/>
    <cellStyle name="Note 3 6 3 2 4" xfId="16993" xr:uid="{FDB6B600-6584-4EF6-A7E0-3356CCD09ACF}"/>
    <cellStyle name="Note 3 6 3 3" xfId="10806" xr:uid="{8E01D93D-2C72-42E7-B049-34A589DC5304}"/>
    <cellStyle name="Note 3 6 3 3 2" xfId="14037" xr:uid="{178D0A27-C161-41EB-9A91-B94910CE453A}"/>
    <cellStyle name="Note 3 6 3 3 3" xfId="13329" xr:uid="{537B0A27-D2D2-43F0-BAF4-1BA56D454AFA}"/>
    <cellStyle name="Note 3 6 3 4" xfId="10138" xr:uid="{C14C2D68-6916-4AE9-B079-A2E7B376207C}"/>
    <cellStyle name="Note 3 6 3 5" xfId="13532" xr:uid="{35B9E200-C748-47C3-AAF3-A08208A477FF}"/>
    <cellStyle name="Note 3 6 3 6" xfId="14596" xr:uid="{9CDC1A0F-AE47-4226-BC11-BADD6F922FC8}"/>
    <cellStyle name="Note 3 6 3 7" xfId="8246" xr:uid="{FFDA210D-23A8-4DFE-B484-01FC95582C91}"/>
    <cellStyle name="Note 3 6 4" xfId="7851" xr:uid="{2F1068BC-CEE8-426F-A3CB-EBE18BAA0932}"/>
    <cellStyle name="Note 3 6 4 2" xfId="12422" xr:uid="{5C0D22DF-453C-422D-8602-E1A78303E841}"/>
    <cellStyle name="Note 3 6 4 2 2" xfId="14999" xr:uid="{6CDE29E5-4C8A-4EEE-9233-26A1643BE86E}"/>
    <cellStyle name="Note 3 6 4 2 3" xfId="15733" xr:uid="{D9502DCD-5CBA-447E-AAB6-F9F80DE969F3}"/>
    <cellStyle name="Note 3 6 4 2 4" xfId="17206" xr:uid="{35DE8DEC-A1E8-4747-8D64-F7AE47912CD8}"/>
    <cellStyle name="Note 3 6 4 3" xfId="11020" xr:uid="{851F9A1D-7FEA-4979-86E4-4BC6005B8744}"/>
    <cellStyle name="Note 3 6 4 3 2" xfId="14207" xr:uid="{3035858E-17D8-416D-996B-2B5617D6BD72}"/>
    <cellStyle name="Note 3 6 4 3 3" xfId="9096" xr:uid="{DD0EE901-5991-4727-9EFA-E16C0DAC61F9}"/>
    <cellStyle name="Note 3 6 4 4" xfId="9745" xr:uid="{F7DECD82-205A-44FF-A110-A6E8ECE86F44}"/>
    <cellStyle name="Note 3 6 4 5" xfId="13181" xr:uid="{69383FB1-F290-49B6-90B7-7441C4C19BD8}"/>
    <cellStyle name="Note 3 6 4 6" xfId="13368" xr:uid="{9042FE7C-3E6E-4932-8873-9045E0CE150B}"/>
    <cellStyle name="Note 3 6 5" xfId="8098" xr:uid="{F537D0B4-C17B-4AE6-868C-5B5D791EE034}"/>
    <cellStyle name="Note 3 6 5 2" xfId="12304" xr:uid="{A3E07D71-9100-4CAA-B8CD-D4724D2DF6B6}"/>
    <cellStyle name="Note 3 6 5 2 2" xfId="14924" xr:uid="{FF46C80A-3D6F-4EF4-9900-F843D152F28C}"/>
    <cellStyle name="Note 3 6 5 2 3" xfId="15701" xr:uid="{03E746EB-DB86-4D66-B583-F8A8081E69E9}"/>
    <cellStyle name="Note 3 6 5 2 4" xfId="17088" xr:uid="{8413BB25-F9B0-415A-990F-559DEBD8ED91}"/>
    <cellStyle name="Note 3 6 5 3" xfId="10902" xr:uid="{A6A3F3CB-4D32-4453-B2C6-C61EB8FEF4E3}"/>
    <cellStyle name="Note 3 6 5 3 2" xfId="14130" xr:uid="{CC32E0BF-3EA7-4B08-996D-B914EBA759EA}"/>
    <cellStyle name="Note 3 6 5 3 3" xfId="13095" xr:uid="{34F32095-8A1D-402B-820E-995EA6AC78F6}"/>
    <cellStyle name="Note 3 6 5 4" xfId="9991" xr:uid="{EEDFB6B6-5FC1-42C2-8937-1943A2551D6C}"/>
    <cellStyle name="Note 3 6 5 5" xfId="13385" xr:uid="{EF8CB18F-A6D1-4837-8B5F-4CC0D5A3A1C5}"/>
    <cellStyle name="Note 3 6 5 6" xfId="14490" xr:uid="{FE1BD0A1-6CA3-4E57-85B0-A5187295E984}"/>
    <cellStyle name="Note 3 6 6" xfId="11635" xr:uid="{2CFF9B45-D88D-4A9C-B6A8-9A4EBD2772EE}"/>
    <cellStyle name="Note 3 6 6 2" xfId="14612" xr:uid="{800F66AF-39B2-40C3-89CA-5A40C2DFFDFC}"/>
    <cellStyle name="Note 3 6 6 3" xfId="15348" xr:uid="{786F7C76-445F-4F60-80D4-C158F2E5B142}"/>
    <cellStyle name="Note 3 6 6 4" xfId="16530" xr:uid="{6C84C1BA-5AFE-4E5D-B5F3-42ADF9A525D4}"/>
    <cellStyle name="Note 3 6 7" xfId="10411" xr:uid="{977FA38A-9902-48E2-9CBB-A5B45D55D516}"/>
    <cellStyle name="Note 3 6 7 2" xfId="13722" xr:uid="{2E4B5CB8-7899-4338-AA0B-096DFDF3FAC0}"/>
    <cellStyle name="Note 3 6 7 3" xfId="13695" xr:uid="{6609629E-8FAC-4779-AF69-90A477D856B7}"/>
    <cellStyle name="Note 3 6 8" xfId="9175" xr:uid="{E2FBF62E-DF69-4843-B44E-4B3F23EA74DA}"/>
    <cellStyle name="Note 3 6 9" xfId="9276" xr:uid="{BF97A68F-A2E9-4886-A6D2-56886CDCFA35}"/>
    <cellStyle name="Note 3 7" xfId="3482" xr:uid="{78F544D1-D648-4CCD-B5B5-2A679A9B39D7}"/>
    <cellStyle name="Note 3 7 10" xfId="7290" xr:uid="{34DFC5B9-26E3-4A3D-959C-2788B31F24AF}"/>
    <cellStyle name="Note 3 7 2" xfId="5597" xr:uid="{47305B91-05CA-42A4-BDFF-DE5F22FC3282}"/>
    <cellStyle name="Note 3 7 2 2" xfId="12048" xr:uid="{230AEB70-FB2B-47C1-BB8C-1F7DFDA77413}"/>
    <cellStyle name="Note 3 7 2 2 2" xfId="14772" xr:uid="{83B4945D-6D3B-4059-A9E8-F89C281E1210}"/>
    <cellStyle name="Note 3 7 2 2 3" xfId="15451" xr:uid="{CDC1EFBB-DA17-4AA8-8435-DAD15B645856}"/>
    <cellStyle name="Note 3 7 2 2 4" xfId="16898" xr:uid="{0C93C228-B952-4160-BB44-D0C7AFCCFB3B}"/>
    <cellStyle name="Note 3 7 2 3" xfId="10685" xr:uid="{DCA8D6C3-94E4-45AD-895C-4FB70DECC42B}"/>
    <cellStyle name="Note 3 7 2 3 2" xfId="13877" xr:uid="{25A160B5-080D-4010-8473-7D1A4A133874}"/>
    <cellStyle name="Note 3 7 2 3 3" xfId="13564" xr:uid="{E15A5ECC-B85A-4ACE-BFF3-876382455004}"/>
    <cellStyle name="Note 3 7 2 4" xfId="10121" xr:uid="{52DE7AB6-B33D-4CEF-84D8-79A65841C5EA}"/>
    <cellStyle name="Note 3 7 2 5" xfId="13515" xr:uid="{E9FAE0D8-C42E-4E44-BAA2-010ADA45E81A}"/>
    <cellStyle name="Note 3 7 2 6" xfId="13166" xr:uid="{A601D39F-C5A6-4594-8BB6-FD1ED1344A64}"/>
    <cellStyle name="Note 3 7 2 7" xfId="8229" xr:uid="{9479DF72-06E9-487B-B14E-521167904900}"/>
    <cellStyle name="Note 3 7 3" xfId="5890" xr:uid="{23CBEECB-F6F7-4B46-95DB-60B9166FDEE2}"/>
    <cellStyle name="Note 3 7 3 2" xfId="12210" xr:uid="{ACE310B2-7355-4F51-9466-5B33CBE5BF69}"/>
    <cellStyle name="Note 3 7 3 2 2" xfId="14884" xr:uid="{05F4E9DF-096B-4C53-9CEF-BFF0476A054C}"/>
    <cellStyle name="Note 3 7 3 2 3" xfId="15610" xr:uid="{39FA387D-46A3-4B0B-A048-B0A5FACE55A7}"/>
    <cellStyle name="Note 3 7 3 2 4" xfId="16994" xr:uid="{DBC75DB9-435A-4AA9-8ECE-0D95DAF0A521}"/>
    <cellStyle name="Note 3 7 3 3" xfId="10807" xr:uid="{C16BDD1C-8E8B-4B54-B28C-F30C6FE88AB9}"/>
    <cellStyle name="Note 3 7 3 3 2" xfId="14038" xr:uid="{7C7B6999-F0D0-452A-BC69-B965ACEED7E1}"/>
    <cellStyle name="Note 3 7 3 3 3" xfId="14578" xr:uid="{AF2EC9D1-89D0-438D-80F2-B0F4DFEEF90B}"/>
    <cellStyle name="Note 3 7 3 4" xfId="10002" xr:uid="{90EF0E6B-1024-4870-9FE2-F1DA562AA0CD}"/>
    <cellStyle name="Note 3 7 3 5" xfId="13396" xr:uid="{7666B8E1-64EA-4851-AA88-57CD14134D21}"/>
    <cellStyle name="Note 3 7 3 6" xfId="15080" xr:uid="{FAC52353-113D-4A7E-B5D1-A542DC526C5B}"/>
    <cellStyle name="Note 3 7 3 7" xfId="8109" xr:uid="{D4B5FB7A-59BF-4C97-9F51-FC874BE7F45D}"/>
    <cellStyle name="Note 3 7 4" xfId="8355" xr:uid="{E0AF8E39-51BC-4213-8DA6-DAC3CB8215B0}"/>
    <cellStyle name="Note 3 7 4 2" xfId="12423" xr:uid="{69FC1026-1F30-49C8-8528-FD242AD76B54}"/>
    <cellStyle name="Note 3 7 4 2 2" xfId="15000" xr:uid="{4A46CD5A-F314-43D0-83DF-6B000BD03021}"/>
    <cellStyle name="Note 3 7 4 2 3" xfId="15734" xr:uid="{0F88D812-FFD7-47BA-9331-96C16D10C4F3}"/>
    <cellStyle name="Note 3 7 4 2 4" xfId="17207" xr:uid="{B96BF2BB-EF02-46D4-84A5-34CD3EB15F66}"/>
    <cellStyle name="Note 3 7 4 3" xfId="11021" xr:uid="{F403FE12-9D2C-47D6-99EC-98A454EFE0EE}"/>
    <cellStyle name="Note 3 7 4 3 2" xfId="14208" xr:uid="{B0A294D1-0549-4FD9-84D3-FB1ACE02BF63}"/>
    <cellStyle name="Note 3 7 4 3 3" xfId="13676" xr:uid="{10B0E97F-EECC-4D1C-88D9-1A362AD58A62}"/>
    <cellStyle name="Note 3 7 4 4" xfId="10245" xr:uid="{3F69F055-5D76-43AC-8A56-8CD539472C80}"/>
    <cellStyle name="Note 3 7 4 5" xfId="13601" xr:uid="{F9D67076-E505-49B5-AEBA-C2CC7954DAEE}"/>
    <cellStyle name="Note 3 7 4 6" xfId="15236" xr:uid="{0CD35D58-27ED-4BDB-BB01-F118E33C9845}"/>
    <cellStyle name="Note 3 7 5" xfId="8402" xr:uid="{93758B07-900E-42FA-B1EE-41C8D9A0D5DE}"/>
    <cellStyle name="Note 3 7 5 2" xfId="12303" xr:uid="{D0D8C50C-428E-4636-98DA-153265E7EA67}"/>
    <cellStyle name="Note 3 7 5 2 2" xfId="14923" xr:uid="{EF3B9A94-E6CA-47D6-AF7E-68D5D3499FA6}"/>
    <cellStyle name="Note 3 7 5 2 3" xfId="15700" xr:uid="{066B777E-E6E7-4657-8087-6E96C162F69C}"/>
    <cellStyle name="Note 3 7 5 2 4" xfId="17087" xr:uid="{67928077-C3A3-4DEF-94BA-6EE96AE8F0E1}"/>
    <cellStyle name="Note 3 7 5 3" xfId="10901" xr:uid="{3388140F-5541-4B91-9F04-45BBA0FDEFD6}"/>
    <cellStyle name="Note 3 7 5 3 2" xfId="14129" xr:uid="{2BF332EA-7DBE-4D76-8DA1-C5AC49195B41}"/>
    <cellStyle name="Note 3 7 5 3 3" xfId="14943" xr:uid="{39657124-111C-4C44-96EB-D4C77F280830}"/>
    <cellStyle name="Note 3 7 5 4" xfId="10292" xr:uid="{360A36C7-CBCC-4F01-8FF3-B516C77A98C0}"/>
    <cellStyle name="Note 3 7 5 5" xfId="13648" xr:uid="{60818B4A-58F5-4651-AD57-22C4EC4D0D7E}"/>
    <cellStyle name="Note 3 7 5 6" xfId="13697" xr:uid="{EE95D524-0E67-44E2-B107-58C14D72B21D}"/>
    <cellStyle name="Note 3 7 6" xfId="11636" xr:uid="{CD3DF161-0269-41E0-A6B3-0AFB27E9AA40}"/>
    <cellStyle name="Note 3 7 6 2" xfId="14613" xr:uid="{497A1700-ECCE-49FE-8EEF-CE3D4829BE90}"/>
    <cellStyle name="Note 3 7 6 3" xfId="15349" xr:uid="{FAED282F-A45B-4678-9A96-5BD44EF78690}"/>
    <cellStyle name="Note 3 7 6 4" xfId="16531" xr:uid="{213940DF-1C47-446D-96B7-DC2E009C55B0}"/>
    <cellStyle name="Note 3 7 7" xfId="10412" xr:uid="{DD9CAED9-6042-408A-886E-D675452DADD7}"/>
    <cellStyle name="Note 3 7 7 2" xfId="13723" xr:uid="{03390920-70D3-4B38-9861-FAD9E3AF4F89}"/>
    <cellStyle name="Note 3 7 7 3" xfId="14659" xr:uid="{62DB0CAB-490A-4FC6-BE18-1F68FEEEB6B7}"/>
    <cellStyle name="Note 3 7 8" xfId="9176" xr:uid="{EAD30CB7-B55C-4754-906B-E21EFC163C8C}"/>
    <cellStyle name="Note 3 7 9" xfId="10560" xr:uid="{4982E43D-378D-4F93-9EF5-2692420CBD1C}"/>
    <cellStyle name="Note 3 8" xfId="4198" xr:uid="{32BD2536-1DAD-481B-9656-A88F927CC63A}"/>
    <cellStyle name="Note 3 8 10" xfId="7291" xr:uid="{9A32C00C-7122-494C-ABFC-9D7EE8D26896}"/>
    <cellStyle name="Note 3 8 2" xfId="5598" xr:uid="{EB24EBF9-B32C-43DD-9788-DF8CC49900F6}"/>
    <cellStyle name="Note 3 8 2 2" xfId="12049" xr:uid="{EC794939-7535-4685-9D70-7F533B7ABB1E}"/>
    <cellStyle name="Note 3 8 2 2 2" xfId="14773" xr:uid="{DB053966-6B02-4B5E-8068-F74EEB8054C0}"/>
    <cellStyle name="Note 3 8 2 2 3" xfId="15452" xr:uid="{0E908170-4347-478F-B32E-C03AC92752AB}"/>
    <cellStyle name="Note 3 8 2 2 4" xfId="16899" xr:uid="{70BDC984-C5DF-4C16-A5E9-27C5D79FD69E}"/>
    <cellStyle name="Note 3 8 2 3" xfId="10686" xr:uid="{CC1490C1-CBDC-4062-8F6C-69B5E137B2FE}"/>
    <cellStyle name="Note 3 8 2 3 2" xfId="13878" xr:uid="{A80DF540-ABB6-4E22-B499-BA25387B368F}"/>
    <cellStyle name="Note 3 8 2 3 3" xfId="14735" xr:uid="{F639DA1C-5981-4DD8-9B84-D55C4B79DEA4}"/>
    <cellStyle name="Note 3 8 2 4" xfId="9873" xr:uid="{1C9B0DF0-1DFE-41E0-9AF8-785207768A82}"/>
    <cellStyle name="Note 3 8 2 5" xfId="13306" xr:uid="{D5A0AE71-1B1D-4102-A892-BF5EC45AA709}"/>
    <cellStyle name="Note 3 8 2 6" xfId="13859" xr:uid="{C120C6E6-28A0-4294-8388-EEB8D4A43571}"/>
    <cellStyle name="Note 3 8 2 7" xfId="7980" xr:uid="{790C59E4-4053-45EC-A114-A2DFB1333F73}"/>
    <cellStyle name="Note 3 8 3" xfId="5891" xr:uid="{2BFA54AC-AC35-4832-9F39-054C90E0381E}"/>
    <cellStyle name="Note 3 8 3 2" xfId="12211" xr:uid="{80786DF3-5FEA-4BF1-9358-20F153F0062A}"/>
    <cellStyle name="Note 3 8 3 2 2" xfId="14885" xr:uid="{58ABB95C-1167-409F-8286-E1304B234A53}"/>
    <cellStyle name="Note 3 8 3 2 3" xfId="15611" xr:uid="{90B8AF09-D27A-4030-81E0-1E4FD1F4B578}"/>
    <cellStyle name="Note 3 8 3 2 4" xfId="16995" xr:uid="{77602C8E-059B-4292-9764-00FC60903018}"/>
    <cellStyle name="Note 3 8 3 3" xfId="10808" xr:uid="{8ED169DB-5B1A-4A93-9559-9B600FD5CD1A}"/>
    <cellStyle name="Note 3 8 3 3 2" xfId="14039" xr:uid="{8B9AC14A-B49C-48A1-B948-DF95EF9AA5E2}"/>
    <cellStyle name="Note 3 8 3 3 3" xfId="15217" xr:uid="{084ADAAA-4448-4581-9896-781E6C3C9B3E}"/>
    <cellStyle name="Note 3 8 3 4" xfId="10004" xr:uid="{297F0953-E65E-4CCE-BD22-BC7518A23638}"/>
    <cellStyle name="Note 3 8 3 5" xfId="13398" xr:uid="{7E7613B7-6565-48E0-A787-010055A4C070}"/>
    <cellStyle name="Note 3 8 3 6" xfId="12975" xr:uid="{7E73D9EF-5A11-4765-90A5-4CE408650F91}"/>
    <cellStyle name="Note 3 8 3 7" xfId="8111" xr:uid="{4B49FC00-BC70-4AF7-93D7-0F0F47D44AA0}"/>
    <cellStyle name="Note 3 8 4" xfId="8245" xr:uid="{80440284-FAE9-4E53-B116-9172C0F6FA9F}"/>
    <cellStyle name="Note 3 8 4 2" xfId="12424" xr:uid="{1B9153F6-0B87-414E-A60D-63F7931350BA}"/>
    <cellStyle name="Note 3 8 4 2 2" xfId="15001" xr:uid="{92B5C227-76F9-4386-8A83-2FD70A7A67AA}"/>
    <cellStyle name="Note 3 8 4 2 3" xfId="15735" xr:uid="{F933E1BB-4514-4D7B-9EB6-CA5C4A5C2A25}"/>
    <cellStyle name="Note 3 8 4 2 4" xfId="17208" xr:uid="{FBCE0D24-7055-4643-B706-76B1301C8411}"/>
    <cellStyle name="Note 3 8 4 3" xfId="11022" xr:uid="{1468624B-3FCF-46B9-B7B4-3A4968F1AE9B}"/>
    <cellStyle name="Note 3 8 4 3 2" xfId="14209" xr:uid="{1787AEB8-1E5D-4B75-98D6-C0DFF2B6E38F}"/>
    <cellStyle name="Note 3 8 4 3 3" xfId="14640" xr:uid="{2343842E-65CB-4C68-8FE0-2DD538081648}"/>
    <cellStyle name="Note 3 8 4 4" xfId="10137" xr:uid="{1A73457E-1828-4077-AD73-5CE41C5BF348}"/>
    <cellStyle name="Note 3 8 4 5" xfId="13531" xr:uid="{BECFF32A-2FCA-4288-8508-3439B628DDB4}"/>
    <cellStyle name="Note 3 8 4 6" xfId="13356" xr:uid="{98F8AC08-F613-4687-BAB2-FA291687DC4A}"/>
    <cellStyle name="Note 3 8 5" xfId="8248" xr:uid="{AB53AE55-5BE7-4447-BFD8-BD26EF12D272}"/>
    <cellStyle name="Note 3 8 5 2" xfId="12652" xr:uid="{9887264F-BD11-4F7D-8487-4AD848870C16}"/>
    <cellStyle name="Note 3 8 5 2 2" xfId="15090" xr:uid="{15D899FE-DF2C-4E7B-A8FC-661F90EEB781}"/>
    <cellStyle name="Note 3 8 5 2 3" xfId="15866" xr:uid="{54A826C2-3DD9-467B-877F-B6184201D4EA}"/>
    <cellStyle name="Note 3 8 5 2 4" xfId="17427" xr:uid="{DD8E1DA6-3625-4A4C-B57A-D5AD5E81BD84}"/>
    <cellStyle name="Note 3 8 5 3" xfId="11243" xr:uid="{AF1549C1-8AE5-4183-89FF-DFF1002D7A28}"/>
    <cellStyle name="Note 3 8 5 3 2" xfId="14389" xr:uid="{8E66EBBF-89B8-4120-8329-FD7B0EAA5115}"/>
    <cellStyle name="Note 3 8 5 3 3" xfId="9101" xr:uid="{EA970DE4-108F-4BBA-9231-D460665CB977}"/>
    <cellStyle name="Note 3 8 5 4" xfId="10140" xr:uid="{842CF577-20AB-47A7-A759-2CF8151F1394}"/>
    <cellStyle name="Note 3 8 5 5" xfId="13534" xr:uid="{6478E645-C371-453E-91AC-5BC3955F5F7C}"/>
    <cellStyle name="Note 3 8 5 6" xfId="13020" xr:uid="{FB02DB46-E503-4F4E-BF0B-AFA74DB0BE54}"/>
    <cellStyle name="Note 3 8 6" xfId="11637" xr:uid="{44A21601-B8ED-44B2-A87E-ECE71DE0F4CD}"/>
    <cellStyle name="Note 3 8 6 2" xfId="14614" xr:uid="{262BF983-27C3-45B4-911A-9F447AC7D6A4}"/>
    <cellStyle name="Note 3 8 6 3" xfId="15350" xr:uid="{899E8ABE-01C2-48E1-8FD3-04765B78D7FA}"/>
    <cellStyle name="Note 3 8 6 4" xfId="16532" xr:uid="{5A5E3583-EC0A-4D6C-9FDA-66083C719F9B}"/>
    <cellStyle name="Note 3 8 7" xfId="10413" xr:uid="{882CA1F2-FA65-4EE2-82A6-B12AB39F4B16}"/>
    <cellStyle name="Note 3 8 7 2" xfId="13724" xr:uid="{660724B7-76A2-4A77-9062-59BA50BB75DD}"/>
    <cellStyle name="Note 3 8 7 3" xfId="13351" xr:uid="{A50F693C-B94B-4D8C-B588-19D3C028CADC}"/>
    <cellStyle name="Note 3 8 8" xfId="9177" xr:uid="{10A5CF48-6386-47DB-BFAD-0F89D2549F9B}"/>
    <cellStyle name="Note 3 8 9" xfId="9372" xr:uid="{35E9034E-FAAE-47F9-830A-0E0BC153AF40}"/>
    <cellStyle name="Note 3 9" xfId="3171" xr:uid="{3B91E81C-CAC5-46C2-AE6E-2FE6DABF25F7}"/>
    <cellStyle name="Note 3 9 2" xfId="12042" xr:uid="{5415A49E-18D8-4B70-A713-1F6D665E5E86}"/>
    <cellStyle name="Note 3 9 2 2" xfId="14766" xr:uid="{989144EB-D5BA-4E35-96E2-B76515174C65}"/>
    <cellStyle name="Note 3 9 2 3" xfId="15445" xr:uid="{D594EF4D-4D6B-4895-B525-7B75E7A12E4A}"/>
    <cellStyle name="Note 3 9 2 4" xfId="16892" xr:uid="{A2D45744-E83F-4C44-A696-13D83F29A213}"/>
    <cellStyle name="Note 3 9 3" xfId="10679" xr:uid="{14D8C790-1235-4F3F-8D32-31F361533931}"/>
    <cellStyle name="Note 3 9 3 2" xfId="13871" xr:uid="{7AA91063-6480-4DC6-BCD8-A1B4CD5CE66E}"/>
    <cellStyle name="Note 3 9 3 3" xfId="15225" xr:uid="{D11889CB-C242-4A1F-8A12-2F3D1A8D62FE}"/>
    <cellStyle name="Note 3 9 4" xfId="9875" xr:uid="{E830D731-181B-4098-903B-7207C246B352}"/>
    <cellStyle name="Note 3 9 5" xfId="13308" xr:uid="{B64BF812-6BE0-4C29-A585-BEA13E05A7FE}"/>
    <cellStyle name="Note 3 9 6" xfId="14754" xr:uid="{AA3B63C9-D6A0-42AC-AB2B-E4DDFAED8B4D}"/>
    <cellStyle name="Note 3 9 7" xfId="7982" xr:uid="{F2559B00-E1CF-47DB-A925-ED5B5C63A6B7}"/>
    <cellStyle name="Note 4" xfId="907" xr:uid="{65DC22B2-49A6-4CAC-ACB9-FDFCF79743B2}"/>
    <cellStyle name="Note 5" xfId="995" xr:uid="{2836B7D0-8A41-47A8-80F6-A2AE332587CC}"/>
    <cellStyle name="Note 6" xfId="173" xr:uid="{271FEEE4-DEF5-41A9-92D4-761658A3A2FE}"/>
    <cellStyle name="Note 7" xfId="132" xr:uid="{3B0B21E8-D81F-465A-9EA8-CD2B205433F5}"/>
    <cellStyle name="Note 7 2" xfId="1151" xr:uid="{691B1A11-4C33-41BA-A59C-DF20C523F876}"/>
    <cellStyle name="Note 7 2 2" xfId="2399" xr:uid="{20DE1CDB-71E6-44B2-9995-8EB6AB81BA27}"/>
    <cellStyle name="Note 7 2 3" xfId="2905" xr:uid="{9704203F-6D99-4E39-8302-D505CFE23DD2}"/>
    <cellStyle name="Note 7 2 4" xfId="3319" xr:uid="{3C005F79-8CB2-4B5A-960D-34379DB899DF}"/>
    <cellStyle name="Note 7 2 5" xfId="1411" xr:uid="{2C1F80A2-8F49-49E8-89A5-1A5322CEA793}"/>
    <cellStyle name="Note 7 2 6" xfId="3677" xr:uid="{32D00B0A-F2FE-4EE1-9893-B2DA82B9B984}"/>
    <cellStyle name="Note 7 2 7" xfId="3367" xr:uid="{B0DCE36C-232C-4EEF-BFBA-C6C12276155E}"/>
    <cellStyle name="Note 7 3" xfId="1492" xr:uid="{F5011F0E-8F9F-40D5-91A5-B58054A89E45}"/>
    <cellStyle name="Note 7 4" xfId="2307" xr:uid="{76FAE8CB-58FB-4D26-B588-01CDF9D34772}"/>
    <cellStyle name="Note 7 5" xfId="3142" xr:uid="{63F61BC9-A9EE-4B75-A20C-041CF4AAE045}"/>
    <cellStyle name="Note 7 6" xfId="2844" xr:uid="{B24EAC94-A3AA-460C-BB01-C6144F4E8D59}"/>
    <cellStyle name="Note 7 7" xfId="3544" xr:uid="{2CCF154B-ED88-4874-A8C1-65012BDBB59D}"/>
    <cellStyle name="Note 7 8" xfId="3381" xr:uid="{42310B3B-23E1-4527-B537-938E5FFBAB07}"/>
    <cellStyle name="Output 2" xfId="246" xr:uid="{CCF5B353-734D-46EC-8D43-CCF0FB917B0C}"/>
    <cellStyle name="Output 2 10" xfId="4001" xr:uid="{E3B6A719-B0FD-4D59-9EE9-E51FD10654E9}"/>
    <cellStyle name="Output 2 10 2" xfId="9277" xr:uid="{D4ED2616-D60B-4825-A13B-DE34151B23F6}"/>
    <cellStyle name="Output 2 11" xfId="5599" xr:uid="{3618134E-29AB-4040-B985-C0F037529A0E}"/>
    <cellStyle name="Output 2 12" xfId="5892" xr:uid="{02B2650D-7125-4923-AFEF-3F6AA993C704}"/>
    <cellStyle name="Output 2 13" xfId="7292" xr:uid="{8A2E9CFA-80A9-47BF-8044-44D83BF72756}"/>
    <cellStyle name="Output 2 2" xfId="672" xr:uid="{15E1F73B-F291-4CAC-B1D6-C83E2B0F4E4A}"/>
    <cellStyle name="Output 2 2 2" xfId="1968" xr:uid="{0B92052E-5D23-4611-9D26-BCE1B75EC8DA}"/>
    <cellStyle name="Output 2 2 2 2" xfId="14774" xr:uid="{01AF68CC-7F1D-4B64-9687-1C3ABC7C9A34}"/>
    <cellStyle name="Output 2 2 2 3" xfId="15453" xr:uid="{E6B5C0D7-195B-4FA6-95ED-8418B7693402}"/>
    <cellStyle name="Output 2 2 2 4" xfId="16900" xr:uid="{74395D36-1065-4FB5-A4C3-C0B599C9ED04}"/>
    <cellStyle name="Output 2 2 2 5" xfId="12050" xr:uid="{C1DD5E7A-A3D3-4430-86D9-4E496B5B734D}"/>
    <cellStyle name="Output 2 2 3" xfId="1395" xr:uid="{CF04882A-D525-4555-BE45-67404081E347}"/>
    <cellStyle name="Output 2 2 3 2" xfId="13879" xr:uid="{CEE6FC45-EF21-42EC-B3BD-DA0A223B8A5A}"/>
    <cellStyle name="Output 2 2 3 3" xfId="13058" xr:uid="{15B154A8-1B56-41B7-ACCC-F6178D4C6AD9}"/>
    <cellStyle name="Output 2 2 3 4" xfId="10687" xr:uid="{681EB104-4908-45F1-91DF-7B44F171E967}"/>
    <cellStyle name="Output 2 2 4" xfId="1402" xr:uid="{3D776F9A-4BE8-402E-949E-0D4331983BA0}"/>
    <cellStyle name="Output 2 2 4 2" xfId="10120" xr:uid="{6FB928ED-09C2-4D8D-8D7A-E44EFA6200F1}"/>
    <cellStyle name="Output 2 2 5" xfId="3463" xr:uid="{88B39416-9973-4C44-8589-998021D7C378}"/>
    <cellStyle name="Output 2 2 5 2" xfId="13514" xr:uid="{BF32C4CB-A58C-4FFE-B60E-BF902E8D4DE4}"/>
    <cellStyle name="Output 2 2 6" xfId="3857" xr:uid="{7201C0C5-267E-44F9-9996-D3B226CFAB89}"/>
    <cellStyle name="Output 2 2 6 2" xfId="15076" xr:uid="{17E1D0C4-576C-4AE1-80E1-2D80B3B213E3}"/>
    <cellStyle name="Output 2 2 7" xfId="4467" xr:uid="{0D11A15E-0B86-4F29-9E4C-BA52816D8B64}"/>
    <cellStyle name="Output 2 2 8" xfId="8228" xr:uid="{FDB92DA2-225B-4B5F-9A5E-0FFA1925DACB}"/>
    <cellStyle name="Output 2 3" xfId="673" xr:uid="{43712FD7-D030-497A-A51A-3948A78F55BD}"/>
    <cellStyle name="Output 2 3 2" xfId="1969" xr:uid="{87E33796-FEEA-4202-8D09-EB9C15566D22}"/>
    <cellStyle name="Output 2 3 2 2" xfId="14886" xr:uid="{8E19FC72-537D-4914-8BDE-8C2BAB044A8D}"/>
    <cellStyle name="Output 2 3 2 3" xfId="15612" xr:uid="{1BDD176C-F0AA-4E44-87D5-7195CC3109E7}"/>
    <cellStyle name="Output 2 3 2 4" xfId="16996" xr:uid="{C587C7DD-5F18-477E-9587-88697BE33DDB}"/>
    <cellStyle name="Output 2 3 2 5" xfId="12212" xr:uid="{176C1ABA-DA2D-405C-9E25-03961555C113}"/>
    <cellStyle name="Output 2 3 3" xfId="1475" xr:uid="{CB505984-3C06-4624-AD60-C93A0098FC15}"/>
    <cellStyle name="Output 2 3 3 2" xfId="14040" xr:uid="{2226059A-8F21-4257-BD44-F949ECF6B07D}"/>
    <cellStyle name="Output 2 3 3 3" xfId="13001" xr:uid="{B3D036D7-4067-4EB5-9966-B4E2071C579E}"/>
    <cellStyle name="Output 2 3 3 4" xfId="10809" xr:uid="{F10B29B2-296F-4C01-A501-A88A1C7D760A}"/>
    <cellStyle name="Output 2 3 4" xfId="2765" xr:uid="{B15910E3-A321-4AD6-9891-B5016692D3DF}"/>
    <cellStyle name="Output 2 3 4 2" xfId="10237" xr:uid="{27355CEE-9242-4FC9-B649-8EA335A44B6D}"/>
    <cellStyle name="Output 2 3 5" xfId="3222" xr:uid="{97212B81-5DBC-43B3-A9C7-9805702D3F06}"/>
    <cellStyle name="Output 2 3 5 2" xfId="13592" xr:uid="{B211F8A6-5C2B-44F2-8DF1-9CA821B7C009}"/>
    <cellStyle name="Output 2 3 6" xfId="4199" xr:uid="{33292E8D-5488-49AE-B9EE-9ECDE161DAB8}"/>
    <cellStyle name="Output 2 3 6 2" xfId="14373" xr:uid="{8B0A54D1-3449-46C9-B103-DCC965A518D6}"/>
    <cellStyle name="Output 2 3 7" xfId="4303" xr:uid="{ED4B10F2-46DA-405A-885A-A4E4912B83C6}"/>
    <cellStyle name="Output 2 3 8" xfId="8346" xr:uid="{327E3B6B-E32C-4050-9629-AD6EFBA4BBE6}"/>
    <cellStyle name="Output 2 4" xfId="671" xr:uid="{5C236D52-BDD6-4861-A274-2BD7C5282DC2}"/>
    <cellStyle name="Output 2 4 2" xfId="1967" xr:uid="{854773AF-8BF6-4642-9052-C2B5115ACF7D}"/>
    <cellStyle name="Output 2 4 2 2" xfId="15002" xr:uid="{74CA9B5F-EB76-49DF-A2C9-BDF1BCA0CB50}"/>
    <cellStyle name="Output 2 4 2 3" xfId="15736" xr:uid="{E1D142C0-4C80-463F-8ACA-A13441ABB27D}"/>
    <cellStyle name="Output 2 4 2 4" xfId="17209" xr:uid="{4ECF0CC8-73BF-470A-BFDD-AB7D68D1E1B3}"/>
    <cellStyle name="Output 2 4 2 5" xfId="12425" xr:uid="{7238C974-D7DA-4E8D-B0DD-A5895B95E2ED}"/>
    <cellStyle name="Output 2 4 3" xfId="1663" xr:uid="{D22E4760-CBF2-4B10-A091-CD78BE505E76}"/>
    <cellStyle name="Output 2 4 3 2" xfId="14210" xr:uid="{281CF34C-45E0-462D-9801-86A00247FED3}"/>
    <cellStyle name="Output 2 4 3 3" xfId="13321" xr:uid="{0AF9AC47-0B7D-4998-9A36-B4ED9E90C128}"/>
    <cellStyle name="Output 2 4 3 4" xfId="11023" xr:uid="{8D06F4A9-3DA5-434D-ABF2-6AA7FAA0233E}"/>
    <cellStyle name="Output 2 4 4" xfId="1401" xr:uid="{83301D9D-7755-4E97-9CB8-912C8BAE10AE}"/>
    <cellStyle name="Output 2 4 4 2" xfId="9976" xr:uid="{D7273EF3-0083-4EAE-A09E-4892D2A3CDD5}"/>
    <cellStyle name="Output 2 4 5" xfId="2751" xr:uid="{FAD72654-387F-43C6-AF0A-5EE41B7027CD}"/>
    <cellStyle name="Output 2 4 5 2" xfId="13370" xr:uid="{F7ADC72E-85A2-486C-866A-0031D3AECA3F}"/>
    <cellStyle name="Output 2 4 6" xfId="4200" xr:uid="{8BE64F21-BB1C-492C-9EAF-F536C897D1CD}"/>
    <cellStyle name="Output 2 4 6 2" xfId="14177" xr:uid="{8B17CA23-6EC7-4AC7-AA56-C99D539A5585}"/>
    <cellStyle name="Output 2 4 7" xfId="4175" xr:uid="{22FA48DA-09E2-4697-80C7-0B9120CB5C29}"/>
    <cellStyle name="Output 2 4 8" xfId="8083" xr:uid="{018DB41D-DD6B-40DB-9D89-2D7A54CEB545}"/>
    <cellStyle name="Output 2 5" xfId="1588" xr:uid="{B65FA2B6-385B-4B39-A857-13C39C574E97}"/>
    <cellStyle name="Output 2 5 2" xfId="12653" xr:uid="{6A764D27-0A3D-4742-BC77-780A5D20697E}"/>
    <cellStyle name="Output 2 5 2 2" xfId="15091" xr:uid="{EA978448-084B-4EAE-93F9-F88E8E8E4FFC}"/>
    <cellStyle name="Output 2 5 2 3" xfId="15867" xr:uid="{1E4AFAAE-2A6D-4B5E-9094-03289098F478}"/>
    <cellStyle name="Output 2 5 2 4" xfId="17428" xr:uid="{70386EA3-0B90-4E26-A5CF-64AF88BF2562}"/>
    <cellStyle name="Output 2 5 3" xfId="11244" xr:uid="{8928D755-A87A-4531-93F5-2FD502B60D90}"/>
    <cellStyle name="Output 2 5 3 2" xfId="14390" xr:uid="{342F6DE0-A071-4EC0-9BEF-F43C2CD0256D}"/>
    <cellStyle name="Output 2 5 3 3" xfId="14483" xr:uid="{2B89E3DB-0D7B-45B9-BE20-F2D58D23B249}"/>
    <cellStyle name="Output 2 5 4" xfId="10139" xr:uid="{DE7841BC-A3D1-4C42-AF9C-24E9976CCB89}"/>
    <cellStyle name="Output 2 5 5" xfId="13533" xr:uid="{11DDEEF8-90EF-428C-800F-BBD103DB332D}"/>
    <cellStyle name="Output 2 5 6" xfId="15237" xr:uid="{D4BA8540-42E9-49BC-ABA4-898599911332}"/>
    <cellStyle name="Output 2 5 7" xfId="8247" xr:uid="{2E85D09F-DA4A-41A5-B81A-9741431F2881}"/>
    <cellStyle name="Output 2 6" xfId="1525" xr:uid="{8894FC98-7C9B-417E-A98F-CD5A6122EDB2}"/>
    <cellStyle name="Output 2 6 2" xfId="12404" xr:uid="{D743137D-B761-4212-BEA9-D002D676A590}"/>
    <cellStyle name="Output 2 6 2 2" xfId="14985" xr:uid="{716BC9F4-2ABD-4BF3-869F-7714F774A188}"/>
    <cellStyle name="Output 2 6 2 3" xfId="15715" xr:uid="{D8F7B5B2-9A6A-4F22-822E-C1F72528E0BB}"/>
    <cellStyle name="Output 2 6 2 4" xfId="17188" xr:uid="{3BFA7F2F-F5F0-43F9-A8E3-AC4AD81A567D}"/>
    <cellStyle name="Output 2 6 3" xfId="14189" xr:uid="{1814012A-0882-4F4E-B10D-9606AFA6A53C}"/>
    <cellStyle name="Output 2 6 4" xfId="9095" xr:uid="{A5695BD6-EC1F-437F-B80D-CB76A13ECE90}"/>
    <cellStyle name="Output 2 6 5" xfId="11002" xr:uid="{F75E5C1C-42CF-40E3-8DDC-1519815C20AE}"/>
    <cellStyle name="Output 2 7" xfId="2176" xr:uid="{5C6A9D17-233D-4863-9C1B-A3492A3CB7D8}"/>
    <cellStyle name="Output 2 7 2" xfId="14615" xr:uid="{F06DB8EA-10CB-4868-A1A9-8CA7B4AA83C5}"/>
    <cellStyle name="Output 2 7 3" xfId="15351" xr:uid="{B9C69E35-3FE9-4F4B-819F-7FF2455A93C0}"/>
    <cellStyle name="Output 2 7 4" xfId="16533" xr:uid="{5016C722-AC89-4E41-8777-F090C2A9477B}"/>
    <cellStyle name="Output 2 7 5" xfId="11638" xr:uid="{0D3F286B-9470-4B3F-A82D-FE566814A5C4}"/>
    <cellStyle name="Output 2 8" xfId="3858" xr:uid="{98D9FF7B-1145-40D3-B923-C7EED4924D19}"/>
    <cellStyle name="Output 2 8 2" xfId="13725" xr:uid="{FAD26093-F553-4692-9F7C-BFCE112B31E0}"/>
    <cellStyle name="Output 2 8 3" xfId="14592" xr:uid="{56D034FF-B4EB-4BB8-99F6-7C326AC3A520}"/>
    <cellStyle name="Output 2 8 4" xfId="10414" xr:uid="{E8FCCA04-3977-4D3D-9C1D-EC3B443595DC}"/>
    <cellStyle name="Output 2 9" xfId="4159" xr:uid="{32D7737D-9982-459A-860C-C96437646CDD}"/>
    <cellStyle name="Output 2 9 2" xfId="9178" xr:uid="{77D985A7-750C-46DA-B966-5DF9D17F2B47}"/>
    <cellStyle name="Output 3" xfId="674" xr:uid="{087B20C9-C628-4759-96B9-54968CFBB177}"/>
    <cellStyle name="Output 3 10" xfId="9370" xr:uid="{BBCDD9EE-9F2C-4C26-BD53-ACF10951F4F8}"/>
    <cellStyle name="Output 3 11" xfId="7293" xr:uid="{D4397E51-E9C2-4086-9DCB-C514F696FEF5}"/>
    <cellStyle name="Output 3 2" xfId="1970" xr:uid="{EED0C29A-EF2D-4F58-96CA-7E9A75166D84}"/>
    <cellStyle name="Output 3 2 2" xfId="12051" xr:uid="{D4A0010D-19F0-4BE2-B76E-194B74D92448}"/>
    <cellStyle name="Output 3 2 2 2" xfId="14775" xr:uid="{DEEF7601-F98F-4944-A64B-52312E674477}"/>
    <cellStyle name="Output 3 2 2 3" xfId="15454" xr:uid="{D3C05949-48DE-4FEC-80F4-AB997145E934}"/>
    <cellStyle name="Output 3 2 2 4" xfId="16901" xr:uid="{ED2D3B4C-C7E5-4FF6-B4A4-AF05A79F2759}"/>
    <cellStyle name="Output 3 2 3" xfId="10688" xr:uid="{6B55905D-FA23-4258-B1EF-6DE152E7CF3A}"/>
    <cellStyle name="Output 3 2 3 2" xfId="13880" xr:uid="{D07D60D2-6324-44F7-B85A-65D1265C8F3B}"/>
    <cellStyle name="Output 3 2 3 3" xfId="14364" xr:uid="{AA8F4F53-76EA-4990-8364-ACDF442BFF82}"/>
    <cellStyle name="Output 3 2 4" xfId="9872" xr:uid="{592A81E3-BF6D-46CE-B2FE-1048A9A8E695}"/>
    <cellStyle name="Output 3 2 5" xfId="13305" xr:uid="{43C3DF38-EF52-490B-9953-3ACED997A339}"/>
    <cellStyle name="Output 3 2 6" xfId="13125" xr:uid="{BA9F27BC-5FBF-45FC-B45F-2B7375518DD9}"/>
    <cellStyle name="Output 3 2 7" xfId="7979" xr:uid="{9A84ED3A-D4DC-4380-9343-241E6D6B4C7C}"/>
    <cellStyle name="Output 3 3" xfId="1546" xr:uid="{FBF44C7A-99B7-4127-88A7-86D07334C6EA}"/>
    <cellStyle name="Output 3 3 2" xfId="12213" xr:uid="{37070BB5-2C71-4A36-9B89-BA27F05D868E}"/>
    <cellStyle name="Output 3 3 2 2" xfId="14887" xr:uid="{F4C35FE7-9CD5-48D3-8C51-A99C5B3E199D}"/>
    <cellStyle name="Output 3 3 2 3" xfId="15613" xr:uid="{A262E3A2-C2BB-401C-A43C-915064BD703C}"/>
    <cellStyle name="Output 3 3 2 4" xfId="16997" xr:uid="{D300E56E-667E-4E55-B52E-77267429A128}"/>
    <cellStyle name="Output 3 3 3" xfId="10810" xr:uid="{2A1A72F2-36BF-43C7-9958-97D309048C81}"/>
    <cellStyle name="Output 3 3 3 2" xfId="14041" xr:uid="{D6675B69-5952-4E9C-83A0-136A728826C0}"/>
    <cellStyle name="Output 3 3 3 3" xfId="14154" xr:uid="{6766D876-1678-4C6D-BD3B-82D511AEA47A}"/>
    <cellStyle name="Output 3 3 4" xfId="10236" xr:uid="{BBE89D1D-072F-4166-A625-F488528F6B0A}"/>
    <cellStyle name="Output 3 3 5" xfId="13591" xr:uid="{0BC32E8F-49C9-4ECA-93EB-39DE3DFBA557}"/>
    <cellStyle name="Output 3 3 6" xfId="13069" xr:uid="{72D473CF-3854-4FD8-BDD3-723A06E1B3B3}"/>
    <cellStyle name="Output 3 3 7" xfId="8345" xr:uid="{BCBB33EE-E411-4521-8D02-E69F18EC9DDD}"/>
    <cellStyle name="Output 3 4" xfId="1463" xr:uid="{27F39FE5-D603-4E66-9840-E8880273BE01}"/>
    <cellStyle name="Output 3 4 2" xfId="12426" xr:uid="{B6981C1C-98EE-46DB-A9B0-29B88EBBA7D0}"/>
    <cellStyle name="Output 3 4 2 2" xfId="15003" xr:uid="{A62FEA92-3AD7-45BD-9091-6F5F33616B89}"/>
    <cellStyle name="Output 3 4 2 3" xfId="15737" xr:uid="{8E69D4A2-01A4-46D1-B765-476197714095}"/>
    <cellStyle name="Output 3 4 2 4" xfId="17210" xr:uid="{7A54C06E-8054-432C-BDF4-95C7D1829EDE}"/>
    <cellStyle name="Output 3 4 3" xfId="11024" xr:uid="{1A835A66-7FB8-4402-B6F6-567A9168F951}"/>
    <cellStyle name="Output 3 4 3 2" xfId="14211" xr:uid="{3BF8784F-EC8D-4DC3-99D5-B7AE16C051BE}"/>
    <cellStyle name="Output 3 4 3 3" xfId="14572" xr:uid="{0C711F30-1444-4D12-B6A2-AF7189CFA9BA}"/>
    <cellStyle name="Output 3 4 4" xfId="9975" xr:uid="{E0912F48-03ED-4427-8411-2E8D031F8AEA}"/>
    <cellStyle name="Output 3 4 5" xfId="13369" xr:uid="{3B0AAF7B-3E99-4821-92A8-2B07F1D41ABA}"/>
    <cellStyle name="Output 3 4 6" xfId="13027" xr:uid="{BCD0E2AA-F57C-466B-9478-865B0CD67B86}"/>
    <cellStyle name="Output 3 4 7" xfId="8082" xr:uid="{AFCB651C-AB0C-4E15-87F5-2989D0403A90}"/>
    <cellStyle name="Output 3 5" xfId="3432" xr:uid="{4B98D956-9EFD-44E1-A235-C606CEA51650}"/>
    <cellStyle name="Output 3 5 2" xfId="12654" xr:uid="{D86D3A5E-1EBA-4DF2-8453-89442AD409FB}"/>
    <cellStyle name="Output 3 5 2 2" xfId="15092" xr:uid="{E9E4E7F6-FEC0-4E62-9BAB-DA466147F9C5}"/>
    <cellStyle name="Output 3 5 2 3" xfId="15868" xr:uid="{DF3690E5-974F-4E22-9183-D1674F1D7F9D}"/>
    <cellStyle name="Output 3 5 2 4" xfId="17429" xr:uid="{A00F4905-F554-4A22-9C48-D9C2A67FD286}"/>
    <cellStyle name="Output 3 5 3" xfId="11245" xr:uid="{3A1032D8-64AF-4833-B467-F50DFEE2E33F}"/>
    <cellStyle name="Output 3 5 3 2" xfId="14391" xr:uid="{3C483F46-9DDA-40D1-A974-1761A10B3288}"/>
    <cellStyle name="Output 3 5 3 3" xfId="9371" xr:uid="{6A0836FF-A141-4E75-AC06-E47E49FD0468}"/>
    <cellStyle name="Output 3 5 4" xfId="9755" xr:uid="{FAFC71EF-6A15-4FAD-93C1-97C57766082F}"/>
    <cellStyle name="Output 3 5 5" xfId="13188" xr:uid="{D7372433-AE16-4F9F-8E2E-2BE47E24C575}"/>
    <cellStyle name="Output 3 5 6" xfId="13589" xr:uid="{38EBD800-7824-4018-A4A9-6937197E5A67}"/>
    <cellStyle name="Output 3 5 7" xfId="7862" xr:uid="{EEC17018-3A9D-4536-A46B-5674C4324F6C}"/>
    <cellStyle name="Output 3 6" xfId="2362" xr:uid="{690751D0-6037-42B1-9767-E462FF295F5D}"/>
    <cellStyle name="Output 3 6 2" xfId="12405" xr:uid="{C88F43A3-FE50-4364-96CB-95834823B7D3}"/>
    <cellStyle name="Output 3 6 2 2" xfId="14986" xr:uid="{CD99523F-CC4F-4406-95DB-50E12D6AB59C}"/>
    <cellStyle name="Output 3 6 2 3" xfId="15716" xr:uid="{12CE6C5D-2669-4D8E-901D-D8A48B613FA0}"/>
    <cellStyle name="Output 3 6 2 4" xfId="17189" xr:uid="{9A027E09-B6D4-448E-B8F9-89CA5F323A1D}"/>
    <cellStyle name="Output 3 6 3" xfId="14190" xr:uid="{74C98326-F1FE-463F-8858-CBD91E9F5112}"/>
    <cellStyle name="Output 3 6 4" xfId="13677" xr:uid="{21D087E2-CF5B-4E84-A66D-8E6AA96B2E3F}"/>
    <cellStyle name="Output 3 6 5" xfId="11003" xr:uid="{584F0334-47F8-4798-AE20-4B0D5FA94D54}"/>
    <cellStyle name="Output 3 7" xfId="4356" xr:uid="{4ADAD30C-6448-4DDD-997E-30121C2CF11C}"/>
    <cellStyle name="Output 3 7 2" xfId="14616" xr:uid="{5A72692D-6AEE-4FA1-A84F-7EFF7EB509C6}"/>
    <cellStyle name="Output 3 7 3" xfId="15352" xr:uid="{08BB72DD-C8BC-477C-A2A4-7859D9A2D2C9}"/>
    <cellStyle name="Output 3 7 4" xfId="16534" xr:uid="{0567771A-7AD5-44FB-83BC-82B087FC18F0}"/>
    <cellStyle name="Output 3 7 5" xfId="11639" xr:uid="{1805F6A5-2530-4191-96E7-D83A310533F6}"/>
    <cellStyle name="Output 3 8" xfId="5600" xr:uid="{0078DDAC-F1BE-479F-8067-67A2EE6C8E32}"/>
    <cellStyle name="Output 3 8 2" xfId="13726" xr:uid="{293F8582-CABD-40A5-94E1-906449D49A9C}"/>
    <cellStyle name="Output 3 8 3" xfId="15231" xr:uid="{57405E71-3E41-422A-9739-9E97E58DF9BA}"/>
    <cellStyle name="Output 3 8 4" xfId="10415" xr:uid="{C1EF1C3C-F612-4CD2-8F41-5A37B97E2E55}"/>
    <cellStyle name="Output 3 9" xfId="5893" xr:uid="{78E0CFE1-FCAC-4C0B-B20D-3CF0B74914A8}"/>
    <cellStyle name="Output 3 9 2" xfId="9179" xr:uid="{2ECD8730-835B-4600-849B-5AAD055CFCA2}"/>
    <cellStyle name="Output 4" xfId="902" xr:uid="{E724C830-5E31-4CF7-B5CF-6B4E483D895E}"/>
    <cellStyle name="Output 5" xfId="168" xr:uid="{B9C681D8-31EA-4748-8DAE-3694093CE5A8}"/>
    <cellStyle name="Output 6" xfId="133" xr:uid="{887C439C-0EDB-4941-998E-A8B026D34FC3}"/>
    <cellStyle name="Output 6 2" xfId="1493" xr:uid="{CB3A2420-0B4E-4D12-A0DA-C7FF8F86E6B0}"/>
    <cellStyle name="Output 6 3" xfId="2234" xr:uid="{6BF1597F-FF7A-4CB9-A6A0-2121B36ED0F2}"/>
    <cellStyle name="Output 6 4" xfId="3385" xr:uid="{EBEE2DB7-1E72-4545-82CB-58B10F71494C}"/>
    <cellStyle name="Output 6 5" xfId="3655" xr:uid="{3A7B5D11-07EC-4648-A1EC-1E5FCF58DD46}"/>
    <cellStyle name="Output 6 6" xfId="4163" xr:uid="{4747CF9C-FC97-435A-8AEC-4ADFEA5C5268}"/>
    <cellStyle name="Output 6 7" xfId="4046" xr:uid="{95C53190-5C4F-406C-BE76-DD082B823325}"/>
    <cellStyle name="Outputs" xfId="11" xr:uid="{EBC085A6-BAD4-405F-950B-516D85707D3F}"/>
    <cellStyle name="Percent" xfId="6087" builtinId="5"/>
    <cellStyle name="Percent 10" xfId="5601" xr:uid="{B2C222BF-4268-4B48-855A-585EB8120102}"/>
    <cellStyle name="Percent 10 2" xfId="11330" xr:uid="{2FE7DCB9-AFC6-4C5B-8C9D-36CB5976B5F5}"/>
    <cellStyle name="Percent 10 2 2" xfId="12737" xr:uid="{061B4B5D-9B8A-468D-A5C5-C235CC0DC5C3}"/>
    <cellStyle name="Percent 10 2 2 2" xfId="17512" xr:uid="{4826BB34-A4FA-47EE-A6F8-17035AF58461}"/>
    <cellStyle name="Percent 10 2 3" xfId="16395" xr:uid="{D47B9039-2990-439D-ADD0-ECA9EBF805A6}"/>
    <cellStyle name="Percent 10 64" xfId="11699" xr:uid="{F21296DB-CB70-4364-8ECB-3F5097ACE79D}"/>
    <cellStyle name="Percent 10 64 2" xfId="12912" xr:uid="{715723B6-3063-47D0-91FA-515A88A4F6D7}"/>
    <cellStyle name="Percent 10 64 2 2" xfId="17610" xr:uid="{7BAF8F29-A511-45BF-9ED4-65D2A3811AE9}"/>
    <cellStyle name="Percent 10 64 3" xfId="16581" xr:uid="{A3302466-1E15-4E43-9C57-5FB5F4896595}"/>
    <cellStyle name="Percent 11" xfId="5602" xr:uid="{7C59E1B7-2E58-4D77-92A8-CCEABE12006C}"/>
    <cellStyle name="Percent 11 2 2" xfId="6037" xr:uid="{F37CED3A-A8E5-4194-8869-D7D3D4E31543}"/>
    <cellStyle name="Percent 12" xfId="5603" xr:uid="{2E836477-E4D0-4CAD-8C76-93705929A942}"/>
    <cellStyle name="Percent 13" xfId="5604" xr:uid="{06D2CC31-FEC0-407A-BE3E-45D9EBB2BC9E}"/>
    <cellStyle name="Percent 14" xfId="5605" xr:uid="{CF4704E1-73DE-44DE-BE2C-62A2936D7ADE}"/>
    <cellStyle name="Percent 15" xfId="4524" xr:uid="{D01C2F09-4A04-478A-9916-A8F02C4C07F2}"/>
    <cellStyle name="Percent 15 2" xfId="11403" xr:uid="{CABB6F89-20A9-4435-802E-6E4C19B147DD}"/>
    <cellStyle name="Percent 15 3" xfId="9378" xr:uid="{ABB65009-4C07-431F-9055-43920A679E26}"/>
    <cellStyle name="Percent 15 4" xfId="7480" xr:uid="{0417814E-4E4A-4E3E-8FE6-2EEA60EEBFE5}"/>
    <cellStyle name="Percent 16" xfId="6076" xr:uid="{196B6B41-BF34-4761-89E4-4B750C9523A5}"/>
    <cellStyle name="Percent 16 2" xfId="7097" xr:uid="{E18750F2-A9BD-46C4-A074-80124548AAA2}"/>
    <cellStyle name="Percent 17" xfId="6089" xr:uid="{08D2329C-69B4-4943-A6C1-FFDA5CDEEA0C}"/>
    <cellStyle name="Percent 2" xfId="48" xr:uid="{7106B79B-3403-4B48-8CC4-E6C4561F287F}"/>
    <cellStyle name="Percent 2 10" xfId="7059" xr:uid="{DD60B051-300F-4A06-A025-E268D4CC619A}"/>
    <cellStyle name="Percent 2 2" xfId="310" xr:uid="{DE335DC4-E7E0-4E91-B4A9-4690FFB1A7F5}"/>
    <cellStyle name="Percent 2 2 10 2" xfId="313" xr:uid="{778ED436-DA89-4B39-8322-1C3401D8144F}"/>
    <cellStyle name="Percent 2 2 2" xfId="5607" xr:uid="{52CEF990-CDC1-48DA-AAC8-AFC85F1AF511}"/>
    <cellStyle name="Percent 2 2 2 2" xfId="10568" xr:uid="{3F970005-9010-4E00-A43D-858514818F2D}"/>
    <cellStyle name="Percent 2 2 3" xfId="5608" xr:uid="{82A030A0-6062-4607-B206-8796E6871637}"/>
    <cellStyle name="Percent 2 2 4" xfId="5606" xr:uid="{6510B6C8-1515-4F31-9942-CF90520FDC3B}"/>
    <cellStyle name="Percent 2 3" xfId="307" xr:uid="{68B5852A-5B30-4E4B-B8D1-710BEF8EAF12}"/>
    <cellStyle name="Percent 2 3 2" xfId="5610" xr:uid="{2DDC76DD-CF31-4379-B78C-8B93BB0AB9A8}"/>
    <cellStyle name="Percent 2 3 2 2" xfId="10569" xr:uid="{9B39D21F-1CF7-4590-9EE4-FBF22C877F98}"/>
    <cellStyle name="Percent 2 3 3" xfId="5609" xr:uid="{33EAFE9B-7306-4EFB-A273-E20F97CEB1E5}"/>
    <cellStyle name="Percent 2 4" xfId="295" xr:uid="{68F7B193-BD24-4350-9343-04EBBEA7E7C9}"/>
    <cellStyle name="Percent 2 4 2" xfId="5611" xr:uid="{404C00DC-A11E-4DAA-AAAA-A8FAE72049F8}"/>
    <cellStyle name="Percent 2 5" xfId="5773" xr:uid="{F6BF4860-11E7-4746-8018-B0D924EB30A6}"/>
    <cellStyle name="Percent 2 6" xfId="5874" xr:uid="{9BAC7B7D-8C82-4DD1-B9AB-E3302E01F29E}"/>
    <cellStyle name="Percent 2 65" xfId="7053" xr:uid="{4AD48493-AB5C-4850-9C64-46E1633D07B8}"/>
    <cellStyle name="Percent 2 7" xfId="4536" xr:uid="{BC918CAF-7BE1-4D23-AAAA-221B274C68AB}"/>
    <cellStyle name="Percent 3" xfId="90" xr:uid="{B07F3E16-52BB-44D5-AD6D-B05BD6E4D341}"/>
    <cellStyle name="Percent 3 2" xfId="675" xr:uid="{165D08D0-0057-4D2F-A9DD-8AAF621EF6D5}"/>
    <cellStyle name="Percent 3 2 2" xfId="6301" xr:uid="{DA1D542C-C6F0-4920-AE88-CA380595C50B}"/>
    <cellStyle name="Percent 3 2 2 2" xfId="6730" xr:uid="{C980C3DD-729B-453D-9315-222E93C2240B}"/>
    <cellStyle name="Percent 3 2 2 2 2" xfId="8808" xr:uid="{88FC42FF-2F2E-432D-81C4-0AA6D25A328A}"/>
    <cellStyle name="Percent 3 2 2 3" xfId="6515" xr:uid="{DC5039E4-863C-4241-B3AE-2DBE2DC5066F}"/>
    <cellStyle name="Percent 3 2 2 4" xfId="6932" xr:uid="{A44BA256-8A71-418B-B163-41A08A7E503D}"/>
    <cellStyle name="Percent 3 2 2 5" xfId="8598" xr:uid="{7702F79E-CC7D-47E3-B969-5EBC9628AF20}"/>
    <cellStyle name="Percent 3 2 2 6" xfId="11404" xr:uid="{50D1AC58-ED9F-4E2B-99ED-883452766961}"/>
    <cellStyle name="Percent 3 2 3" xfId="6629" xr:uid="{24FE5305-8912-42C5-80D9-0CC8EF87C3FD}"/>
    <cellStyle name="Percent 3 2 3 2" xfId="7485" xr:uid="{3BDD794C-5FA0-4DA0-98D6-D4A85037E87B}"/>
    <cellStyle name="Percent 3 2 3 3" xfId="8707" xr:uid="{2A680F65-EFD9-44B1-B7DA-69D14D448477}"/>
    <cellStyle name="Percent 3 2 4" xfId="6414" xr:uid="{0C4CADE7-F0B2-4161-950E-0D7C4E7D23E7}"/>
    <cellStyle name="Percent 3 2 5" xfId="6836" xr:uid="{C1B260E3-008A-42FF-B66E-D7641CE6FA19}"/>
    <cellStyle name="Percent 3 2 6" xfId="8497" xr:uid="{F0707519-49D1-426E-BFE2-F9B06F37C26C}"/>
    <cellStyle name="Percent 3 2 7" xfId="6200" xr:uid="{EC4DE7AC-7AE1-4622-929B-0C1EAB5FF909}"/>
    <cellStyle name="Percent 3 3" xfId="319" xr:uid="{74738AA7-715D-407A-B8F1-49382C252BCC}"/>
    <cellStyle name="Percent 3 3 2" xfId="6680" xr:uid="{BAC8C2DB-2DD1-4104-9287-D2D9A9BB5F37}"/>
    <cellStyle name="Percent 3 3 2 2" xfId="8758" xr:uid="{72FAC19F-9926-4AAD-BFB4-05CE82155B37}"/>
    <cellStyle name="Percent 3 3 3" xfId="6465" xr:uid="{F62638DC-7EDF-4BDB-BFAB-AED0B99C8ADA}"/>
    <cellStyle name="Percent 3 3 4" xfId="6884" xr:uid="{C9954C49-9666-4071-9FD3-70FA2ADED04C}"/>
    <cellStyle name="Percent 3 3 5" xfId="8548" xr:uid="{161C857D-D8B4-4B60-AD11-3AEA4D4E8CF6}"/>
    <cellStyle name="Percent 3 3 6" xfId="11702" xr:uid="{621844F8-4533-414C-B4CE-C0F5D36BBA05}"/>
    <cellStyle name="Percent 3 3 7" xfId="6251" xr:uid="{13D73F2A-3503-4469-8AF9-1F7395242537}"/>
    <cellStyle name="Percent 3 4" xfId="306" xr:uid="{AFA0AFF2-64B2-4D40-A1C6-ABDF24703204}"/>
    <cellStyle name="Percent 3 4 2" xfId="7022" xr:uid="{21EFF5C1-CAAF-4564-8917-786E7595902E}"/>
    <cellStyle name="Percent 3 4 3" xfId="8651" xr:uid="{3F568506-FEF6-4BA6-900E-97775863AD0A}"/>
    <cellStyle name="Percent 3 4 4" xfId="6573" xr:uid="{A442A8F1-05F9-4010-BF13-B76563E07D97}"/>
    <cellStyle name="Percent 3 5" xfId="6358" xr:uid="{C6D760B3-0948-4FCE-9832-8A0EBC2D7F13}"/>
    <cellStyle name="Percent 3 5 2" xfId="7045" xr:uid="{DA9844C4-C330-496A-B7D5-BFDC4ACC286E}"/>
    <cellStyle name="Percent 3 6" xfId="7294" xr:uid="{7E757E95-F1BD-4CA6-8A56-5787C278C901}"/>
    <cellStyle name="Percent 3 7" xfId="6783" xr:uid="{E623C62E-6A8B-4486-AA52-79C121DD9B57}"/>
    <cellStyle name="Percent 3 8" xfId="8441" xr:uid="{308DF242-98E7-4519-A0BF-9C89E82F6A31}"/>
    <cellStyle name="Percent 3 9" xfId="6136" xr:uid="{63F196A8-C6D4-4E2F-A763-9BA4BF852C0E}"/>
    <cellStyle name="Percent 4" xfId="676" xr:uid="{F87664E7-FC55-4B9B-ABF4-8208317F844C}"/>
    <cellStyle name="Percent 4 2" xfId="677" xr:uid="{8D564AFF-6A03-454A-82FA-DBED9F288D80}"/>
    <cellStyle name="Percent 4 2 2" xfId="5614" xr:uid="{FC1B6700-6118-4F49-A209-1119F60898C8}"/>
    <cellStyle name="Percent 4 2 3" xfId="5613" xr:uid="{1C5E6CC8-888C-446F-AD61-BA604BA8AC4C}"/>
    <cellStyle name="Percent 4 2 4" xfId="7029" xr:uid="{1F4BFB71-36C1-4024-A87F-B26B522778B2}"/>
    <cellStyle name="Percent 4 3" xfId="5615" xr:uid="{E793F18F-5C50-423C-B8E8-2B852E9C0876}"/>
    <cellStyle name="Percent 4 4" xfId="5612" xr:uid="{2DBFF561-D6FC-4F50-9919-B286A3C1D61C}"/>
    <cellStyle name="Percent 4 4 2" xfId="11706" xr:uid="{C333B02E-C991-45D1-8F9E-CD588298F688}"/>
    <cellStyle name="Percent 4 5" xfId="6178" xr:uid="{8BEA30A2-32BB-4850-8954-58C8B12FD0C2}"/>
    <cellStyle name="Percent 5" xfId="678" xr:uid="{4068819C-C3D5-4862-9F59-B31C93D015B0}"/>
    <cellStyle name="Percent 5 2" xfId="5616" xr:uid="{55435210-8D3E-4C25-B42A-D10AC522A0DC}"/>
    <cellStyle name="Percent 5 2 2" xfId="7295" xr:uid="{386DBCE6-AA5E-4FE3-8402-01E95E263FA3}"/>
    <cellStyle name="Percent 5 2 3" xfId="8838" xr:uid="{582E4355-6116-4369-85FA-461ECC726EB7}"/>
    <cellStyle name="Percent 5 2 4" xfId="11711" xr:uid="{02CDA9B7-9B17-403C-B287-AE682F2CC6FF}"/>
    <cellStyle name="Percent 5 2 5" xfId="6760" xr:uid="{B3DDA671-0497-4C3A-A5D3-40D17B59069F}"/>
    <cellStyle name="Percent 5 3" xfId="6545" xr:uid="{8C57E838-7758-4143-AC0C-6490B868D087}"/>
    <cellStyle name="Percent 5 4" xfId="6960" xr:uid="{17E858A8-2242-4218-B121-D65D99DED814}"/>
    <cellStyle name="Percent 5 5" xfId="8628" xr:uid="{6A35D6A5-4F25-4F8C-BB84-7DAA15674DF8}"/>
    <cellStyle name="Percent 5 6" xfId="6331" xr:uid="{783AB09A-ECD5-4B45-B766-FC7873EBD7A3}"/>
    <cellStyle name="Percent 6" xfId="158" xr:uid="{550A3EEB-1838-48C7-8974-28F019053A1A}"/>
    <cellStyle name="Percent 6 2" xfId="5618" xr:uid="{13EF1D30-2EEA-49B5-A91D-5DBDB872DFE4}"/>
    <cellStyle name="Percent 6 3" xfId="5617" xr:uid="{92D39743-8575-4BCA-A2F0-8A3912AD3629}"/>
    <cellStyle name="Percent 6 3 2" xfId="11714" xr:uid="{EA7E433C-6B65-4EC9-B6A2-7B14C72A3DE6}"/>
    <cellStyle name="Percent 6 4" xfId="6976" xr:uid="{3D409B2A-4471-412E-847D-2417E1818A0F}"/>
    <cellStyle name="Percent 7" xfId="5619" xr:uid="{0829C3F0-7BD1-4C4C-81B7-99681CB0A74A}"/>
    <cellStyle name="Percent 7 2" xfId="7296" xr:uid="{C8CB1303-F11B-4F96-BCD0-7C78094A9647}"/>
    <cellStyle name="Percent 7 2 2" xfId="11717" xr:uid="{9CCB41EE-3801-4F64-9E43-C4232BDC2805}"/>
    <cellStyle name="Percent 7 3" xfId="7033" xr:uid="{82C65568-DCD1-45F3-966C-F520B0C98F42}"/>
    <cellStyle name="Percent 8" xfId="5620" xr:uid="{FB3FF1E6-D331-45BA-B6BF-DC64D2B34B4E}"/>
    <cellStyle name="Percent 8 2" xfId="5621" xr:uid="{BE46B206-D0C0-49F2-849F-DDB95A114172}"/>
    <cellStyle name="Percent 8 3" xfId="7297" xr:uid="{F0E29A27-6539-4008-9DCE-CC4A30D91A76}"/>
    <cellStyle name="Percent 8 3 2" xfId="11405" xr:uid="{0BB6BC45-4AF9-476D-A62A-F5B9F5F226C4}"/>
    <cellStyle name="Percent 8 4" xfId="7092" xr:uid="{7D1ABB4A-514A-4EE6-8828-5F123F5E8F77}"/>
    <cellStyle name="Percent 9" xfId="4528" xr:uid="{3CCEA7E0-B075-436D-AB08-0906E1B4938F}"/>
    <cellStyle name="Percent 9 2" xfId="5622" xr:uid="{224142B7-3668-4D65-956A-2651D99F3D4A}"/>
    <cellStyle name="Percent 9 2 2" xfId="11406" xr:uid="{9EA2DA1D-A916-4148-99B1-C9FF031827A8}"/>
    <cellStyle name="Percent 9 3" xfId="11407" xr:uid="{9D1ED039-E4A0-4AC4-A575-992D3451AC45}"/>
    <cellStyle name="Pre-inputted cells" xfId="5623" xr:uid="{F00E2615-5EC3-4CD6-92BD-95792A2B858A}"/>
    <cellStyle name="Pre-inputted cells 10" xfId="11830" xr:uid="{ABC9BA16-0309-4BE1-92BF-837502E19252}"/>
    <cellStyle name="Pre-inputted cells 10 2" xfId="16690" xr:uid="{E3030297-BA92-418F-840E-E3B06A3B60D2}"/>
    <cellStyle name="Pre-inputted cells 11" xfId="10416" xr:uid="{53D21789-DCB8-408C-9DE3-0D6CD823D4B8}"/>
    <cellStyle name="Pre-inputted cells 12" xfId="16113" xr:uid="{C6BEEA9C-4C81-45A5-9833-F30D53CAB09F}"/>
    <cellStyle name="Pre-inputted cells 2" xfId="5624" xr:uid="{5B7B6696-359E-4895-9DC8-1F9F234F36D6}"/>
    <cellStyle name="Pre-inputted cells 2 2" xfId="5625" xr:uid="{CE73454A-9200-4A2A-978F-B99182EC3684}"/>
    <cellStyle name="Pre-inputted cells 2 2 2" xfId="5896" xr:uid="{E1E80181-B174-41C0-B0E8-F994389AAD8A}"/>
    <cellStyle name="Pre-inputted cells 2 2 2 2" xfId="12054" xr:uid="{6F429B75-56AA-4D77-9614-62E10ADACE4C}"/>
    <cellStyle name="Pre-inputted cells 2 2 2 2 2" xfId="14778" xr:uid="{268B4383-5490-4E49-8280-C6211669391B}"/>
    <cellStyle name="Pre-inputted cells 2 2 2 2 3" xfId="15457" xr:uid="{CD09322D-7D86-4F63-8892-4D138EFB152F}"/>
    <cellStyle name="Pre-inputted cells 2 2 2 3" xfId="13883" xr:uid="{77A8B650-9A95-4B60-9DCB-DCFD911510F0}"/>
    <cellStyle name="Pre-inputted cells 2 2 2 4" xfId="12961" xr:uid="{C114311E-9819-4592-A632-B85B74CCF852}"/>
    <cellStyle name="Pre-inputted cells 2 2 3" xfId="11410" xr:uid="{FAEB5E19-01B7-4268-866A-0B1E129E59CB}"/>
    <cellStyle name="Pre-inputted cells 2 2 3 2" xfId="12765" xr:uid="{F649863B-5139-4384-BC4A-1A81B2D62651}"/>
    <cellStyle name="Pre-inputted cells 2 2 3 2 2" xfId="15143" xr:uid="{E20E6D77-06A8-4E16-B342-EC9FFAF844E7}"/>
    <cellStyle name="Pre-inputted cells 2 2 3 2 3" xfId="15952" xr:uid="{07AB5F06-2398-4397-B911-5C8D8B2E063F}"/>
    <cellStyle name="Pre-inputted cells 2 2 3 3" xfId="14501" xr:uid="{DBC53021-1D9A-40D0-AC72-19AC7BDA20B5}"/>
    <cellStyle name="Pre-inputted cells 2 2 3 4" xfId="9181" xr:uid="{033FCBD2-F16C-4A2E-9F8E-F8C376CA9262}"/>
    <cellStyle name="Pre-inputted cells 2 2 4" xfId="11832" xr:uid="{3843BEE2-6604-45F6-A552-1F476A0CFBE8}"/>
    <cellStyle name="Pre-inputted cells 2 2 4 2" xfId="16692" xr:uid="{77B0BF66-B0E5-4DE2-B7FF-064A75E80424}"/>
    <cellStyle name="Pre-inputted cells 2 2 5" xfId="10418" xr:uid="{64F387D4-7A8C-4ED0-938A-B55870F27D90}"/>
    <cellStyle name="Pre-inputted cells 2 3" xfId="5895" xr:uid="{299760BD-9A13-4C45-A4AC-C4810E1F7C7E}"/>
    <cellStyle name="Pre-inputted cells 2 3 2" xfId="12053" xr:uid="{3635A1CC-3655-45AE-9C04-3BD115511B17}"/>
    <cellStyle name="Pre-inputted cells 2 3 2 2" xfId="14777" xr:uid="{95E1A991-7C39-4E0D-99EB-BD87D1C34EBF}"/>
    <cellStyle name="Pre-inputted cells 2 3 2 3" xfId="15456" xr:uid="{F4817915-C0C1-4B99-BD06-76F7A7C99AE1}"/>
    <cellStyle name="Pre-inputted cells 2 3 3" xfId="13882" xr:uid="{850452BC-BF8D-40EE-9072-8172D564616B}"/>
    <cellStyle name="Pre-inputted cells 2 3 4" xfId="13155" xr:uid="{315588A2-B7FA-4C14-A314-DFB1FB9DC86A}"/>
    <cellStyle name="Pre-inputted cells 2 4" xfId="11409" xr:uid="{548F42ED-15D6-439E-951B-1F9969E48300}"/>
    <cellStyle name="Pre-inputted cells 2 4 2" xfId="12764" xr:uid="{3E2F42CA-9303-4F4D-8807-1CE8A4A97E17}"/>
    <cellStyle name="Pre-inputted cells 2 4 2 2" xfId="15142" xr:uid="{DF708DEE-5120-4E8B-97B9-D2E5D2F78343}"/>
    <cellStyle name="Pre-inputted cells 2 4 2 3" xfId="15951" xr:uid="{6FE37197-452E-4826-995A-B2DC518C4531}"/>
    <cellStyle name="Pre-inputted cells 2 4 3" xfId="14500" xr:uid="{6F5D1C7A-6F74-42BE-9F20-35CA245239F1}"/>
    <cellStyle name="Pre-inputted cells 2 4 4" xfId="13810" xr:uid="{629E1F2A-9AC5-4081-AFE6-F229048444E3}"/>
    <cellStyle name="Pre-inputted cells 2 5" xfId="11831" xr:uid="{42175993-BAA8-4F9C-A0DD-BEB99D2613DD}"/>
    <cellStyle name="Pre-inputted cells 2 5 2" xfId="16691" xr:uid="{E738CBC1-FA62-4D96-A22C-20665D5812AC}"/>
    <cellStyle name="Pre-inputted cells 2 6" xfId="10417" xr:uid="{2397E477-146F-4DF9-83C2-BFB5CFCD5BB6}"/>
    <cellStyle name="Pre-inputted cells 2_3.15 Additional Data" xfId="11411" xr:uid="{9E92CD38-F443-4750-9CB6-C027D078BE71}"/>
    <cellStyle name="Pre-inputted cells 3" xfId="5626" xr:uid="{863BB2E1-B109-403E-B4CC-25CE4F777DD3}"/>
    <cellStyle name="Pre-inputted cells 3 2" xfId="5627" xr:uid="{1F91FC26-66E1-448F-94B6-D450DA6CC45C}"/>
    <cellStyle name="Pre-inputted cells 3 2 2" xfId="5898" xr:uid="{95F8DDEC-A7C6-4A86-AF17-CA9DBD5E3CB7}"/>
    <cellStyle name="Pre-inputted cells 3 2 2 2" xfId="12056" xr:uid="{84E96599-2816-4975-ACAB-FC7F3989BE85}"/>
    <cellStyle name="Pre-inputted cells 3 2 2 2 2" xfId="14780" xr:uid="{8705F197-9127-4367-B85E-BE2342F07AA9}"/>
    <cellStyle name="Pre-inputted cells 3 2 2 2 3" xfId="15459" xr:uid="{697FE52E-8B2E-4983-AE1F-505DC10CC71A}"/>
    <cellStyle name="Pre-inputted cells 3 2 2 3" xfId="13885" xr:uid="{223A7F31-A5FE-4A11-9141-EDEAE54CFD99}"/>
    <cellStyle name="Pre-inputted cells 3 2 2 4" xfId="13690" xr:uid="{34126FD5-E80E-4244-B7BA-DAC6A6A142C4}"/>
    <cellStyle name="Pre-inputted cells 3 2 3" xfId="11413" xr:uid="{4A1A465E-DA51-42F2-A55B-F405E6F62C39}"/>
    <cellStyle name="Pre-inputted cells 3 2 3 2" xfId="12767" xr:uid="{756A1F07-EA5F-4C38-B699-4DA17DE20239}"/>
    <cellStyle name="Pre-inputted cells 3 2 3 2 2" xfId="15145" xr:uid="{814AC789-EB06-4355-B8FD-AF8B5E3EFCBC}"/>
    <cellStyle name="Pre-inputted cells 3 2 3 2 3" xfId="15954" xr:uid="{F5012128-57DA-4933-BA0F-3D3B7D5C3913}"/>
    <cellStyle name="Pre-inputted cells 3 2 3 3" xfId="14503" xr:uid="{F43F5C62-AB6E-454F-8B26-7F2A927B3196}"/>
    <cellStyle name="Pre-inputted cells 3 2 3 4" xfId="14474" xr:uid="{ED47A079-5593-46C0-92AC-3DF5176DA94A}"/>
    <cellStyle name="Pre-inputted cells 3 2 4" xfId="11834" xr:uid="{ADD58F79-DBCF-45BE-8AAA-B52E47F7F764}"/>
    <cellStyle name="Pre-inputted cells 3 2 4 2" xfId="16694" xr:uid="{32B4E079-FCCF-4CBD-9ADB-8251FA6EA3E5}"/>
    <cellStyle name="Pre-inputted cells 3 2 5" xfId="10420" xr:uid="{ACB5BF40-7A24-462B-8D58-7190558E363E}"/>
    <cellStyle name="Pre-inputted cells 3 3" xfId="5897" xr:uid="{9DE054AA-BF8C-444F-BDFA-23F592CEA99C}"/>
    <cellStyle name="Pre-inputted cells 3 3 2" xfId="12055" xr:uid="{F7C8D2AE-66AB-4034-9007-D87346597B0E}"/>
    <cellStyle name="Pre-inputted cells 3 3 2 2" xfId="14779" xr:uid="{86976167-B386-4D6C-BF97-1E18E2AA5526}"/>
    <cellStyle name="Pre-inputted cells 3 3 2 3" xfId="15458" xr:uid="{8A6D54FD-1254-4CC9-8148-994BE128A182}"/>
    <cellStyle name="Pre-inputted cells 3 3 3" xfId="13884" xr:uid="{6E18D158-6F99-4C44-91B2-508D582A9D48}"/>
    <cellStyle name="Pre-inputted cells 3 3 4" xfId="9066" xr:uid="{9FE07A62-1615-483B-A3A5-B488A6A78732}"/>
    <cellStyle name="Pre-inputted cells 3 4" xfId="11412" xr:uid="{EE69021F-03C1-4ED9-9B36-2BFAFC263799}"/>
    <cellStyle name="Pre-inputted cells 3 4 2" xfId="12766" xr:uid="{3AF09792-A866-4F55-BD71-66F0E4BCB836}"/>
    <cellStyle name="Pre-inputted cells 3 4 2 2" xfId="15144" xr:uid="{D8CDB0C7-6E55-44CC-A921-99E60C33FDFD}"/>
    <cellStyle name="Pre-inputted cells 3 4 2 3" xfId="15953" xr:uid="{96821B3E-00B3-4DBA-B87B-CEE735369653}"/>
    <cellStyle name="Pre-inputted cells 3 4 3" xfId="14502" xr:uid="{815E2C21-4F26-4D6E-B4DD-B5494D44C2CE}"/>
    <cellStyle name="Pre-inputted cells 3 4 4" xfId="13809" xr:uid="{E7F56578-1131-4D3D-8165-A5008D6F8C1D}"/>
    <cellStyle name="Pre-inputted cells 3 5" xfId="11833" xr:uid="{65C05EB6-5D2D-4F51-9043-D5CB1E2C7EB0}"/>
    <cellStyle name="Pre-inputted cells 3 5 2" xfId="16693" xr:uid="{69E186F5-E599-4E73-9E4F-2AAA7D99E75B}"/>
    <cellStyle name="Pre-inputted cells 3 6" xfId="10419" xr:uid="{DAD96B5C-F85F-4550-8290-76F10E72A4B1}"/>
    <cellStyle name="Pre-inputted cells 3_3.15 Additional Data" xfId="11414" xr:uid="{815A3EE0-5283-4D9A-BC33-5EFCDD4F2937}"/>
    <cellStyle name="Pre-inputted cells 4" xfId="5628" xr:uid="{53C24FFE-3EF3-403E-9FB1-93C14460FB33}"/>
    <cellStyle name="Pre-inputted cells 4 2" xfId="5629" xr:uid="{7A4CB27D-CDF9-4BB0-9993-E1A2CCA33D57}"/>
    <cellStyle name="Pre-inputted cells 4 2 2" xfId="5900" xr:uid="{80DE5B01-3118-4E96-810C-3F01CCED1728}"/>
    <cellStyle name="Pre-inputted cells 4 2 2 2" xfId="12058" xr:uid="{B9122743-D788-4982-A0D5-9011FAE9BF5B}"/>
    <cellStyle name="Pre-inputted cells 4 2 2 2 2" xfId="14782" xr:uid="{2C1C6436-7670-4042-8365-8357DD09B6C3}"/>
    <cellStyle name="Pre-inputted cells 4 2 2 2 3" xfId="15461" xr:uid="{13A58830-559D-48C3-8C7B-65A73911AD9E}"/>
    <cellStyle name="Pre-inputted cells 4 2 2 3" xfId="13887" xr:uid="{F0DA3D38-1F5D-4414-BE0F-AF323E6A6431}"/>
    <cellStyle name="Pre-inputted cells 4 2 2 4" xfId="13344" xr:uid="{AF239B0F-8363-4E26-9EF9-C81AAE6605D1}"/>
    <cellStyle name="Pre-inputted cells 4 2 3" xfId="11416" xr:uid="{118692B2-3B83-427B-8B54-0E1D7B749085}"/>
    <cellStyle name="Pre-inputted cells 4 2 3 2" xfId="12769" xr:uid="{15F86A60-40E8-4681-863E-78A9D27697DA}"/>
    <cellStyle name="Pre-inputted cells 4 2 3 2 2" xfId="15147" xr:uid="{643369C4-2C03-4AF4-AE5D-CD48DF2E075F}"/>
    <cellStyle name="Pre-inputted cells 4 2 3 2 3" xfId="15956" xr:uid="{2FB9923B-FFAA-4A46-8059-0C909BFEB36A}"/>
    <cellStyle name="Pre-inputted cells 4 2 3 3" xfId="14505" xr:uid="{61EC4EA7-4691-4E91-94ED-243511A2D331}"/>
    <cellStyle name="Pre-inputted cells 4 2 3 4" xfId="9183" xr:uid="{F535F1C3-99BB-4A28-8A49-EF5AEA195C35}"/>
    <cellStyle name="Pre-inputted cells 4 2 4" xfId="11836" xr:uid="{C9628C0E-66F9-4FE4-8E5C-A1CEB48AFEA7}"/>
    <cellStyle name="Pre-inputted cells 4 2 4 2" xfId="16696" xr:uid="{6979A833-C9C7-4153-967D-2AE4E30DB854}"/>
    <cellStyle name="Pre-inputted cells 4 2 5" xfId="10422" xr:uid="{359D2807-96F2-498A-B94E-AF82E6260BAF}"/>
    <cellStyle name="Pre-inputted cells 4 3" xfId="5899" xr:uid="{5C13E2D6-5A74-4796-80BD-A670F38577C6}"/>
    <cellStyle name="Pre-inputted cells 4 3 2" xfId="12057" xr:uid="{EB5627A4-478B-43BC-AEDD-63723A129282}"/>
    <cellStyle name="Pre-inputted cells 4 3 2 2" xfId="14781" xr:uid="{8A5B2081-DE0C-496B-8FED-23ADAA3C4BDF}"/>
    <cellStyle name="Pre-inputted cells 4 3 2 3" xfId="15460" xr:uid="{EBFEA544-2774-470A-A6E4-06133A4B1912}"/>
    <cellStyle name="Pre-inputted cells 4 3 3" xfId="13886" xr:uid="{5B1BE1A9-A1E3-4460-9727-CAD089D14A8B}"/>
    <cellStyle name="Pre-inputted cells 4 3 4" xfId="14653" xr:uid="{BF7B4A59-4EFD-429B-A1BB-2CFA779B3914}"/>
    <cellStyle name="Pre-inputted cells 4 4" xfId="11415" xr:uid="{0CB01E0A-688E-4605-9590-F80E56125E8F}"/>
    <cellStyle name="Pre-inputted cells 4 4 2" xfId="12768" xr:uid="{19794063-E0F8-4D36-9D92-87E1DE821B52}"/>
    <cellStyle name="Pre-inputted cells 4 4 2 2" xfId="15146" xr:uid="{31A98299-36BF-4A92-A009-3ACAD34F05F2}"/>
    <cellStyle name="Pre-inputted cells 4 4 2 3" xfId="15955" xr:uid="{9B0FE85A-1140-4E9B-BACC-6165321A5807}"/>
    <cellStyle name="Pre-inputted cells 4 4 3" xfId="14504" xr:uid="{6DAAEA00-F2D9-414D-81CD-6577F9BFFEDA}"/>
    <cellStyle name="Pre-inputted cells 4 4 4" xfId="9182" xr:uid="{E8F37BD7-E431-4834-AF5A-7C11EE908A27}"/>
    <cellStyle name="Pre-inputted cells 4 5" xfId="11835" xr:uid="{A79609F3-2C3B-498C-A42F-6C948E04F488}"/>
    <cellStyle name="Pre-inputted cells 4 5 2" xfId="16695" xr:uid="{8287166B-D5C4-444D-8EAA-B03104BADFE5}"/>
    <cellStyle name="Pre-inputted cells 4 6" xfId="10421" xr:uid="{C853F903-7391-4002-80C6-5E473BD88B83}"/>
    <cellStyle name="Pre-inputted cells 4_3.15 Additional Data" xfId="11417" xr:uid="{2AFFD6A9-FECE-419D-A052-6396FD1E34B5}"/>
    <cellStyle name="Pre-inputted cells 5" xfId="5630" xr:uid="{B577D29A-1CF4-445B-9CCC-B4532A2667B9}"/>
    <cellStyle name="Pre-inputted cells 5 2" xfId="5631" xr:uid="{02F95756-2A7B-46E0-9D5A-8C2176339FEA}"/>
    <cellStyle name="Pre-inputted cells 5 2 2" xfId="5902" xr:uid="{5B9C905B-2111-4523-8FC0-3B999D6508C9}"/>
    <cellStyle name="Pre-inputted cells 5 2 2 2" xfId="10788" xr:uid="{90CB3D6C-2AB2-4888-9396-CEA2CDEF0795}"/>
    <cellStyle name="Pre-inputted cells 5 2 2 2 2" xfId="12191" xr:uid="{052ABE82-6428-4661-87C2-93EE1B5368F9}"/>
    <cellStyle name="Pre-inputted cells 5 2 2 2 2 2" xfId="14865" xr:uid="{34DFB192-AA32-43FA-A66F-A3DEEC1E2E53}"/>
    <cellStyle name="Pre-inputted cells 5 2 2 2 2 3" xfId="15591" xr:uid="{FD1D11A2-83B0-4401-BB29-B39DF453FB5A}"/>
    <cellStyle name="Pre-inputted cells 5 2 2 2 3" xfId="14019" xr:uid="{1EF0B0E3-B2F8-42E4-910B-6FA1333EA926}"/>
    <cellStyle name="Pre-inputted cells 5 2 2 2 4" xfId="13330" xr:uid="{774FEB0B-C8A9-44AD-9929-62A377941ACC}"/>
    <cellStyle name="Pre-inputted cells 5 2 2 3" xfId="11420" xr:uid="{CB4B2E50-8189-448C-B287-53973913437C}"/>
    <cellStyle name="Pre-inputted cells 5 2 2 3 2" xfId="12772" xr:uid="{91E89319-8CEC-46B2-96C9-0E48B8A8AD31}"/>
    <cellStyle name="Pre-inputted cells 5 2 2 3 2 2" xfId="15150" xr:uid="{5F7905CE-55E2-4215-903E-B4CB0FEC0E7C}"/>
    <cellStyle name="Pre-inputted cells 5 2 2 3 2 3" xfId="15959" xr:uid="{74D74697-13D0-40D2-815E-9F9DBCA55501}"/>
    <cellStyle name="Pre-inputted cells 5 2 2 3 3" xfId="14508" xr:uid="{D29B21BD-D03E-4285-9419-AF2C3D7BDA00}"/>
    <cellStyle name="Pre-inputted cells 5 2 2 3 4" xfId="9205" xr:uid="{7B613420-AF77-4262-BC9B-B98A67585757}"/>
    <cellStyle name="Pre-inputted cells 5 2 2 4" xfId="11932" xr:uid="{E26C01AA-F26F-4352-B1F1-7CC4965DBCA1}"/>
    <cellStyle name="Pre-inputted cells 5 2 2 4 2" xfId="16783" xr:uid="{E41982EA-F17F-4D60-A04F-DDE561AB16EE}"/>
    <cellStyle name="Pre-inputted cells 5 2 2 5" xfId="10570" xr:uid="{A82D3FA2-3FA9-4922-8D81-457FA6BB277D}"/>
    <cellStyle name="Pre-inputted cells 5 2 3" xfId="10689" xr:uid="{B9106A8B-B78B-4C59-A24A-530E4E6F582D}"/>
    <cellStyle name="Pre-inputted cells 5 2 3 2" xfId="12060" xr:uid="{F855EA39-C7A9-49A7-A205-D028503184CF}"/>
    <cellStyle name="Pre-inputted cells 5 2 3 2 2" xfId="14784" xr:uid="{E4A07A78-A441-4E44-B620-E4C470B9247D}"/>
    <cellStyle name="Pre-inputted cells 5 2 3 2 3" xfId="15463" xr:uid="{1CEC4246-4458-4B37-8238-4A0322F53DED}"/>
    <cellStyle name="Pre-inputted cells 5 2 3 3" xfId="13889" xr:uid="{CD4B9FEB-61E4-4260-86B2-148A355C256E}"/>
    <cellStyle name="Pre-inputted cells 5 2 3 4" xfId="15224" xr:uid="{48AFBBFC-C50D-4750-AC95-338654DA96BD}"/>
    <cellStyle name="Pre-inputted cells 5 2 4" xfId="11419" xr:uid="{93C9B53B-FDE1-410B-B6D2-A5E941FFCE5B}"/>
    <cellStyle name="Pre-inputted cells 5 2 4 2" xfId="12771" xr:uid="{1D6BC14F-7505-4FD9-A91E-DBEFAD4C3F10}"/>
    <cellStyle name="Pre-inputted cells 5 2 4 2 2" xfId="15149" xr:uid="{2614F261-47D2-4367-81DA-5706D915DAC8}"/>
    <cellStyle name="Pre-inputted cells 5 2 4 2 3" xfId="15958" xr:uid="{BE756138-2BBE-4BE0-B223-09B3CCE1CF9F}"/>
    <cellStyle name="Pre-inputted cells 5 2 4 3" xfId="14507" xr:uid="{B1A598EB-7363-4132-AD73-B8B8E8FE6B46}"/>
    <cellStyle name="Pre-inputted cells 5 2 4 4" xfId="9185" xr:uid="{8D9A95D9-3C61-4F58-B37B-E99022002847}"/>
    <cellStyle name="Pre-inputted cells 5 2 5" xfId="11838" xr:uid="{E6FD2EC4-2132-4EAB-9E41-B69D7D3D147A}"/>
    <cellStyle name="Pre-inputted cells 5 2 5 2" xfId="16698" xr:uid="{DFA4B457-D046-4A7D-9249-146236069A24}"/>
    <cellStyle name="Pre-inputted cells 5 2 6" xfId="10424" xr:uid="{9542674C-E7BF-47B1-8A06-0471BE773022}"/>
    <cellStyle name="Pre-inputted cells 5 2_3.15 Additional Data" xfId="11421" xr:uid="{4186746C-2AF9-4043-B6BC-0F81DCBAD93B}"/>
    <cellStyle name="Pre-inputted cells 5 3" xfId="5901" xr:uid="{5F696459-F28D-499D-AA1A-845436B61B83}"/>
    <cellStyle name="Pre-inputted cells 5 3 2" xfId="12059" xr:uid="{646BB247-C130-455A-B5DE-0AD9C5C9DC0D}"/>
    <cellStyle name="Pre-inputted cells 5 3 2 2" xfId="14783" xr:uid="{AF5A3A76-74D8-43F3-9039-4179673F27B0}"/>
    <cellStyle name="Pre-inputted cells 5 3 2 3" xfId="15462" xr:uid="{21C6FD9C-A033-4541-B6F3-61527136DA0F}"/>
    <cellStyle name="Pre-inputted cells 5 3 3" xfId="13888" xr:uid="{765FFF5D-AB68-4591-B8BB-97FC76FD3679}"/>
    <cellStyle name="Pre-inputted cells 5 3 4" xfId="14585" xr:uid="{20ACC4D5-FE6C-4AE0-985C-8EFF3AFE030C}"/>
    <cellStyle name="Pre-inputted cells 5 4" xfId="11418" xr:uid="{5992640A-9731-46F7-BB34-E529D2156D58}"/>
    <cellStyle name="Pre-inputted cells 5 4 2" xfId="12770" xr:uid="{0D20D409-B3A1-4EDC-B6BC-CA25197046C2}"/>
    <cellStyle name="Pre-inputted cells 5 4 2 2" xfId="15148" xr:uid="{C322EB09-16A0-4F2E-B6CD-5510B0262047}"/>
    <cellStyle name="Pre-inputted cells 5 4 2 3" xfId="15957" xr:uid="{AFCA1EBF-450B-4247-A318-44121EDAE3D1}"/>
    <cellStyle name="Pre-inputted cells 5 4 3" xfId="14506" xr:uid="{76CF7550-C9DD-42D7-BE0F-CD5958164081}"/>
    <cellStyle name="Pre-inputted cells 5 4 4" xfId="9184" xr:uid="{A33B8327-243E-4774-A041-F6957C492CB4}"/>
    <cellStyle name="Pre-inputted cells 5 5" xfId="11837" xr:uid="{6449535D-7213-4CCE-B86E-A96E02BBDB45}"/>
    <cellStyle name="Pre-inputted cells 5 5 2" xfId="16697" xr:uid="{E85CB105-AD73-4EA9-980A-5B078D45B885}"/>
    <cellStyle name="Pre-inputted cells 5 6" xfId="10423" xr:uid="{6664FF12-BF16-4CEE-8F58-133488798AF1}"/>
    <cellStyle name="Pre-inputted cells 5_3.15 Additional Data" xfId="11422" xr:uid="{AC6ABC96-7D6E-4FEE-AEC2-E9061A8E8115}"/>
    <cellStyle name="Pre-inputted cells 6" xfId="4532" xr:uid="{FEA98B53-183A-4357-8738-15A20C8ABE0D}"/>
    <cellStyle name="Pre-inputted cells 6 2" xfId="5678" xr:uid="{E04EC090-D93F-4CFE-9019-E9DAECB3AA5F}"/>
    <cellStyle name="Pre-inputted cells 6 2 2" xfId="10789" xr:uid="{08C8FC41-373F-4B59-8114-AB6D943731E4}"/>
    <cellStyle name="Pre-inputted cells 6 2 2 2" xfId="12192" xr:uid="{74B1DE31-9293-4666-8E07-C24985DD38B0}"/>
    <cellStyle name="Pre-inputted cells 6 2 2 2 2" xfId="14866" xr:uid="{8B9B5203-0BFE-40F2-AF8F-946924F03EAE}"/>
    <cellStyle name="Pre-inputted cells 6 2 2 2 3" xfId="15592" xr:uid="{46E41A61-4CCC-411D-B38D-27F8EEF88B9C}"/>
    <cellStyle name="Pre-inputted cells 6 2 2 3" xfId="14020" xr:uid="{58279234-3920-4F14-88B1-4B941F93316C}"/>
    <cellStyle name="Pre-inputted cells 6 2 2 4" xfId="14579" xr:uid="{699F353D-93C4-4839-BE09-6349C72E0D31}"/>
    <cellStyle name="Pre-inputted cells 6 2 3" xfId="11424" xr:uid="{B081ACE6-C0EA-4E94-8026-7B2F972927F6}"/>
    <cellStyle name="Pre-inputted cells 6 2 3 2" xfId="12774" xr:uid="{04CCDD6A-E29F-410D-860C-F30B09B43B16}"/>
    <cellStyle name="Pre-inputted cells 6 2 3 2 2" xfId="15152" xr:uid="{76344E44-B8E1-47A0-B926-F77CFDA20726}"/>
    <cellStyle name="Pre-inputted cells 6 2 3 2 3" xfId="15961" xr:uid="{679B32CD-5DB7-43FC-B06B-12250F5C4D6B}"/>
    <cellStyle name="Pre-inputted cells 6 2 3 3" xfId="14510" xr:uid="{197FDA76-F745-4E71-A8B0-6C3C6BB668C1}"/>
    <cellStyle name="Pre-inputted cells 6 2 3 4" xfId="9256" xr:uid="{8247C3A3-9689-4BEC-9704-D6D1CC036881}"/>
    <cellStyle name="Pre-inputted cells 6 2 4" xfId="11933" xr:uid="{ED6E213F-85F4-4DEF-856B-E62E44463623}"/>
    <cellStyle name="Pre-inputted cells 6 2 4 2" xfId="16784" xr:uid="{98B6062B-0B00-4340-9FAB-7D0A66210242}"/>
    <cellStyle name="Pre-inputted cells 6 3" xfId="10583" xr:uid="{CC90C62E-F301-434A-B9C6-23BCA5FACAB9}"/>
    <cellStyle name="Pre-inputted cells 6 3 2" xfId="11946" xr:uid="{AF7E2CE4-CF5B-4919-AFCC-E20B88840367}"/>
    <cellStyle name="Pre-inputted cells 6 3 2 2" xfId="14709" xr:uid="{A77A6569-9767-4D90-8F64-27B92E634537}"/>
    <cellStyle name="Pre-inputted cells 6 3 2 3" xfId="15435" xr:uid="{577F5281-7DAB-40B7-921C-13D6BB3D805A}"/>
    <cellStyle name="Pre-inputted cells 6 3 3" xfId="13814" xr:uid="{ED876783-A19A-4BE3-B559-BBFBA9608F89}"/>
    <cellStyle name="Pre-inputted cells 6 3 4" xfId="13565" xr:uid="{8B96B184-9F1C-4E9B-9E55-16E0FF3DC992}"/>
    <cellStyle name="Pre-inputted cells 6 4" xfId="11423" xr:uid="{F5763AF4-2785-43F1-8FA5-338118A876D5}"/>
    <cellStyle name="Pre-inputted cells 6 4 2" xfId="12773" xr:uid="{E9C014B4-346B-4754-AAC5-D8AF1ABF83BB}"/>
    <cellStyle name="Pre-inputted cells 6 4 2 2" xfId="15151" xr:uid="{6513FA18-5F9B-4F28-9D54-8A6011FB86FF}"/>
    <cellStyle name="Pre-inputted cells 6 4 2 3" xfId="15960" xr:uid="{1FF0AE56-CDC2-480E-BC0C-565B45227FF8}"/>
    <cellStyle name="Pre-inputted cells 6 4 3" xfId="14509" xr:uid="{56A44434-15D9-4E07-ABFF-0C984C915A44}"/>
    <cellStyle name="Pre-inputted cells 6 4 4" xfId="9255" xr:uid="{8DC450C2-6F8B-49A4-88B3-92B988AC4757}"/>
    <cellStyle name="Pre-inputted cells 6 5" xfId="11742" xr:uid="{26B22DCE-36DC-4582-9631-D09E0E284D28}"/>
    <cellStyle name="Pre-inputted cells 6 5 2" xfId="16602" xr:uid="{83B1652F-A84A-4044-8311-42FF806894C6}"/>
    <cellStyle name="Pre-inputted cells 6 6" xfId="10313" xr:uid="{80536E20-08D2-45D5-9DDA-6A47ADF8EA42}"/>
    <cellStyle name="Pre-inputted cells 6_3.15 Additional Data" xfId="11425" xr:uid="{BCBA1719-F981-4B72-B18E-6C7086F28800}"/>
    <cellStyle name="Pre-inputted cells 7" xfId="5632" xr:uid="{AAE04E97-360A-4F4A-A1C7-0D5ACC336C6F}"/>
    <cellStyle name="Pre-inputted cells 7 2" xfId="5903" xr:uid="{9557CB4B-C54B-43CF-8B70-9C00E336C01F}"/>
    <cellStyle name="Pre-inputted cells 7 2 2" xfId="10790" xr:uid="{D586AFA8-3982-4F0A-AD5A-CA806EB8B3CE}"/>
    <cellStyle name="Pre-inputted cells 7 2 2 2" xfId="12193" xr:uid="{C55DA3DC-F793-4465-987F-955C21D34B70}"/>
    <cellStyle name="Pre-inputted cells 7 2 2 2 2" xfId="14867" xr:uid="{A6EFCD59-0976-41A0-A0C9-65CC490FAF97}"/>
    <cellStyle name="Pre-inputted cells 7 2 2 2 3" xfId="15593" xr:uid="{572E7345-677E-4A24-9D7D-E7B206EF46D9}"/>
    <cellStyle name="Pre-inputted cells 7 2 2 3" xfId="14021" xr:uid="{7BA011D3-98C0-4B01-951B-787538735A05}"/>
    <cellStyle name="Pre-inputted cells 7 2 2 4" xfId="15218" xr:uid="{51197C1C-72E4-4FC3-AFD5-9957E27CD963}"/>
    <cellStyle name="Pre-inputted cells 7 2 3" xfId="11427" xr:uid="{442111E3-6444-4300-B039-F9C008CF8755}"/>
    <cellStyle name="Pre-inputted cells 7 2 3 2" xfId="12776" xr:uid="{30D64FEB-6EE3-4D1D-8A62-A021E90C2CB4}"/>
    <cellStyle name="Pre-inputted cells 7 2 3 2 2" xfId="15154" xr:uid="{5F245EAA-5FB3-4190-B207-43F8C9E81B1C}"/>
    <cellStyle name="Pre-inputted cells 7 2 3 2 3" xfId="15963" xr:uid="{D8CE713E-4AA6-489B-AC03-5D84FD212EAC}"/>
    <cellStyle name="Pre-inputted cells 7 2 3 3" xfId="14512" xr:uid="{9E81104D-39A9-491C-9F84-4DB5AD2D6E70}"/>
    <cellStyle name="Pre-inputted cells 7 2 3 4" xfId="14473" xr:uid="{69D26D43-86E7-4BFB-A2BE-57D4FE82FB32}"/>
    <cellStyle name="Pre-inputted cells 7 2 4" xfId="11934" xr:uid="{B4E3163F-73D0-44EB-9AEE-C602F6E6D7B5}"/>
    <cellStyle name="Pre-inputted cells 7 2 4 2" xfId="16785" xr:uid="{1EBCFE15-7443-4AC8-9F48-6DFC49E5630E}"/>
    <cellStyle name="Pre-inputted cells 7 2 5" xfId="10571" xr:uid="{2BA181C5-11D6-4CDB-86B0-AAE285664E01}"/>
    <cellStyle name="Pre-inputted cells 7 3" xfId="10690" xr:uid="{E139BFB8-A1A8-4D4F-824D-6C51C4B2AF66}"/>
    <cellStyle name="Pre-inputted cells 7 3 2" xfId="12061" xr:uid="{A25CA9C3-A3AF-4122-8FD4-E933FE9193EF}"/>
    <cellStyle name="Pre-inputted cells 7 3 2 2" xfId="14785" xr:uid="{BA93AB83-0DA1-45DB-B323-6C01D92EE7FA}"/>
    <cellStyle name="Pre-inputted cells 7 3 2 3" xfId="15464" xr:uid="{713A239A-6A51-4521-8261-57CEFE2C0C70}"/>
    <cellStyle name="Pre-inputted cells 7 3 3" xfId="13890" xr:uid="{55ABA6FC-73E7-4246-88D1-97F4FA4B384C}"/>
    <cellStyle name="Pre-inputted cells 7 3 4" xfId="13008" xr:uid="{5BAD839C-FC47-4C5E-8C00-00882BF39781}"/>
    <cellStyle name="Pre-inputted cells 7 4" xfId="11426" xr:uid="{5915C3D1-53BE-4A5B-8622-613070AC44A8}"/>
    <cellStyle name="Pre-inputted cells 7 4 2" xfId="12775" xr:uid="{9884D685-2A5F-4A3D-8158-DD65FA36FCBB}"/>
    <cellStyle name="Pre-inputted cells 7 4 2 2" xfId="15153" xr:uid="{98F67F48-54AC-4925-A742-EB745A67D441}"/>
    <cellStyle name="Pre-inputted cells 7 4 2 3" xfId="15962" xr:uid="{8302EA44-5727-4625-8EC0-32C0A24A6218}"/>
    <cellStyle name="Pre-inputted cells 7 4 3" xfId="14511" xr:uid="{F905EC19-446C-4348-B5EC-55B7EF5BC8EA}"/>
    <cellStyle name="Pre-inputted cells 7 4 4" xfId="9257" xr:uid="{5C239283-BC9E-4B36-9F3B-DBAEF7934A0F}"/>
    <cellStyle name="Pre-inputted cells 7 5" xfId="11839" xr:uid="{6385E107-FC62-455D-9167-FA236A2C953E}"/>
    <cellStyle name="Pre-inputted cells 7 5 2" xfId="16699" xr:uid="{9A55328B-50A8-4FFD-8E6B-818F2A677CCE}"/>
    <cellStyle name="Pre-inputted cells 7 6" xfId="10425" xr:uid="{1326EF0F-BE07-4F5E-8568-BF24EBE5ABAA}"/>
    <cellStyle name="Pre-inputted cells 7_3.15 Additional Data" xfId="11428" xr:uid="{BB9F8307-CBE2-4B61-BEA2-0A70C189DC09}"/>
    <cellStyle name="Pre-inputted cells 8" xfId="5894" xr:uid="{BCA5E4D7-46DD-4D65-8607-0C578ADC9DCC}"/>
    <cellStyle name="Pre-inputted cells 8 2" xfId="12052" xr:uid="{EABDF8BB-60D4-4511-8025-D04698FC0AA2}"/>
    <cellStyle name="Pre-inputted cells 8 2 2" xfId="14776" xr:uid="{6A4610E4-A6B4-469B-AD41-CF7E56025E4C}"/>
    <cellStyle name="Pre-inputted cells 8 2 3" xfId="15455" xr:uid="{04B78ECA-5193-4154-B746-5C3B699C59F7}"/>
    <cellStyle name="Pre-inputted cells 8 3" xfId="13881" xr:uid="{544A9826-37C0-4243-A6C0-04A0C085A73C}"/>
    <cellStyle name="Pre-inputted cells 8 4" xfId="15066" xr:uid="{D0E4190B-AC81-498F-B570-354739FE9DE6}"/>
    <cellStyle name="Pre-inputted cells 9" xfId="11408" xr:uid="{4F8527C3-29E1-49C0-AE0C-B1089F46B2B1}"/>
    <cellStyle name="Pre-inputted cells 9 2" xfId="12763" xr:uid="{C0194699-630B-48B2-AE15-3E538594C33A}"/>
    <cellStyle name="Pre-inputted cells 9 2 2" xfId="15141" xr:uid="{5BC0A8FC-7B19-46CE-8F8A-2E69950A22C0}"/>
    <cellStyle name="Pre-inputted cells 9 2 3" xfId="15950" xr:uid="{53F979E1-B9DC-45C3-BC47-50F994F72756}"/>
    <cellStyle name="Pre-inputted cells 9 3" xfId="14499" xr:uid="{30999AC9-2CD7-400C-A319-CA50A20C6325}"/>
    <cellStyle name="Pre-inputted cells 9 4" xfId="9180" xr:uid="{40789C70-2885-4696-912F-4A84A93DF82C}"/>
    <cellStyle name="Pre-inputted cells_3.15 Additional Data" xfId="11429" xr:uid="{B75EF91F-1E29-47C4-B4F3-48EE760BC418}"/>
    <cellStyle name="PSChar" xfId="679" xr:uid="{3A2AEAD9-1E9A-437A-A418-5D2E635A0434}"/>
    <cellStyle name="PSChar 2" xfId="680" xr:uid="{F185AE90-7CA2-40D4-AD12-674B274A4ABE}"/>
    <cellStyle name="PSChar 2 2" xfId="681" xr:uid="{585B1F01-B362-4314-8351-B57217FC19C5}"/>
    <cellStyle name="RangeName" xfId="5633" xr:uid="{3E89CD01-3869-4F07-B95E-5A64068CAFE4}"/>
    <cellStyle name="RangeName 2" xfId="11430" xr:uid="{F637B025-4754-4305-9C76-3BCD597A179B}"/>
    <cellStyle name="RIGs" xfId="5634" xr:uid="{5683C483-981C-4572-9A30-DFB8013FD63F}"/>
    <cellStyle name="RIGs 2" xfId="5635" xr:uid="{E0DBEA73-7D63-4A68-9808-A64216B31C9F}"/>
    <cellStyle name="RIGs 2 2" xfId="11432" xr:uid="{3D982EE9-80CD-421C-8ADD-807A96966FC9}"/>
    <cellStyle name="RIGs 3" xfId="11431" xr:uid="{13B1DBA8-1366-4B49-9E6F-E89508A7DD13}"/>
    <cellStyle name="RIGs input cells" xfId="5636" xr:uid="{E3895EB2-4E31-4BA7-AAFD-D43F6F578ADD}"/>
    <cellStyle name="RIGs input cells 10" xfId="11433" xr:uid="{72644759-EBC2-4F34-AB95-B4E381B76B59}"/>
    <cellStyle name="RIGs input cells 10 2" xfId="12777" xr:uid="{BBCDF845-DE5F-4C56-A2B3-2116EFAFCA64}"/>
    <cellStyle name="RIGs input cells 10 2 2" xfId="15155" xr:uid="{068EE3A5-04FD-4050-928F-27F54D605797}"/>
    <cellStyle name="RIGs input cells 10 2 3" xfId="15964" xr:uid="{BB8ED7CC-1CF1-4745-A6EA-F6F6E30B948D}"/>
    <cellStyle name="RIGs input cells 10 3" xfId="14513" xr:uid="{F7381FE2-0441-456A-A59D-9A31FFD6AF93}"/>
    <cellStyle name="RIGs input cells 10 4" xfId="12984" xr:uid="{51FADE80-9F5A-42F7-BB3E-05901E66172C}"/>
    <cellStyle name="RIGs input cells 11" xfId="11840" xr:uid="{15A28128-3EA5-43D2-8F16-C4482BCB4D16}"/>
    <cellStyle name="RIGs input cells 11 2" xfId="16700" xr:uid="{9A4511C5-9F80-4E82-85B9-73ECA30F50B8}"/>
    <cellStyle name="RIGs input cells 12" xfId="10426" xr:uid="{A35E1C1F-1DD9-40C1-9B39-3ED331E7131D}"/>
    <cellStyle name="RIGs input cells 13" xfId="16114" xr:uid="{2B8F1D50-8FF9-433D-A877-AC3529075D78}"/>
    <cellStyle name="RIGs input cells 2" xfId="5637" xr:uid="{0AFB8715-E583-46E4-B0F6-C7B05FEDA511}"/>
    <cellStyle name="RIGs input cells 2 10" xfId="16115" xr:uid="{16D03683-45FD-4D21-97C3-9D1A2F8F98BD}"/>
    <cellStyle name="RIGs input cells 2 2" xfId="5638" xr:uid="{4D4E99C0-ED4F-4757-A240-6B7D25B09BEE}"/>
    <cellStyle name="RIGs input cells 2 2 2" xfId="5639" xr:uid="{200737C7-5005-4193-B301-20222EF330F8}"/>
    <cellStyle name="RIGs input cells 2 2 2 2" xfId="5907" xr:uid="{C1CC3B26-218D-479A-B785-D30806F975BB}"/>
    <cellStyle name="RIGs input cells 2 2 2 2 2" xfId="12065" xr:uid="{8E6E089E-A8A3-4C1A-921B-4F2CC03184DB}"/>
    <cellStyle name="RIGs input cells 2 2 2 2 2 2" xfId="14789" xr:uid="{9F81E3E1-859A-4DC3-BB50-310B28BB40A4}"/>
    <cellStyle name="RIGs input cells 2 2 2 2 2 3" xfId="15468" xr:uid="{DB81EDB9-0BAE-4B60-AF93-D6A398FAF6FC}"/>
    <cellStyle name="RIGs input cells 2 2 2 2 3" xfId="13894" xr:uid="{90A7FFCF-E240-4DB2-951E-CBAB5AD2FF9B}"/>
    <cellStyle name="RIGs input cells 2 2 2 2 4" xfId="13839" xr:uid="{4BE0DFB1-9489-46D5-A10C-C29C19C587DF}"/>
    <cellStyle name="RIGs input cells 2 2 2 3" xfId="11436" xr:uid="{9EC85DC3-A61E-4B0A-B730-B2697F7CA7F3}"/>
    <cellStyle name="RIGs input cells 2 2 2 3 2" xfId="12780" xr:uid="{36DA5B8D-626F-4377-892C-FBFE3282B67A}"/>
    <cellStyle name="RIGs input cells 2 2 2 3 2 2" xfId="15158" xr:uid="{5B3397C5-082B-4847-BB9B-B7BA0CF7EBAD}"/>
    <cellStyle name="RIGs input cells 2 2 2 3 2 3" xfId="15967" xr:uid="{96E3424F-79D5-4A84-B8A7-0653122827F8}"/>
    <cellStyle name="RIGs input cells 2 2 2 3 3" xfId="14516" xr:uid="{CC0FA521-30C4-450E-AAC6-33B0A7AB36DC}"/>
    <cellStyle name="RIGs input cells 2 2 2 3 4" xfId="9259" xr:uid="{6635C34C-947B-4C78-9734-8B9A7EDE9D9A}"/>
    <cellStyle name="RIGs input cells 2 2 2 4" xfId="11843" xr:uid="{3CD4074A-9CE3-45A1-BA9D-456F53C05C19}"/>
    <cellStyle name="RIGs input cells 2 2 2 4 2" xfId="16703" xr:uid="{29DB6ACB-E9A5-4342-81E4-F9EAC7350E0B}"/>
    <cellStyle name="RIGs input cells 2 2 2 5" xfId="10429" xr:uid="{C5446840-6355-4D00-9487-22291D0BD0A6}"/>
    <cellStyle name="RIGs input cells 2 2 3" xfId="5906" xr:uid="{4EB8BEC6-8D6C-4D7F-9A0B-853F9498424B}"/>
    <cellStyle name="RIGs input cells 2 2 3 2" xfId="12064" xr:uid="{F2D837E3-43BE-40A3-A8D3-7754B4DC4934}"/>
    <cellStyle name="RIGs input cells 2 2 3 2 2" xfId="14788" xr:uid="{6817444B-D37B-454E-8962-CF6E32C15647}"/>
    <cellStyle name="RIGs input cells 2 2 3 2 3" xfId="15467" xr:uid="{95CD0252-C97A-4D37-A44D-393938983BF7}"/>
    <cellStyle name="RIGs input cells 2 2 3 3" xfId="13893" xr:uid="{A9A50B05-456A-4D50-975C-B4F1F0F75F05}"/>
    <cellStyle name="RIGs input cells 2 2 3 4" xfId="13107" xr:uid="{3E73BE61-6ECD-4384-8D53-13A21DD71895}"/>
    <cellStyle name="RIGs input cells 2 2 4" xfId="11435" xr:uid="{ADACC5E6-6611-4C4D-9D76-0EB5260C97E3}"/>
    <cellStyle name="RIGs input cells 2 2 4 2" xfId="12779" xr:uid="{1DA03BC6-8722-4408-BEDD-3C72514136E7}"/>
    <cellStyle name="RIGs input cells 2 2 4 2 2" xfId="15157" xr:uid="{B3C163F8-3396-40E2-AA14-2B56851E2C4A}"/>
    <cellStyle name="RIGs input cells 2 2 4 2 3" xfId="15966" xr:uid="{F9108908-8CE3-453D-8F88-BD277FDD70ED}"/>
    <cellStyle name="RIGs input cells 2 2 4 3" xfId="14515" xr:uid="{DE5F9CC8-84A3-4C5C-8CC7-9C3581524AC4}"/>
    <cellStyle name="RIGs input cells 2 2 4 4" xfId="9258" xr:uid="{E87BD1B4-EC56-4C7E-B61B-E268D6004667}"/>
    <cellStyle name="RIGs input cells 2 2 5" xfId="11842" xr:uid="{7D610210-D2A8-46B6-87B1-D79C67C64BDC}"/>
    <cellStyle name="RIGs input cells 2 2 5 2" xfId="16702" xr:uid="{BC866D10-DD76-401D-8F5B-DF8786C0360D}"/>
    <cellStyle name="RIGs input cells 2 2 6" xfId="10428" xr:uid="{47104EB5-AF11-4325-AC33-CC50414E8156}"/>
    <cellStyle name="RIGs input cells 2 2_3.15 Additional Data" xfId="11437" xr:uid="{39764A11-B59E-4758-A80A-486FE139249C}"/>
    <cellStyle name="RIGs input cells 2 3" xfId="5640" xr:uid="{03EBCD81-4E95-445D-BB98-A9CC1F352867}"/>
    <cellStyle name="RIGs input cells 2 3 2" xfId="5908" xr:uid="{77EA1AFE-A922-4B26-964B-46004DB308D5}"/>
    <cellStyle name="RIGs input cells 2 3 2 2" xfId="12066" xr:uid="{EF7182F0-0B61-42A5-8894-B9B852A96F09}"/>
    <cellStyle name="RIGs input cells 2 3 2 2 2" xfId="14790" xr:uid="{7940A5B0-243C-4BEC-BFE1-D94941885E78}"/>
    <cellStyle name="RIGs input cells 2 3 2 2 3" xfId="15469" xr:uid="{C9C0D54D-400A-4F0C-BEC8-FBA69114957D}"/>
    <cellStyle name="RIGs input cells 2 3 2 3" xfId="13895" xr:uid="{105213E7-1F06-48E0-BB1D-EE7C4F1160FF}"/>
    <cellStyle name="RIGs input cells 2 3 2 4" xfId="13563" xr:uid="{FEDDA51F-B7CB-446B-B6C4-1AB137CBEEF5}"/>
    <cellStyle name="RIGs input cells 2 3 3" xfId="11438" xr:uid="{871AAD48-ECDA-4EC1-8BDE-34CD9684DA1E}"/>
    <cellStyle name="RIGs input cells 2 3 3 2" xfId="12781" xr:uid="{601946E3-D4BD-4579-B63E-EF79629F5705}"/>
    <cellStyle name="RIGs input cells 2 3 3 2 2" xfId="15159" xr:uid="{51DA3F77-824F-463D-A15E-E32F81950B11}"/>
    <cellStyle name="RIGs input cells 2 3 3 2 3" xfId="15968" xr:uid="{4B7A3FB2-3BE4-4899-A813-3735090DB8C8}"/>
    <cellStyle name="RIGs input cells 2 3 3 3" xfId="14517" xr:uid="{78C2BE61-2A52-45E3-8139-E0BC012C79D0}"/>
    <cellStyle name="RIGs input cells 2 3 3 4" xfId="15259" xr:uid="{D0243519-76E2-4C83-87F4-328E0E858DE1}"/>
    <cellStyle name="RIGs input cells 2 3 4" xfId="11844" xr:uid="{A29D6A5E-FF75-420D-B9F3-EFAA4B5DA5CE}"/>
    <cellStyle name="RIGs input cells 2 3 4 2" xfId="16704" xr:uid="{6A494618-DBFE-4E20-AC63-937F45B47F9B}"/>
    <cellStyle name="RIGs input cells 2 3 5" xfId="10430" xr:uid="{B186BA9F-3A14-4F85-B903-8126AEA0E614}"/>
    <cellStyle name="RIGs input cells 2 4" xfId="5905" xr:uid="{9AFA01CD-4325-4613-A627-472B3576D083}"/>
    <cellStyle name="RIGs input cells 2 4 2" xfId="12063" xr:uid="{85828806-7CFC-4A79-9808-382E3748CCAB}"/>
    <cellStyle name="RIGs input cells 2 4 2 2" xfId="14787" xr:uid="{C9D1ABA5-D1EE-48E8-AD50-2326F8542EC0}"/>
    <cellStyle name="RIGs input cells 2 4 2 3" xfId="15466" xr:uid="{5A9309EF-6AE4-4AEC-A38A-A3FDD0A3886B}"/>
    <cellStyle name="RIGs input cells 2 4 3" xfId="13892" xr:uid="{420774D7-3FEE-4F5D-B3C8-047EE5F48F8B}"/>
    <cellStyle name="RIGs input cells 2 4 4" xfId="14955" xr:uid="{3AE86D99-9D87-4306-978E-0FE9762E41A4}"/>
    <cellStyle name="RIGs input cells 2 5" xfId="11434" xr:uid="{79CC25AC-9FE5-4F5F-BE6E-DAB2E7AAEE20}"/>
    <cellStyle name="RIGs input cells 2 5 2" xfId="12778" xr:uid="{8A7CD14A-4966-4F35-BC47-139CCDD22B4F}"/>
    <cellStyle name="RIGs input cells 2 5 2 2" xfId="15156" xr:uid="{AF882453-D48C-492E-8C2F-0417906A8D3F}"/>
    <cellStyle name="RIGs input cells 2 5 2 3" xfId="15965" xr:uid="{12FBA98B-582E-40E2-8532-1087C28C5C12}"/>
    <cellStyle name="RIGs input cells 2 5 3" xfId="14514" xr:uid="{6BFB87D7-E504-447A-9A09-64FCD528DD31}"/>
    <cellStyle name="RIGs input cells 2 5 4" xfId="13808" xr:uid="{7BC69260-EA96-49E0-A1A3-DD25EDD7E6D0}"/>
    <cellStyle name="RIGs input cells 2 6" xfId="11841" xr:uid="{83E4D714-D43C-4253-BEEC-FB0586C509F6}"/>
    <cellStyle name="RIGs input cells 2 6 2" xfId="16701" xr:uid="{849B5B61-E2A4-4A21-8E1A-88A186ED90C0}"/>
    <cellStyle name="RIGs input cells 2 7" xfId="10427" xr:uid="{34000ADD-B36B-4A66-A5DB-759E3553F935}"/>
    <cellStyle name="RIGs input cells 2 8" xfId="12931" xr:uid="{C1B18130-921E-4C79-8B57-020AAC5C325D}"/>
    <cellStyle name="RIGs input cells 2 9" xfId="8947" xr:uid="{54E5581D-34C1-4C30-85C7-68BFD8C1EA20}"/>
    <cellStyle name="RIGs input cells 2_3.15 Additional Data" xfId="11439" xr:uid="{9C77DC78-2C86-4F6E-9A37-060FC274479A}"/>
    <cellStyle name="RIGs input cells 3" xfId="5641" xr:uid="{674A8B28-81C9-4BE5-A664-968D21702091}"/>
    <cellStyle name="RIGs input cells 3 10" xfId="16116" xr:uid="{045FD968-E6D2-45B0-B876-99BBE4B26EDE}"/>
    <cellStyle name="RIGs input cells 3 2" xfId="5642" xr:uid="{86E9A15D-5E60-4E2B-BA5B-64F45E949DCE}"/>
    <cellStyle name="RIGs input cells 3 2 2" xfId="5643" xr:uid="{A04612A3-7373-425E-87FA-597FCFE5C790}"/>
    <cellStyle name="RIGs input cells 3 2 2 2" xfId="5911" xr:uid="{D24BD1B8-D7E3-49AB-AFC1-A4CA9A52B284}"/>
    <cellStyle name="RIGs input cells 3 2 2 2 2" xfId="12069" xr:uid="{D6039AC5-A55A-4816-8232-33E2BC243579}"/>
    <cellStyle name="RIGs input cells 3 2 2 2 2 2" xfId="14793" xr:uid="{8128BAB8-680E-4852-9848-24B3FB59AFC1}"/>
    <cellStyle name="RIGs input cells 3 2 2 2 2 3" xfId="15472" xr:uid="{C3938E01-B582-47A6-BCE5-D925FF00C06D}"/>
    <cellStyle name="RIGs input cells 3 2 2 2 3" xfId="13898" xr:uid="{E93955E8-8B31-451C-B12F-79048EC6D9C2}"/>
    <cellStyle name="RIGs input cells 3 2 2 2 4" xfId="14363" xr:uid="{9658316D-4887-4C28-B8D7-A07675DC30D0}"/>
    <cellStyle name="RIGs input cells 3 2 2 3" xfId="11442" xr:uid="{651814C7-C3E7-46A3-B656-35A2A7638968}"/>
    <cellStyle name="RIGs input cells 3 2 2 3 2" xfId="12784" xr:uid="{82926DB8-2E4C-4C0A-B414-D5F046C027FF}"/>
    <cellStyle name="RIGs input cells 3 2 2 3 2 2" xfId="15162" xr:uid="{E94CD53E-3339-4E83-A273-29FCEDE47242}"/>
    <cellStyle name="RIGs input cells 3 2 2 3 2 3" xfId="15971" xr:uid="{74F8E6B8-3F53-4019-892A-14FC4452DC93}"/>
    <cellStyle name="RIGs input cells 3 2 2 3 3" xfId="14520" xr:uid="{5C6D8CED-5644-46FE-A275-32794656586C}"/>
    <cellStyle name="RIGs input cells 3 2 2 3 4" xfId="15262" xr:uid="{EC80A63F-1CAC-4411-8E29-624F9C37B205}"/>
    <cellStyle name="RIGs input cells 3 2 2 4" xfId="11847" xr:uid="{2C153ABE-8F81-4222-89A8-BDB9BB79E73A}"/>
    <cellStyle name="RIGs input cells 3 2 2 4 2" xfId="16707" xr:uid="{6C7BF539-B2C2-4928-AD09-A9E9643658A4}"/>
    <cellStyle name="RIGs input cells 3 2 2 5" xfId="10433" xr:uid="{396920FC-4055-4E7D-A2BF-E87B2BA6C270}"/>
    <cellStyle name="RIGs input cells 3 2 3" xfId="5910" xr:uid="{12A0974A-86DE-4F5B-8DCC-62A6911C3DB2}"/>
    <cellStyle name="RIGs input cells 3 2 3 2" xfId="12068" xr:uid="{B4E670A7-0408-4421-A758-E91D79609F43}"/>
    <cellStyle name="RIGs input cells 3 2 3 2 2" xfId="14792" xr:uid="{7B028929-2D1C-45A1-9E03-DB726F0FEA0D}"/>
    <cellStyle name="RIGs input cells 3 2 3 2 3" xfId="15471" xr:uid="{DB5B6EFA-CEFB-4742-AA25-A1BC1D0AD8DB}"/>
    <cellStyle name="RIGs input cells 3 2 3 3" xfId="13897" xr:uid="{B3DCC5ED-327A-4023-88F9-964DFD8142F4}"/>
    <cellStyle name="RIGs input cells 3 2 3 4" xfId="13057" xr:uid="{4BACA267-A192-4E4B-BD6B-ADCE2EC49BA9}"/>
    <cellStyle name="RIGs input cells 3 2 4" xfId="11441" xr:uid="{5E206F86-1D55-469E-98FB-A189F86FD2F5}"/>
    <cellStyle name="RIGs input cells 3 2 4 2" xfId="12783" xr:uid="{96C793C7-2F78-4BB3-AD6D-CAD5CC73B793}"/>
    <cellStyle name="RIGs input cells 3 2 4 2 2" xfId="15161" xr:uid="{647A2612-C274-412D-8BD2-E721E216B0B5}"/>
    <cellStyle name="RIGs input cells 3 2 4 2 3" xfId="15970" xr:uid="{3D072501-EBC3-49B1-8581-E8E2D63A7DFD}"/>
    <cellStyle name="RIGs input cells 3 2 4 3" xfId="14519" xr:uid="{D6D85A2A-4256-45BA-912A-51A65DBCA3D6}"/>
    <cellStyle name="RIGs input cells 3 2 4 4" xfId="15261" xr:uid="{268CD2FB-EF14-418C-AFEA-3502983ED377}"/>
    <cellStyle name="RIGs input cells 3 2 5" xfId="11846" xr:uid="{BC4804A4-44C3-45EC-94EF-2F76E908F9B0}"/>
    <cellStyle name="RIGs input cells 3 2 5 2" xfId="16706" xr:uid="{807A9D0C-B71F-4F91-8B6F-988FAA66FFE0}"/>
    <cellStyle name="RIGs input cells 3 2 6" xfId="10432" xr:uid="{CAC0A431-9286-4280-8444-9BB0B5438F77}"/>
    <cellStyle name="RIGs input cells 3 2_3.15 Additional Data" xfId="11443" xr:uid="{4913220B-BEA4-4731-931B-17A7948246DB}"/>
    <cellStyle name="RIGs input cells 3 3" xfId="5644" xr:uid="{BB73369F-D3DF-4609-B55F-DC3EEC126BA2}"/>
    <cellStyle name="RIGs input cells 3 3 2" xfId="5912" xr:uid="{DD68AFD0-26D1-454F-808F-33CCFBC69C5A}"/>
    <cellStyle name="RIGs input cells 3 3 2 2" xfId="12070" xr:uid="{4F440D46-3F42-4125-AE92-AF581068A920}"/>
    <cellStyle name="RIGs input cells 3 3 2 2 2" xfId="14794" xr:uid="{323F0B23-B675-4066-B434-BAE1A6A89AAB}"/>
    <cellStyle name="RIGs input cells 3 3 2 2 3" xfId="15473" xr:uid="{FADCC578-E444-47DB-8B26-1E9AFBA6171F}"/>
    <cellStyle name="RIGs input cells 3 3 2 3" xfId="13899" xr:uid="{981F036E-4893-4138-87D1-1716A37828EB}"/>
    <cellStyle name="RIGs input cells 3 3 2 4" xfId="15065" xr:uid="{2588C926-C395-454A-926B-63269DF5FF94}"/>
    <cellStyle name="RIGs input cells 3 3 3" xfId="11444" xr:uid="{8FCD2654-022A-4F7C-A198-7F8EA97ACF8D}"/>
    <cellStyle name="RIGs input cells 3 3 3 2" xfId="12785" xr:uid="{AF8A46C6-4BF2-4635-A3C4-899E5E03F55B}"/>
    <cellStyle name="RIGs input cells 3 3 3 2 2" xfId="15163" xr:uid="{88F49E29-374F-435D-B2A4-7CB169EB2A97}"/>
    <cellStyle name="RIGs input cells 3 3 3 2 3" xfId="15972" xr:uid="{022B1909-7A9C-4F35-A452-6923C91C1448}"/>
    <cellStyle name="RIGs input cells 3 3 3 3" xfId="14521" xr:uid="{F7293BEE-4ADF-4810-A944-1B3D7FFE3985}"/>
    <cellStyle name="RIGs input cells 3 3 3 4" xfId="15263" xr:uid="{12BBA4EA-E360-434C-A227-282F425817FF}"/>
    <cellStyle name="RIGs input cells 3 3 4" xfId="11848" xr:uid="{BE7A6E39-EF4F-43F4-B7F0-9D358AD3B653}"/>
    <cellStyle name="RIGs input cells 3 3 4 2" xfId="16708" xr:uid="{4B8B6A37-3722-4187-A66D-57E5F2388597}"/>
    <cellStyle name="RIGs input cells 3 3 5" xfId="10434" xr:uid="{387EB68C-712C-461C-9750-B35B2BE83AF6}"/>
    <cellStyle name="RIGs input cells 3 4" xfId="5909" xr:uid="{94D49407-861C-4489-ADEF-A397A631C07D}"/>
    <cellStyle name="RIGs input cells 3 4 2" xfId="12067" xr:uid="{206FD86E-D837-4658-9C5E-6B13A52673EB}"/>
    <cellStyle name="RIGs input cells 3 4 2 2" xfId="14791" xr:uid="{6A2E8ABE-F95A-40B1-96C4-759663D8CEE3}"/>
    <cellStyle name="RIGs input cells 3 4 2 3" xfId="15470" xr:uid="{D361CB17-D9FC-4807-9D09-71A3E1B86FEE}"/>
    <cellStyle name="RIGs input cells 3 4 3" xfId="13896" xr:uid="{20412CF6-226F-4F57-A5CE-4473E69047AD}"/>
    <cellStyle name="RIGs input cells 3 4 4" xfId="14734" xr:uid="{E8D1D3E8-92B2-4267-B9C0-55D7446FCCC0}"/>
    <cellStyle name="RIGs input cells 3 5" xfId="11440" xr:uid="{F17E1BE8-1FC2-4DC9-B549-7B8DCDF95C8D}"/>
    <cellStyle name="RIGs input cells 3 5 2" xfId="12782" xr:uid="{96F2D228-F3D2-40CB-91D3-F1DF2DD0A111}"/>
    <cellStyle name="RIGs input cells 3 5 2 2" xfId="15160" xr:uid="{40458585-35EA-40D7-BDB0-0BC13A2637C2}"/>
    <cellStyle name="RIGs input cells 3 5 2 3" xfId="15969" xr:uid="{40E95621-C845-4C46-8A93-3E5FBFFE880A}"/>
    <cellStyle name="RIGs input cells 3 5 3" xfId="14518" xr:uid="{6622CE39-16C8-4985-A83A-B81CB329DC50}"/>
    <cellStyle name="RIGs input cells 3 5 4" xfId="15260" xr:uid="{69002B24-A551-4BA0-8308-8CF641786FED}"/>
    <cellStyle name="RIGs input cells 3 6" xfId="11845" xr:uid="{934334D5-8240-42D9-9A1B-5D1A6C2F5E8C}"/>
    <cellStyle name="RIGs input cells 3 6 2" xfId="16705" xr:uid="{E4042729-4B0A-4A38-AC23-875648A9DEF2}"/>
    <cellStyle name="RIGs input cells 3 7" xfId="10431" xr:uid="{0B41159E-8880-44CD-852B-A6904A2DFE0C}"/>
    <cellStyle name="RIGs input cells 3 8" xfId="12932" xr:uid="{861828F8-5F71-4AC6-923A-DB60072C0149}"/>
    <cellStyle name="RIGs input cells 3 9" xfId="8948" xr:uid="{B30415D1-7170-486F-BDCE-BECEF47601C5}"/>
    <cellStyle name="RIGs input cells 3_3.15 Additional Data" xfId="11445" xr:uid="{BDA038E0-319B-4270-AF71-FF3AA0CBBAC4}"/>
    <cellStyle name="RIGs input cells 4" xfId="5645" xr:uid="{86576725-B7DA-448C-8FE1-63F36294EF7B}"/>
    <cellStyle name="RIGs input cells 4 2" xfId="5646" xr:uid="{502CBE49-3B40-47E3-AA7A-3705BE948444}"/>
    <cellStyle name="RIGs input cells 4 2 2" xfId="5914" xr:uid="{EE00BACD-0E3B-490C-92D9-CEA4D04AFAF2}"/>
    <cellStyle name="RIGs input cells 4 2 2 2" xfId="11448" xr:uid="{165FBC08-C413-4DA6-8003-47FF24762A2B}"/>
    <cellStyle name="RIGs input cells 4 2 2 2 2" xfId="12788" xr:uid="{9A2E165C-F9B0-4CCD-884F-6DFA3D8DA3A6}"/>
    <cellStyle name="RIGs input cells 4 2 2 2 2 2" xfId="15166" xr:uid="{DC2A7CE3-E8A7-40B9-AB5E-4E954F1B2780}"/>
    <cellStyle name="RIGs input cells 4 2 2 2 2 3" xfId="15975" xr:uid="{1965910B-8017-4DD6-9F59-59596AD95F89}"/>
    <cellStyle name="RIGs input cells 4 2 2 2 3" xfId="14524" xr:uid="{316EBE35-0447-4262-803D-0FDCB86FEDF0}"/>
    <cellStyle name="RIGs input cells 4 2 2 2 4" xfId="15266" xr:uid="{5E612481-ECA2-4C02-8B20-DBBFD0365324}"/>
    <cellStyle name="RIGs input cells 4 2 2 3" xfId="12072" xr:uid="{267101A4-9CE7-4D9C-98E0-704B51A71DBB}"/>
    <cellStyle name="RIGs input cells 4 2 2 3 2" xfId="14796" xr:uid="{412C57C7-6195-4499-8B1A-1A45F9FF2E8C}"/>
    <cellStyle name="RIGs input cells 4 2 2 3 3" xfId="15475" xr:uid="{CFC34BB0-CD31-4D64-BE35-CBA87457E6AF}"/>
    <cellStyle name="RIGs input cells 4 2 2 4" xfId="13901" xr:uid="{105023A4-8F56-4CB8-8AD5-9D704984656C}"/>
    <cellStyle name="RIGs input cells 4 2 2 5" xfId="12960" xr:uid="{7A154347-CB2D-4DA6-ADAC-AC05E80C364F}"/>
    <cellStyle name="RIGs input cells 4 2 3" xfId="11447" xr:uid="{F44F8DDA-7140-4B03-9487-6A228EFD1D7D}"/>
    <cellStyle name="RIGs input cells 4 2 3 2" xfId="12787" xr:uid="{5FE1D78E-5AE7-4EAF-A133-B5023DADB579}"/>
    <cellStyle name="RIGs input cells 4 2 3 2 2" xfId="15165" xr:uid="{D5D0198F-3A71-43B4-ACC0-725BE31B77BC}"/>
    <cellStyle name="RIGs input cells 4 2 3 2 3" xfId="15974" xr:uid="{FA4EDCBA-A957-4F70-89CC-77B27356D496}"/>
    <cellStyle name="RIGs input cells 4 2 3 3" xfId="14523" xr:uid="{F89804D5-0672-42C9-96A2-28C958E3A815}"/>
    <cellStyle name="RIGs input cells 4 2 3 4" xfId="15265" xr:uid="{7AF650BE-EABD-4488-AA4E-0D29B8C63E8B}"/>
    <cellStyle name="RIGs input cells 4 2 4" xfId="11850" xr:uid="{419CAD62-7053-491F-84BC-F6F8895B4FCC}"/>
    <cellStyle name="RIGs input cells 4 2 4 2" xfId="16710" xr:uid="{96C5B16F-691F-436C-A2E7-3A8E86952441}"/>
    <cellStyle name="RIGs input cells 4 2 5" xfId="10436" xr:uid="{2E7E9BDD-D60C-4F94-BC83-2FFEE37EFBD6}"/>
    <cellStyle name="RIGs input cells 4 2_3.15 Additional Data" xfId="11449" xr:uid="{F4AC6409-CE14-4BB9-BEEA-3754EB4F6882}"/>
    <cellStyle name="RIGs input cells 4 3" xfId="5913" xr:uid="{B33B3C2C-8011-49EF-AC3B-8C17E6332B38}"/>
    <cellStyle name="RIGs input cells 4 3 2" xfId="12071" xr:uid="{85F39178-657A-4B21-8756-43FC3C83F0AE}"/>
    <cellStyle name="RIGs input cells 4 3 2 2" xfId="14795" xr:uid="{5A82C217-D59C-4801-A4FA-97063F3A132C}"/>
    <cellStyle name="RIGs input cells 4 3 2 3" xfId="15474" xr:uid="{78058FF2-113C-453B-AB25-504F41207F6A}"/>
    <cellStyle name="RIGs input cells 4 3 3" xfId="13900" xr:uid="{9D8C2453-0C9E-471B-B44E-DD5805FA60F3}"/>
    <cellStyle name="RIGs input cells 4 3 4" xfId="13154" xr:uid="{D334D5A4-AF42-498E-B1DF-DE9FE326BCAD}"/>
    <cellStyle name="RIGs input cells 4 4" xfId="11446" xr:uid="{EC603790-064A-4F68-A0BF-994C194F20BD}"/>
    <cellStyle name="RIGs input cells 4 4 2" xfId="12786" xr:uid="{AE086FD6-5A01-49C6-85C2-DFC3AAB963E2}"/>
    <cellStyle name="RIGs input cells 4 4 2 2" xfId="15164" xr:uid="{DC156ED8-9194-44A0-B346-819203FCDD5B}"/>
    <cellStyle name="RIGs input cells 4 4 2 3" xfId="15973" xr:uid="{962D466D-EBE4-4F51-A7DB-FDF351CCEB62}"/>
    <cellStyle name="RIGs input cells 4 4 3" xfId="14522" xr:uid="{BD980D34-D307-4280-B361-3B05C1CA1DC2}"/>
    <cellStyle name="RIGs input cells 4 4 4" xfId="15264" xr:uid="{E8CB5BE1-CEDF-4BB3-8B5D-D4316B09CBA6}"/>
    <cellStyle name="RIGs input cells 4 5" xfId="11849" xr:uid="{B6614AAE-9DE5-4292-8AAF-CC028EA8C67E}"/>
    <cellStyle name="RIGs input cells 4 5 2" xfId="16709" xr:uid="{36C5BDC2-52D2-46D2-B0D4-DB08F3062759}"/>
    <cellStyle name="RIGs input cells 4 6" xfId="10435" xr:uid="{56A75A8B-D4F4-4B3F-B0E3-D8F8070254BE}"/>
    <cellStyle name="RIGs input cells 4_3.15 Additional Data" xfId="11450" xr:uid="{2C95B98C-939B-4884-9A66-08802B87638C}"/>
    <cellStyle name="RIGs input cells 47 2 2" xfId="7057" xr:uid="{B8E92BA7-7F66-43DA-95DC-C3C6A1B60C6A}"/>
    <cellStyle name="RIGs input cells 48" xfId="6978" xr:uid="{704FF5C0-666C-4C65-8F9D-61B88646CC96}"/>
    <cellStyle name="RIGs input cells 48 2" xfId="7002" xr:uid="{0410DDB6-43EF-4F54-B1F0-F7E805C2CF2A}"/>
    <cellStyle name="RIGs input cells 5" xfId="5647" xr:uid="{A85D705D-6C3C-49D7-8BEB-152F8A6B9429}"/>
    <cellStyle name="RIGs input cells 5 2" xfId="5648" xr:uid="{127325F1-88E9-451D-9655-35796D23E083}"/>
    <cellStyle name="RIGs input cells 5 2 2" xfId="5916" xr:uid="{EC56C98A-644A-4281-8AD1-DF7F65725E35}"/>
    <cellStyle name="RIGs input cells 5 2 2 2" xfId="12074" xr:uid="{7F65E5D3-E10A-405B-A9C6-C31133896C50}"/>
    <cellStyle name="RIGs input cells 5 2 2 2 2" xfId="14798" xr:uid="{3BE0A4DA-FE75-4655-8A39-6FBCC56967F7}"/>
    <cellStyle name="RIGs input cells 5 2 2 2 3" xfId="15477" xr:uid="{46826421-85C8-4DFC-A0A1-6F4780AB2680}"/>
    <cellStyle name="RIGs input cells 5 2 2 3" xfId="13903" xr:uid="{6B136B62-7964-4944-BD04-A0D9500EA0C7}"/>
    <cellStyle name="RIGs input cells 5 2 2 4" xfId="13689" xr:uid="{B07A806D-80F9-45F5-BAF9-FA87CD031740}"/>
    <cellStyle name="RIGs input cells 5 2 3" xfId="11452" xr:uid="{A02276AF-1C23-4DCE-85B8-F98A7980AC7D}"/>
    <cellStyle name="RIGs input cells 5 2 3 2" xfId="12790" xr:uid="{2AF996A7-89C0-4BC4-9C68-13A7B347F086}"/>
    <cellStyle name="RIGs input cells 5 2 3 2 2" xfId="15168" xr:uid="{DF6C6CA1-DFDD-4187-AE78-59BCA61A170E}"/>
    <cellStyle name="RIGs input cells 5 2 3 2 3" xfId="15977" xr:uid="{C6E54A6A-4D88-4FDC-82A7-789F74D56531}"/>
    <cellStyle name="RIGs input cells 5 2 3 3" xfId="14526" xr:uid="{E01F7F7D-1E26-4C92-A174-F3FD58E2C45C}"/>
    <cellStyle name="RIGs input cells 5 2 3 4" xfId="15268" xr:uid="{B4A8189E-43EF-48BE-9669-A6EF572DB77D}"/>
    <cellStyle name="RIGs input cells 5 2 4" xfId="11852" xr:uid="{746C86F2-D786-46C9-B363-2AE19558A0FF}"/>
    <cellStyle name="RIGs input cells 5 2 4 2" xfId="16712" xr:uid="{FB000DC5-9B11-42A6-AB90-3DAFCB2BE900}"/>
    <cellStyle name="RIGs input cells 5 2 5" xfId="10438" xr:uid="{5C0E9096-B011-4E9E-A775-E06065086252}"/>
    <cellStyle name="RIGs input cells 5 3" xfId="5915" xr:uid="{64ABDB0A-6591-4A9B-BB6B-E618E319D4C7}"/>
    <cellStyle name="RIGs input cells 5 3 2" xfId="12073" xr:uid="{46C89298-EBC4-4858-BA8C-09B68B961864}"/>
    <cellStyle name="RIGs input cells 5 3 2 2" xfId="14797" xr:uid="{01B34B82-4878-4A73-8038-3A1974E4D49A}"/>
    <cellStyle name="RIGs input cells 5 3 2 3" xfId="15476" xr:uid="{2C72CE68-1442-44F7-B437-B3DAA36440F2}"/>
    <cellStyle name="RIGs input cells 5 3 3" xfId="13902" xr:uid="{27B3ECD6-93C8-47A8-8C9E-B28EB5B9F3D8}"/>
    <cellStyle name="RIGs input cells 5 3 4" xfId="9067" xr:uid="{64541281-E1D0-4242-8265-EE2A03DCFF15}"/>
    <cellStyle name="RIGs input cells 5 4" xfId="11451" xr:uid="{90D62DFE-EC95-4B36-AAB4-1BC3EBD1E6EE}"/>
    <cellStyle name="RIGs input cells 5 4 2" xfId="12789" xr:uid="{38C7FF5C-46BB-45FF-B836-CFC5B2BD52B9}"/>
    <cellStyle name="RIGs input cells 5 4 2 2" xfId="15167" xr:uid="{BA9F50E4-491B-4E98-8B1E-A8D96DA27CB2}"/>
    <cellStyle name="RIGs input cells 5 4 2 3" xfId="15976" xr:uid="{6F220422-BE7B-4FD4-A26C-1E20EB977D0C}"/>
    <cellStyle name="RIGs input cells 5 4 3" xfId="14525" xr:uid="{8B2A0CC0-338C-4B8D-AF21-0361D30F56C3}"/>
    <cellStyle name="RIGs input cells 5 4 4" xfId="15267" xr:uid="{CB161692-15B3-4866-938A-49CAAC6E7779}"/>
    <cellStyle name="RIGs input cells 5 5" xfId="11851" xr:uid="{5E4D69EA-5DCA-41A1-A8D2-A5D27584814A}"/>
    <cellStyle name="RIGs input cells 5 5 2" xfId="16711" xr:uid="{F7F26F44-67EC-498D-BB3C-78879C163FEA}"/>
    <cellStyle name="RIGs input cells 5 6" xfId="10437" xr:uid="{61D508EF-83EB-4C2A-A2B7-1DDFBB90A5AF}"/>
    <cellStyle name="RIGs input cells 5_3.15 Additional Data" xfId="11453" xr:uid="{E244DC13-3468-4A84-8218-4D297B86F7DF}"/>
    <cellStyle name="RIGs input cells 6" xfId="5649" xr:uid="{13D0BC87-9C07-4EAE-B7D6-63D7DF836D9D}"/>
    <cellStyle name="RIGs input cells 6 2" xfId="5650" xr:uid="{027359E9-EC0F-4A55-8F89-24BD15ED56B2}"/>
    <cellStyle name="RIGs input cells 6 2 2" xfId="5918" xr:uid="{EBBA7C13-A19B-4A92-B3D4-C28B2157CA50}"/>
    <cellStyle name="RIGs input cells 6 2 2 2" xfId="12076" xr:uid="{7D2DDCAA-4C8B-46AE-9EDB-73278C64BE73}"/>
    <cellStyle name="RIGs input cells 6 2 2 2 2" xfId="14800" xr:uid="{05493BF1-E3CE-499C-83FB-7FF40F15BB09}"/>
    <cellStyle name="RIGs input cells 6 2 2 2 3" xfId="15479" xr:uid="{E1919E53-316D-40CD-B1CC-2B4E140C3E61}"/>
    <cellStyle name="RIGs input cells 6 2 2 3" xfId="13905" xr:uid="{BE382CD5-B100-41E8-B229-BF287CF28BDF}"/>
    <cellStyle name="RIGs input cells 6 2 2 4" xfId="13343" xr:uid="{FE0CC2DF-EF29-484B-8868-DFFC6BE33F33}"/>
    <cellStyle name="RIGs input cells 6 2 3" xfId="11455" xr:uid="{DCE53CC4-73FB-48A6-934F-C6F1D00956C3}"/>
    <cellStyle name="RIGs input cells 6 2 3 2" xfId="12792" xr:uid="{052AB34F-D070-4F6E-A994-6DC851777D62}"/>
    <cellStyle name="RIGs input cells 6 2 3 2 2" xfId="15170" xr:uid="{E76E6446-4B07-4992-9F7B-60E5625196AC}"/>
    <cellStyle name="RIGs input cells 6 2 3 2 3" xfId="15979" xr:uid="{32639FD1-5306-4DE8-8E0C-2161AD7BF75D}"/>
    <cellStyle name="RIGs input cells 6 2 3 3" xfId="14528" xr:uid="{6227FF86-38A7-481C-8869-D56D34FF0F8B}"/>
    <cellStyle name="RIGs input cells 6 2 3 4" xfId="15270" xr:uid="{E49A25DE-E149-4CB2-80E4-95F2BDC7908A}"/>
    <cellStyle name="RIGs input cells 6 2 4" xfId="11854" xr:uid="{C16A091A-7662-4336-BF22-354FC2268F96}"/>
    <cellStyle name="RIGs input cells 6 2 4 2" xfId="16714" xr:uid="{38298FD3-027E-4994-BDCE-2A447BEC6BEA}"/>
    <cellStyle name="RIGs input cells 6 2 5" xfId="10440" xr:uid="{794E3F53-DEC4-461E-B2E1-1E33FA7687E9}"/>
    <cellStyle name="RIGs input cells 6 3" xfId="5917" xr:uid="{D16D602D-634C-4C48-9059-8CB35E6B9C0C}"/>
    <cellStyle name="RIGs input cells 6 3 2" xfId="12075" xr:uid="{1B4E4C8C-D9B3-4F6F-A5F2-149EF853EFB1}"/>
    <cellStyle name="RIGs input cells 6 3 2 2" xfId="14799" xr:uid="{C1297A55-4B6A-42E2-A6BF-7F563886DACF}"/>
    <cellStyle name="RIGs input cells 6 3 2 3" xfId="15478" xr:uid="{E1B1DE0A-C368-480A-B755-844E61F08CFF}"/>
    <cellStyle name="RIGs input cells 6 3 3" xfId="13904" xr:uid="{31DDF19C-FD59-4CCC-B408-EA3150A41B12}"/>
    <cellStyle name="RIGs input cells 6 3 4" xfId="14652" xr:uid="{8B7D7D34-612B-47E4-9A3A-08A3E797D4A8}"/>
    <cellStyle name="RIGs input cells 6 4" xfId="11454" xr:uid="{3585731E-B75B-4E39-9C04-B03055CD5A13}"/>
    <cellStyle name="RIGs input cells 6 4 2" xfId="12791" xr:uid="{B0F40A43-13EC-41FA-987D-63B0584F6712}"/>
    <cellStyle name="RIGs input cells 6 4 2 2" xfId="15169" xr:uid="{00D65CE3-99B7-40EC-91DE-E1D2EFBA537A}"/>
    <cellStyle name="RIGs input cells 6 4 2 3" xfId="15978" xr:uid="{D460E3DD-716E-45F6-87B0-F00ED88ED331}"/>
    <cellStyle name="RIGs input cells 6 4 3" xfId="14527" xr:uid="{90F4029F-9FF5-4C3D-AB2D-F5E0BFB45945}"/>
    <cellStyle name="RIGs input cells 6 4 4" xfId="15269" xr:uid="{2409445D-6E7F-41F3-9FF6-B6BC7C572CC0}"/>
    <cellStyle name="RIGs input cells 6 5" xfId="11853" xr:uid="{CF8CEDEF-183C-4CA8-BD7A-92EB22A6613B}"/>
    <cellStyle name="RIGs input cells 6 5 2" xfId="16713" xr:uid="{3C6D0B68-09BF-421D-820B-2672454054D7}"/>
    <cellStyle name="RIGs input cells 6 6" xfId="10439" xr:uid="{30CA60F7-DD1E-4568-930B-147691359A2C}"/>
    <cellStyle name="RIGs input cells 6_3.15 Additional Data" xfId="11456" xr:uid="{E8BD5050-B399-449E-8F7B-20378A96C530}"/>
    <cellStyle name="RIGs input cells 7" xfId="5651" xr:uid="{4041918E-D4DE-4B95-8E84-B007BBFB1829}"/>
    <cellStyle name="RIGs input cells 7 2" xfId="5919" xr:uid="{E7321233-BD49-454F-B92E-1BDBC435648C}"/>
    <cellStyle name="RIGs input cells 7 2 2" xfId="10791" xr:uid="{CB11F7F2-6B02-4B57-B97C-E5B2E35B7C3D}"/>
    <cellStyle name="RIGs input cells 7 2 2 2" xfId="12194" xr:uid="{51AD35E7-4F51-4A9A-9476-409100C716B6}"/>
    <cellStyle name="RIGs input cells 7 2 2 2 2" xfId="14868" xr:uid="{70359001-D947-4B1F-AF9A-170304249F47}"/>
    <cellStyle name="RIGs input cells 7 2 2 2 3" xfId="15594" xr:uid="{B4C55D9E-8AB1-445D-BE4F-6FD7F1E78948}"/>
    <cellStyle name="RIGs input cells 7 2 2 3" xfId="14022" xr:uid="{A780020B-4EBE-4264-B790-AF1247E18A65}"/>
    <cellStyle name="RIGs input cells 7 2 2 4" xfId="13002" xr:uid="{A40874E0-3BB2-4BFB-B2A1-A7D7FF057C77}"/>
    <cellStyle name="RIGs input cells 7 2 3" xfId="11458" xr:uid="{0026D857-9B3B-43DC-9F26-983FC11996E9}"/>
    <cellStyle name="RIGs input cells 7 2 3 2" xfId="12794" xr:uid="{47A61851-220A-424B-A3A0-0167CC0007DA}"/>
    <cellStyle name="RIGs input cells 7 2 3 2 2" xfId="15172" xr:uid="{996DEAEA-F732-4C97-9773-67EF53A40430}"/>
    <cellStyle name="RIGs input cells 7 2 3 2 3" xfId="15981" xr:uid="{342533B3-761B-427C-803F-064F41E605FD}"/>
    <cellStyle name="RIGs input cells 7 2 3 3" xfId="14530" xr:uid="{86BFB1A5-B30F-40F5-AFCA-4EE2759E65D9}"/>
    <cellStyle name="RIGs input cells 7 2 3 4" xfId="15272" xr:uid="{B348B5E9-BC12-4C06-8CA1-28C1057EAFCB}"/>
    <cellStyle name="RIGs input cells 7 2 4" xfId="11935" xr:uid="{B2F76F9D-49AB-4C87-ABF1-95EE7000F921}"/>
    <cellStyle name="RIGs input cells 7 2 4 2" xfId="16786" xr:uid="{A1AD6F44-09BB-4230-AD26-0BAE2158BB70}"/>
    <cellStyle name="RIGs input cells 7 2 5" xfId="10572" xr:uid="{72506097-6EDF-4641-ACBC-CF53EE6CFF1E}"/>
    <cellStyle name="RIGs input cells 7 3" xfId="10692" xr:uid="{61F36CE7-9995-4759-A287-6666CDF5A99F}"/>
    <cellStyle name="RIGs input cells 7 3 2" xfId="12077" xr:uid="{C54C4329-CE59-40A6-AA9C-19B32EE63D27}"/>
    <cellStyle name="RIGs input cells 7 3 2 2" xfId="14801" xr:uid="{00538BED-DC9E-4B15-9966-75C0473F0F7E}"/>
    <cellStyle name="RIGs input cells 7 3 2 3" xfId="15480" xr:uid="{5DD2AA64-39C8-4347-8C03-4206D961EC23}"/>
    <cellStyle name="RIGs input cells 7 3 3" xfId="13906" xr:uid="{46681C07-99E6-4311-A679-8D1E2FC994CE}"/>
    <cellStyle name="RIGs input cells 7 3 4" xfId="14584" xr:uid="{6BEEF64F-A110-496E-9642-4A1678AB7CB1}"/>
    <cellStyle name="RIGs input cells 7 4" xfId="11457" xr:uid="{E53A28B1-17FB-4E85-92C2-61B082431A76}"/>
    <cellStyle name="RIGs input cells 7 4 2" xfId="12793" xr:uid="{B052D972-FE29-4138-A980-198C664928F7}"/>
    <cellStyle name="RIGs input cells 7 4 2 2" xfId="15171" xr:uid="{10F93098-FEFC-46E4-951F-24B42DE3BC52}"/>
    <cellStyle name="RIGs input cells 7 4 2 3" xfId="15980" xr:uid="{B6B0873F-AA38-44B0-9EC4-432C568BEE85}"/>
    <cellStyle name="RIGs input cells 7 4 3" xfId="14529" xr:uid="{31E9E870-69FF-44ED-878F-2F8916663F74}"/>
    <cellStyle name="RIGs input cells 7 4 4" xfId="15271" xr:uid="{E17195F4-457D-493D-BF59-1E338DB06EFB}"/>
    <cellStyle name="RIGs input cells 7 5" xfId="11855" xr:uid="{239378C3-CFF7-42F4-AC15-2EEB8D6E6460}"/>
    <cellStyle name="RIGs input cells 7 5 2" xfId="16715" xr:uid="{83BA7561-A197-43A2-90A1-9A89EA8C20CA}"/>
    <cellStyle name="RIGs input cells 7 6" xfId="10441" xr:uid="{4658E6F5-3EEA-4683-A211-F8EB655E893F}"/>
    <cellStyle name="RIGs input cells 7_3.15 Additional Data" xfId="11459" xr:uid="{F21D79E2-C768-4A2A-AD2F-95D29EBD4A3C}"/>
    <cellStyle name="RIGs input cells 8" xfId="5904" xr:uid="{AEF431D9-5DDD-434E-B19B-DB8BD256125B}"/>
    <cellStyle name="RIGs input cells 8 2" xfId="10792" xr:uid="{E4EDC0F9-C755-4C3E-A7A2-59D4FB035E2C}"/>
    <cellStyle name="RIGs input cells 8 2 2" xfId="12195" xr:uid="{627EE9CE-2321-44DC-A3F5-AB056F449EE9}"/>
    <cellStyle name="RIGs input cells 8 2 2 2" xfId="14869" xr:uid="{7DD72E55-1782-4EE6-B966-004A658298A9}"/>
    <cellStyle name="RIGs input cells 8 2 2 3" xfId="15595" xr:uid="{B8E2C2B6-962C-41A1-BE39-9ADF8CD73452}"/>
    <cellStyle name="RIGs input cells 8 2 3" xfId="14023" xr:uid="{2D7487CE-5D1C-4EFE-9540-350B9425512C}"/>
    <cellStyle name="RIGs input cells 8 2 4" xfId="14155" xr:uid="{A854009A-BBCA-47FF-BEC0-5DC85BF314F7}"/>
    <cellStyle name="RIGs input cells 8 3" xfId="11460" xr:uid="{27289AA2-D29A-4BA9-B63C-A4FCD4778D52}"/>
    <cellStyle name="RIGs input cells 8 3 2" xfId="12795" xr:uid="{9DD838BE-77EF-4ECC-B1A5-710E3DC2ED54}"/>
    <cellStyle name="RIGs input cells 8 3 2 2" xfId="15173" xr:uid="{8A5C24D8-F81E-4798-A71A-F12825B0DD9A}"/>
    <cellStyle name="RIGs input cells 8 3 2 3" xfId="15982" xr:uid="{95F4FF4C-F9E6-430B-8D31-6CC00000475E}"/>
    <cellStyle name="RIGs input cells 8 3 3" xfId="14531" xr:uid="{2D7E631A-C32F-48E7-826B-A5A76ACB867F}"/>
    <cellStyle name="RIGs input cells 8 3 4" xfId="15273" xr:uid="{E2CF7CDB-ADC9-4311-A59A-CB95F66FC9B3}"/>
    <cellStyle name="RIGs input cells 8 4" xfId="11936" xr:uid="{A2DBB88B-3CE5-4319-91DB-65493C606228}"/>
    <cellStyle name="RIGs input cells 8 4 2" xfId="16787" xr:uid="{82DB370F-8C3E-4910-AF77-4ECBCFE0FE28}"/>
    <cellStyle name="RIGs input cells 8 5" xfId="10573" xr:uid="{ABB9A2E8-9A96-4E54-B812-16A8817AC47E}"/>
    <cellStyle name="RIGs input cells 9" xfId="10691" xr:uid="{5687047C-6CFF-412B-826C-18FF26169A62}"/>
    <cellStyle name="RIGs input cells 9 2" xfId="12062" xr:uid="{506DA204-FF79-49FA-ACD7-60C95499052F}"/>
    <cellStyle name="RIGs input cells 9 2 2" xfId="14786" xr:uid="{299D7ADC-77EF-4115-B651-FA8CA970BD94}"/>
    <cellStyle name="RIGs input cells 9 2 3" xfId="15465" xr:uid="{62B62458-5F3B-4CFC-BCFC-B21E5E426C12}"/>
    <cellStyle name="RIGs input cells 9 3" xfId="13891" xr:uid="{09B0CEF5-3A3C-4DDC-83C2-532D27639647}"/>
    <cellStyle name="RIGs input cells 9 4" xfId="14161" xr:uid="{4FD84DC2-D175-420F-A675-B3A99C5F8830}"/>
    <cellStyle name="RIGs input cells_3.15 Additional Data" xfId="11461" xr:uid="{A0A112E3-1A3F-4E3C-A5B5-0B33E93F12D1}"/>
    <cellStyle name="RIGs input totals" xfId="5652" xr:uid="{4763C065-CB12-4187-B2AD-84CDDE81BDD9}"/>
    <cellStyle name="RIGs input totals 10" xfId="11856" xr:uid="{80E42946-BC88-4E2B-A911-825AD816722A}"/>
    <cellStyle name="RIGs input totals 10 2" xfId="16716" xr:uid="{587A19A0-45E0-46CF-973A-3EC6240FA99C}"/>
    <cellStyle name="RIGs input totals 11" xfId="10442" xr:uid="{EDAF7DC5-F7DF-4DF7-B1CD-8955722B1A78}"/>
    <cellStyle name="RIGs input totals 12" xfId="16117" xr:uid="{D67BFF93-2398-4FBB-83F4-722A52296200}"/>
    <cellStyle name="RIGs input totals 2" xfId="5653" xr:uid="{B6981ECF-0401-4485-8840-269055E99A52}"/>
    <cellStyle name="RIGs input totals 2 10" xfId="12933" xr:uid="{48D87583-CEBF-4B48-A2DF-AC70FF6D4F99}"/>
    <cellStyle name="RIGs input totals 2 11" xfId="16118" xr:uid="{90ECC1E1-731C-4C2F-9F98-CFC229876C64}"/>
    <cellStyle name="RIGs input totals 2 2" xfId="5654" xr:uid="{C22D5771-7D70-4258-8535-7028A77CEE25}"/>
    <cellStyle name="RIGs input totals 2 2 2" xfId="5655" xr:uid="{2152CB2A-A070-475E-9276-699CF996B51D}"/>
    <cellStyle name="RIGs input totals 2 2 2 2" xfId="5923" xr:uid="{798A879B-4DA3-4CAE-BFA7-B953C81B00B0}"/>
    <cellStyle name="RIGs input totals 2 2 2 2 2" xfId="12081" xr:uid="{AC2975BA-C728-4A1B-9FED-36603E4FB2A2}"/>
    <cellStyle name="RIGs input totals 2 2 2 2 2 2" xfId="14805" xr:uid="{D20F8DEF-8156-4FA4-8BDA-B45D5AFCD1BA}"/>
    <cellStyle name="RIGs input totals 2 2 2 2 2 3" xfId="15484" xr:uid="{618B9F23-2EBE-40A9-B8F4-0EE4142B3F1B}"/>
    <cellStyle name="RIGs input totals 2 2 2 2 3" xfId="13910" xr:uid="{D3241412-2F06-4EA0-BF54-8785EAFD6425}"/>
    <cellStyle name="RIGs input totals 2 2 2 2 4" xfId="14954" xr:uid="{B3E33CDD-A706-48CF-B51A-5BBA8F1C755A}"/>
    <cellStyle name="RIGs input totals 2 2 2 3" xfId="11465" xr:uid="{E1E051ED-CC86-42E8-B3F2-7D4F34D7FA94}"/>
    <cellStyle name="RIGs input totals 2 2 2 3 2" xfId="12799" xr:uid="{B7DB7100-C692-4B81-938A-44AF70275357}"/>
    <cellStyle name="RIGs input totals 2 2 2 3 2 2" xfId="15177" xr:uid="{E155C306-B09C-459A-BC41-79AAD38572C6}"/>
    <cellStyle name="RIGs input totals 2 2 2 3 2 3" xfId="15986" xr:uid="{4D8A83BD-5DF0-4399-9FE7-B39CCE501C54}"/>
    <cellStyle name="RIGs input totals 2 2 2 3 3" xfId="14535" xr:uid="{B7BE5BF9-A878-45F4-8F21-367BC5A144B8}"/>
    <cellStyle name="RIGs input totals 2 2 2 3 4" xfId="15277" xr:uid="{AD4E5113-AAA8-430A-95EA-0DABC9259C6A}"/>
    <cellStyle name="RIGs input totals 2 2 2 4" xfId="11859" xr:uid="{DFC3745B-0A84-45B1-BDE6-E0C47046DD31}"/>
    <cellStyle name="RIGs input totals 2 2 2 4 2" xfId="16719" xr:uid="{F1B39D2A-F8D7-49BE-986D-A488FCF372D4}"/>
    <cellStyle name="RIGs input totals 2 2 2 5" xfId="10445" xr:uid="{EF65C46C-77DD-41EA-AAFA-47FB25120EA0}"/>
    <cellStyle name="RIGs input totals 2 2 3" xfId="5922" xr:uid="{6524DFC4-DD4E-448B-BAEA-7CBE667036A1}"/>
    <cellStyle name="RIGs input totals 2 2 3 2" xfId="12080" xr:uid="{C2A6D986-1ACE-409C-BBB7-EB22D0CE3F42}"/>
    <cellStyle name="RIGs input totals 2 2 3 2 2" xfId="14804" xr:uid="{4244B516-4B78-41BF-B522-476DDB4927D0}"/>
    <cellStyle name="RIGs input totals 2 2 3 2 3" xfId="15483" xr:uid="{956F9502-5013-4FF4-A7E1-D4B04CAED752}"/>
    <cellStyle name="RIGs input totals 2 2 3 3" xfId="13909" xr:uid="{763A232D-364E-4CCB-A9D2-018A84ACDA10}"/>
    <cellStyle name="RIGs input totals 2 2 3 4" xfId="14160" xr:uid="{98BB970A-7D81-4344-9A7B-BFA9F73016FD}"/>
    <cellStyle name="RIGs input totals 2 2 4" xfId="11464" xr:uid="{BA25DEF8-85CA-4EAA-9281-75ACC506019F}"/>
    <cellStyle name="RIGs input totals 2 2 4 2" xfId="12798" xr:uid="{2CC5A471-C555-41BA-94F9-00723B0197F9}"/>
    <cellStyle name="RIGs input totals 2 2 4 2 2" xfId="15176" xr:uid="{A4388816-11F1-49ED-B14F-0DBAF991E99F}"/>
    <cellStyle name="RIGs input totals 2 2 4 2 3" xfId="15985" xr:uid="{996BE14A-0B7B-4E00-8C13-2BFA99D435DE}"/>
    <cellStyle name="RIGs input totals 2 2 4 3" xfId="14534" xr:uid="{963D1DFA-5255-4AE2-B0F8-F682CC510074}"/>
    <cellStyle name="RIGs input totals 2 2 4 4" xfId="15276" xr:uid="{628CB294-DB99-45D8-B6BE-E3A252508B62}"/>
    <cellStyle name="RIGs input totals 2 2 5" xfId="11858" xr:uid="{94805EFD-0145-4C78-B649-C9B2D063CC94}"/>
    <cellStyle name="RIGs input totals 2 2 5 2" xfId="16718" xr:uid="{74B5D109-6AA3-4B67-AC23-E696D644778D}"/>
    <cellStyle name="RIGs input totals 2 2 6" xfId="10444" xr:uid="{CCA1EE15-A1C5-4B03-AA7B-E2A003704A27}"/>
    <cellStyle name="RIGs input totals 2 2_3.15 Additional Data" xfId="11466" xr:uid="{39A48044-BBA3-46DF-8851-AC91A9BBD47A}"/>
    <cellStyle name="RIGs input totals 2 3" xfId="5656" xr:uid="{7946E0DD-696C-445B-A440-CA8A54A21059}"/>
    <cellStyle name="RIGs input totals 2 3 2" xfId="5657" xr:uid="{87E7CF4E-7B4B-49FB-AF5C-B6DE1BFA852C}"/>
    <cellStyle name="RIGs input totals 2 3 2 2" xfId="5925" xr:uid="{A08201B4-D121-4EE5-9924-070037B51C7B}"/>
    <cellStyle name="RIGs input totals 2 3 2 2 2" xfId="12083" xr:uid="{81244F96-3EA6-4662-BC57-F019AE375368}"/>
    <cellStyle name="RIGs input totals 2 3 2 2 2 2" xfId="14807" xr:uid="{E66490A7-9854-4564-BEA9-416E2E941D0F}"/>
    <cellStyle name="RIGs input totals 2 3 2 2 2 3" xfId="15486" xr:uid="{32387486-A615-4B0A-8CC6-A333CF2A0A68}"/>
    <cellStyle name="RIGs input totals 2 3 2 2 3" xfId="13912" xr:uid="{3D59B8DD-BC9C-4B27-B03D-C597E2B2AE5F}"/>
    <cellStyle name="RIGs input totals 2 3 2 2 4" xfId="13838" xr:uid="{2990B4D9-8A37-4F85-820F-152D40F0FFEE}"/>
    <cellStyle name="RIGs input totals 2 3 2 3" xfId="11468" xr:uid="{3476F38D-34C0-4916-8E9F-E28A0794FD8B}"/>
    <cellStyle name="RIGs input totals 2 3 2 3 2" xfId="12801" xr:uid="{CCB15CEE-9BC2-4AFA-94A4-489AFD6C0907}"/>
    <cellStyle name="RIGs input totals 2 3 2 3 2 2" xfId="15179" xr:uid="{129242DD-43B2-4BCD-A253-82E881AA5E73}"/>
    <cellStyle name="RIGs input totals 2 3 2 3 2 3" xfId="15988" xr:uid="{219F497A-3D30-4592-9511-FA6766F71088}"/>
    <cellStyle name="RIGs input totals 2 3 2 3 3" xfId="14537" xr:uid="{6DE1F13F-A582-47A5-AA6C-1491E559A84B}"/>
    <cellStyle name="RIGs input totals 2 3 2 3 4" xfId="15279" xr:uid="{47307D1E-4ECE-4C29-9A7B-A642353B2096}"/>
    <cellStyle name="RIGs input totals 2 3 2 4" xfId="11861" xr:uid="{55ACDFDC-5409-4322-A974-D581F12426B9}"/>
    <cellStyle name="RIGs input totals 2 3 2 4 2" xfId="16721" xr:uid="{5273B47A-C055-4B90-9511-8296C4CDDFCE}"/>
    <cellStyle name="RIGs input totals 2 3 2 5" xfId="10447" xr:uid="{D8D7577A-D541-4E22-8E3A-F4BA11C0CB5D}"/>
    <cellStyle name="RIGs input totals 2 3 3" xfId="5924" xr:uid="{6E8A996C-F419-45E4-AE31-59B9286A90F0}"/>
    <cellStyle name="RIGs input totals 2 3 3 2" xfId="12082" xr:uid="{AD6E9A06-634C-4AB6-9742-7E37314B067E}"/>
    <cellStyle name="RIGs input totals 2 3 3 2 2" xfId="14806" xr:uid="{EEAE3272-BF1C-455C-8BCE-61C92445D187}"/>
    <cellStyle name="RIGs input totals 2 3 3 2 3" xfId="15485" xr:uid="{0DC58D0A-E331-4D15-BDBB-D6573EC8A4D9}"/>
    <cellStyle name="RIGs input totals 2 3 3 3" xfId="13911" xr:uid="{4F2F8479-6563-4C92-866E-91F5B7BF0A6F}"/>
    <cellStyle name="RIGs input totals 2 3 3 4" xfId="13106" xr:uid="{A75C3C71-CD68-4D6D-8E0C-FA21F7A11878}"/>
    <cellStyle name="RIGs input totals 2 3 4" xfId="11467" xr:uid="{71523019-6282-46D7-AB12-DB6DC0D131C4}"/>
    <cellStyle name="RIGs input totals 2 3 4 2" xfId="12800" xr:uid="{3210DF62-100E-4955-A90B-1F7E65397D58}"/>
    <cellStyle name="RIGs input totals 2 3 4 2 2" xfId="15178" xr:uid="{449B7606-A67C-4D79-A56C-CF1D23F21DAC}"/>
    <cellStyle name="RIGs input totals 2 3 4 2 3" xfId="15987" xr:uid="{D99F151C-8A8A-4D66-919D-70F0EFE72D27}"/>
    <cellStyle name="RIGs input totals 2 3 4 3" xfId="14536" xr:uid="{4D5896AD-AECE-4833-8BF2-EDCC3DB171FC}"/>
    <cellStyle name="RIGs input totals 2 3 4 4" xfId="15278" xr:uid="{2D425422-7466-47C4-967B-5B63B0E4EC64}"/>
    <cellStyle name="RIGs input totals 2 3 5" xfId="11860" xr:uid="{947FDB10-4978-4AF6-A56F-32520B54360D}"/>
    <cellStyle name="RIGs input totals 2 3 5 2" xfId="16720" xr:uid="{BBB2EBA3-A23D-41A9-ACF5-7CCDAA189297}"/>
    <cellStyle name="RIGs input totals 2 3 6" xfId="10446" xr:uid="{A0A0A84E-80FB-4A35-9F91-D721C95340B5}"/>
    <cellStyle name="RIGs input totals 2 3_3.15 Additional Data" xfId="11469" xr:uid="{2236EC1D-2F3B-459E-9233-3CEFF680D437}"/>
    <cellStyle name="RIGs input totals 2 4" xfId="5658" xr:uid="{52598D5D-0B7D-409C-8B1B-57E044AC09CF}"/>
    <cellStyle name="RIGs input totals 2 4 2" xfId="5926" xr:uid="{9C20DE48-BF64-4537-B968-B8E4684C5CA1}"/>
    <cellStyle name="RIGs input totals 2 4 2 2" xfId="10793" xr:uid="{A63F48B0-42DB-4F13-8CFA-EB8BFF699628}"/>
    <cellStyle name="RIGs input totals 2 4 2 2 2" xfId="12196" xr:uid="{79CCD865-E9EF-4E83-9DAB-1CC559C98DB3}"/>
    <cellStyle name="RIGs input totals 2 4 2 2 2 2" xfId="14870" xr:uid="{48F21A48-F220-46AC-821E-3811C896D701}"/>
    <cellStyle name="RIGs input totals 2 4 2 2 2 3" xfId="15596" xr:uid="{B043B07E-AD3E-4CB1-B2D8-C0171E508C36}"/>
    <cellStyle name="RIGs input totals 2 4 2 2 3" xfId="14024" xr:uid="{870E2817-7A9E-43C3-9D43-B085FB827284}"/>
    <cellStyle name="RIGs input totals 2 4 2 2 4" xfId="14949" xr:uid="{1346E657-625D-4729-AFF1-4195B017051A}"/>
    <cellStyle name="RIGs input totals 2 4 2 3" xfId="11471" xr:uid="{39496EAB-3A42-4BF0-885A-690DE467FCCC}"/>
    <cellStyle name="RIGs input totals 2 4 2 3 2" xfId="12803" xr:uid="{5FE46346-863C-4CAF-BBFC-CA20FCAAAB01}"/>
    <cellStyle name="RIGs input totals 2 4 2 3 2 2" xfId="15181" xr:uid="{12F4DE52-A7DD-412A-82CD-084D7627B798}"/>
    <cellStyle name="RIGs input totals 2 4 2 3 2 3" xfId="15990" xr:uid="{00A8CD1E-68EB-4CFF-81CB-D3E837EEEB23}"/>
    <cellStyle name="RIGs input totals 2 4 2 3 3" xfId="14539" xr:uid="{EEA9E975-A152-41A4-98F7-678C06BAE1B2}"/>
    <cellStyle name="RIGs input totals 2 4 2 3 4" xfId="15281" xr:uid="{B1DDB5BA-82F2-458E-8324-D7B5DA501F95}"/>
    <cellStyle name="RIGs input totals 2 4 2 4" xfId="11937" xr:uid="{12FA5050-C86A-4D40-A7AD-4E2CC42983D2}"/>
    <cellStyle name="RIGs input totals 2 4 2 4 2" xfId="16788" xr:uid="{9F1E0E9B-2426-44AD-9E9F-F512E05E863B}"/>
    <cellStyle name="RIGs input totals 2 4 2 5" xfId="10574" xr:uid="{5D6B6BA0-1EB2-4180-9E64-86252CB015AC}"/>
    <cellStyle name="RIGs input totals 2 4 3" xfId="10575" xr:uid="{8320C5AA-F692-43DA-8FA1-C8A806D88053}"/>
    <cellStyle name="RIGs input totals 2 4 3 2" xfId="10794" xr:uid="{6A17ADF5-1D12-4593-8A25-1031DAFD4369}"/>
    <cellStyle name="RIGs input totals 2 4 3 2 2" xfId="12197" xr:uid="{8C6BB686-882E-422E-8877-B5058B63463D}"/>
    <cellStyle name="RIGs input totals 2 4 3 2 2 2" xfId="14871" xr:uid="{4A9E8FFE-0DDA-4F19-B089-8F18B039B957}"/>
    <cellStyle name="RIGs input totals 2 4 3 2 2 3" xfId="15597" xr:uid="{C499FD40-5A3C-4A46-9E26-20D45A28589F}"/>
    <cellStyle name="RIGs input totals 2 4 3 2 3" xfId="14025" xr:uid="{15B2C2AC-3E75-44CA-ACA4-9154EFAC8BC9}"/>
    <cellStyle name="RIGs input totals 2 4 3 2 4" xfId="13101" xr:uid="{B1481B74-75A5-47DA-B032-B1A0BB6B11C1}"/>
    <cellStyle name="RIGs input totals 2 4 3 3" xfId="11472" xr:uid="{BE8C1AD2-9C3C-4540-84FA-09F0FDBC2C8B}"/>
    <cellStyle name="RIGs input totals 2 4 3 3 2" xfId="12804" xr:uid="{53A3212C-7D1B-4B97-BC60-5118BA0D22DE}"/>
    <cellStyle name="RIGs input totals 2 4 3 3 2 2" xfId="15182" xr:uid="{05575560-985D-47E3-B153-CC61BA40B7A2}"/>
    <cellStyle name="RIGs input totals 2 4 3 3 2 3" xfId="15991" xr:uid="{52F7B9B5-88E6-4EC3-972D-E461B02507F6}"/>
    <cellStyle name="RIGs input totals 2 4 3 3 3" xfId="14540" xr:uid="{279C8D26-FFA1-4541-9281-70516E8FE44C}"/>
    <cellStyle name="RIGs input totals 2 4 3 3 4" xfId="15282" xr:uid="{DFCA8341-3BC5-416B-819E-A1EF96D92110}"/>
    <cellStyle name="RIGs input totals 2 4 3 4" xfId="11938" xr:uid="{29265B4F-35C2-446B-A912-290C556A5CA5}"/>
    <cellStyle name="RIGs input totals 2 4 3 4 2" xfId="16789" xr:uid="{EB3C2376-DF79-4E36-95D1-2E1F166B01FD}"/>
    <cellStyle name="RIGs input totals 2 4 4" xfId="10693" xr:uid="{CDD82AA0-897A-4571-A4C3-667B8528EA45}"/>
    <cellStyle name="RIGs input totals 2 4 4 2" xfId="12084" xr:uid="{B7456574-05BC-4D2F-A505-ECBB711DED55}"/>
    <cellStyle name="RIGs input totals 2 4 4 2 2" xfId="14808" xr:uid="{47490CE9-D0FB-4EC1-BC24-55A69B2EED94}"/>
    <cellStyle name="RIGs input totals 2 4 4 2 3" xfId="15487" xr:uid="{9F140E15-4E36-4025-AE3D-96CEEEB59D56}"/>
    <cellStyle name="RIGs input totals 2 4 4 3" xfId="13913" xr:uid="{CD24B17C-91F6-43F9-ABD3-B143E83AA408}"/>
    <cellStyle name="RIGs input totals 2 4 4 4" xfId="13562" xr:uid="{15E5C586-A45A-4638-AB5F-627452D48176}"/>
    <cellStyle name="RIGs input totals 2 4 5" xfId="11470" xr:uid="{BB34084C-77FE-495F-8102-AF0D9C164019}"/>
    <cellStyle name="RIGs input totals 2 4 5 2" xfId="12802" xr:uid="{C8D0FF4B-97BA-4D11-BABD-8FA7453B6615}"/>
    <cellStyle name="RIGs input totals 2 4 5 2 2" xfId="15180" xr:uid="{9FF3691B-0C5B-4D3A-9E61-C8E1F09B8780}"/>
    <cellStyle name="RIGs input totals 2 4 5 2 3" xfId="15989" xr:uid="{B43AA797-4383-4BEB-A392-F786CC842DCC}"/>
    <cellStyle name="RIGs input totals 2 4 5 3" xfId="14538" xr:uid="{D6FFE46C-C0D0-423B-B184-DFEC1A785E7B}"/>
    <cellStyle name="RIGs input totals 2 4 5 4" xfId="15280" xr:uid="{E9A744CB-8568-46AC-844E-F5B1A252A049}"/>
    <cellStyle name="RIGs input totals 2 4 6" xfId="11862" xr:uid="{9D2D5B74-409C-4FD1-974E-50CDC3051B82}"/>
    <cellStyle name="RIGs input totals 2 4 6 2" xfId="16722" xr:uid="{C8CC900B-57B1-445D-BF82-C557A7F95E46}"/>
    <cellStyle name="RIGs input totals 2 4 7" xfId="10448" xr:uid="{E963F1D7-91F4-4AC5-ACF2-CE30BD093F1D}"/>
    <cellStyle name="RIGs input totals 2 4_3.15 Additional Data" xfId="11473" xr:uid="{4510824B-40DF-4992-990A-DF3838F932B4}"/>
    <cellStyle name="RIGs input totals 2 5" xfId="5659" xr:uid="{AD27A2F6-8157-4F07-AE1B-ED7B810E73BB}"/>
    <cellStyle name="RIGs input totals 2 5 2" xfId="5927" xr:uid="{40B76410-1AEA-430F-BFFA-21AC4BFA226C}"/>
    <cellStyle name="RIGs input totals 2 5 2 2" xfId="10795" xr:uid="{D2C1D6DE-06D8-40D4-9EEC-7251B895F7E3}"/>
    <cellStyle name="RIGs input totals 2 5 2 2 2" xfId="12198" xr:uid="{F81D03FF-FCB1-4267-A5ED-B5C8E7A6707C}"/>
    <cellStyle name="RIGs input totals 2 5 2 2 2 2" xfId="14872" xr:uid="{539C0F64-B951-4F9A-888B-65AEE7293437}"/>
    <cellStyle name="RIGs input totals 2 5 2 2 2 3" xfId="15598" xr:uid="{3D128291-7331-493E-B30F-D7C6A966BC1D}"/>
    <cellStyle name="RIGs input totals 2 5 2 2 3" xfId="14026" xr:uid="{FC952412-214A-4F1D-80BB-8BC358F31D55}"/>
    <cellStyle name="RIGs input totals 2 5 2 2 4" xfId="13832" xr:uid="{4BA6D615-0726-409A-B5F7-742078A0DE24}"/>
    <cellStyle name="RIGs input totals 2 5 2 3" xfId="11475" xr:uid="{7178413B-8673-4D10-AD6E-A7B144328C68}"/>
    <cellStyle name="RIGs input totals 2 5 2 3 2" xfId="12806" xr:uid="{AC1A08EE-B4F7-47BE-92D8-BD781F3CA8EF}"/>
    <cellStyle name="RIGs input totals 2 5 2 3 2 2" xfId="15184" xr:uid="{F8D14A4F-F074-406A-B514-C7F29D38190D}"/>
    <cellStyle name="RIGs input totals 2 5 2 3 2 3" xfId="15993" xr:uid="{C772F962-AAE8-4F9A-AD48-EBF12A224E5B}"/>
    <cellStyle name="RIGs input totals 2 5 2 3 3" xfId="14542" xr:uid="{67978065-66F0-4305-9A62-76F8BB2D4C47}"/>
    <cellStyle name="RIGs input totals 2 5 2 3 4" xfId="15284" xr:uid="{E31121D4-F092-4811-BDF6-0D3932B596D2}"/>
    <cellStyle name="RIGs input totals 2 5 2 4" xfId="11939" xr:uid="{6301A0AD-C602-476D-8938-BE6830DC4EC8}"/>
    <cellStyle name="RIGs input totals 2 5 2 4 2" xfId="16790" xr:uid="{DCA1E887-8455-4EB4-9A73-E095DB96B99A}"/>
    <cellStyle name="RIGs input totals 2 5 2 5" xfId="10576" xr:uid="{459CD61F-304C-4D53-BA21-6E9E021917E3}"/>
    <cellStyle name="RIGs input totals 2 5 3" xfId="10694" xr:uid="{2D7B2686-253C-4DCE-9EF9-CCAB75511DD8}"/>
    <cellStyle name="RIGs input totals 2 5 3 2" xfId="12085" xr:uid="{1369A899-DD7B-4112-A284-45D72F2F4085}"/>
    <cellStyle name="RIGs input totals 2 5 3 2 2" xfId="14809" xr:uid="{348FBBD0-62C9-4137-A4B5-F30078DAF0AA}"/>
    <cellStyle name="RIGs input totals 2 5 3 2 3" xfId="15488" xr:uid="{AAAB7DCF-A27A-43DA-86AA-A67334B5BE04}"/>
    <cellStyle name="RIGs input totals 2 5 3 3" xfId="13914" xr:uid="{76550A02-728A-40C2-ABCE-AE1DE1966996}"/>
    <cellStyle name="RIGs input totals 2 5 3 4" xfId="14733" xr:uid="{13AB6E50-5067-4344-88C6-645CC91C391E}"/>
    <cellStyle name="RIGs input totals 2 5 4" xfId="11474" xr:uid="{6771010C-DCD9-446F-B9EA-9A232A7B1982}"/>
    <cellStyle name="RIGs input totals 2 5 4 2" xfId="12805" xr:uid="{DEB78A7B-CC20-4804-8F88-C891602EE59D}"/>
    <cellStyle name="RIGs input totals 2 5 4 2 2" xfId="15183" xr:uid="{2F9F224A-F42A-4863-AAAC-F6AD9A502AAA}"/>
    <cellStyle name="RIGs input totals 2 5 4 2 3" xfId="15992" xr:uid="{DE246E78-622B-4380-8257-DD828D38F647}"/>
    <cellStyle name="RIGs input totals 2 5 4 3" xfId="14541" xr:uid="{E2F75803-06E8-4617-8196-A9D832182832}"/>
    <cellStyle name="RIGs input totals 2 5 4 4" xfId="15283" xr:uid="{D6780FE6-EF4D-49CC-A4A1-E3BB9D71197E}"/>
    <cellStyle name="RIGs input totals 2 5 5" xfId="11863" xr:uid="{2D799972-CD51-4BAD-B7DD-1BC1FA801E6C}"/>
    <cellStyle name="RIGs input totals 2 5 5 2" xfId="16723" xr:uid="{73F2FE4A-FF37-431D-8295-02EC524ACED1}"/>
    <cellStyle name="RIGs input totals 2 5 6" xfId="10449" xr:uid="{B0A30512-1F93-46C0-BC25-2D3B4C812FCB}"/>
    <cellStyle name="RIGs input totals 2 5_3.15 Additional Data" xfId="11476" xr:uid="{A732F78A-1DD6-48E5-B645-599EF60338B9}"/>
    <cellStyle name="RIGs input totals 2 6" xfId="5921" xr:uid="{D7DE25F6-F65E-485C-B114-E099DB12A135}"/>
    <cellStyle name="RIGs input totals 2 6 2" xfId="12079" xr:uid="{5B1A6188-A60A-4C55-AFD2-8EB7A48829C1}"/>
    <cellStyle name="RIGs input totals 2 6 2 2" xfId="14803" xr:uid="{3DED0F8A-A2B0-432B-9720-998556B73204}"/>
    <cellStyle name="RIGs input totals 2 6 2 3" xfId="15482" xr:uid="{2A0B8F9F-29F2-458B-8D62-70C77BD7E9EE}"/>
    <cellStyle name="RIGs input totals 2 6 3" xfId="13908" xr:uid="{99465ED0-1881-41EB-ACEC-AAF8B93893A4}"/>
    <cellStyle name="RIGs input totals 2 6 4" xfId="13007" xr:uid="{A8BC8609-D860-4EEA-B141-AFA17EDE6995}"/>
    <cellStyle name="RIGs input totals 2 7" xfId="11463" xr:uid="{E858E0F9-8B4F-4054-AB0D-CB80E6B91EB8}"/>
    <cellStyle name="RIGs input totals 2 7 2" xfId="12797" xr:uid="{59F78C20-9263-449B-AE17-BDC14FF452D2}"/>
    <cellStyle name="RIGs input totals 2 7 2 2" xfId="15175" xr:uid="{35AF4CBA-901F-4A62-B2C1-EADAD59E6E14}"/>
    <cellStyle name="RIGs input totals 2 7 2 3" xfId="15984" xr:uid="{E27B8463-C17A-4A70-9849-1C7C440F7BE1}"/>
    <cellStyle name="RIGs input totals 2 7 3" xfId="14533" xr:uid="{306BD689-2240-40BD-98F9-8CFDEBF38F82}"/>
    <cellStyle name="RIGs input totals 2 7 4" xfId="15275" xr:uid="{CF085161-D67C-4BBA-9EA5-24AAAD783BFD}"/>
    <cellStyle name="RIGs input totals 2 8" xfId="11857" xr:uid="{CB2250A5-455B-499D-9358-F0ED4F248616}"/>
    <cellStyle name="RIGs input totals 2 8 2" xfId="16717" xr:uid="{FA8DD5B8-5625-4495-8300-752448F12F1B}"/>
    <cellStyle name="RIGs input totals 2 9" xfId="10443" xr:uid="{2E9AC9DC-604C-443B-8080-782C36291F31}"/>
    <cellStyle name="RIGs input totals 2_3.15 Additional Data" xfId="11477" xr:uid="{7BE31D96-74D5-47B6-B6FF-31F9815B405E}"/>
    <cellStyle name="RIGs input totals 3" xfId="5660" xr:uid="{3DFF01CA-6964-42B7-8230-4BAD72ADCCB2}"/>
    <cellStyle name="RIGs input totals 3 2" xfId="5661" xr:uid="{6A102DBB-9BC7-4C5F-B28C-5BFCA6E39183}"/>
    <cellStyle name="RIGs input totals 3 2 2" xfId="5929" xr:uid="{1F8450D4-5F85-41A3-8E73-08A1B25B0BCD}"/>
    <cellStyle name="RIGs input totals 3 2 2 2" xfId="12087" xr:uid="{50DA61DF-B3AC-44FB-AD0F-5BDE3F1EEA49}"/>
    <cellStyle name="RIGs input totals 3 2 2 2 2" xfId="14811" xr:uid="{F8C52A8B-FB57-45D5-A8B5-AD63829C056F}"/>
    <cellStyle name="RIGs input totals 3 2 2 2 3" xfId="15490" xr:uid="{741E5675-4D51-42C9-828C-39A3A967528C}"/>
    <cellStyle name="RIGs input totals 3 2 2 3" xfId="13916" xr:uid="{0C91A895-B8EC-45C8-9F2F-133C49DEF1FE}"/>
    <cellStyle name="RIGs input totals 3 2 2 4" xfId="14362" xr:uid="{2E2DBDC6-3BAD-442E-BB21-C436DF217B6D}"/>
    <cellStyle name="RIGs input totals 3 2 3" xfId="11479" xr:uid="{FD4AD98F-5409-4FE8-8F4F-5E7307C0C6AA}"/>
    <cellStyle name="RIGs input totals 3 2 3 2" xfId="12808" xr:uid="{94A423B0-E9DF-43DC-B02C-87448D083CD0}"/>
    <cellStyle name="RIGs input totals 3 2 3 2 2" xfId="15186" xr:uid="{3B5EF303-8C5E-4D8A-9B31-9A41C12DACDF}"/>
    <cellStyle name="RIGs input totals 3 2 3 2 3" xfId="15995" xr:uid="{1CA29A55-CE70-4F04-BDFA-EF0CDA551A41}"/>
    <cellStyle name="RIGs input totals 3 2 3 3" xfId="14544" xr:uid="{64633343-14FB-4928-BF3B-98023B37B8C0}"/>
    <cellStyle name="RIGs input totals 3 2 3 4" xfId="15286" xr:uid="{6BE9F0DD-DEED-46E2-BA74-0D796F5C58FA}"/>
    <cellStyle name="RIGs input totals 3 2 4" xfId="11865" xr:uid="{993E7D7E-921F-4E36-A54A-1608BC5DD8A7}"/>
    <cellStyle name="RIGs input totals 3 2 4 2" xfId="16725" xr:uid="{24E0ED4A-6E33-4FC3-98E7-E793BFE5DEE4}"/>
    <cellStyle name="RIGs input totals 3 2 5" xfId="10451" xr:uid="{7D9EFD8C-BC27-431D-BB4E-4F471E42B21E}"/>
    <cellStyle name="RIGs input totals 3 3" xfId="5928" xr:uid="{A7F863BD-BE28-4058-80DF-ED4D3EEFB0A6}"/>
    <cellStyle name="RIGs input totals 3 3 2" xfId="12086" xr:uid="{0F6400A9-9684-4B98-A6CE-EB576C82B959}"/>
    <cellStyle name="RIGs input totals 3 3 2 2" xfId="14810" xr:uid="{5BD90152-A8B3-45E6-8B5E-BAD21C2F4DED}"/>
    <cellStyle name="RIGs input totals 3 3 2 3" xfId="15489" xr:uid="{ACC13036-7548-4A6B-BB80-87586C64C104}"/>
    <cellStyle name="RIGs input totals 3 3 3" xfId="13915" xr:uid="{0DB94884-747B-445D-83A8-B55B458E038A}"/>
    <cellStyle name="RIGs input totals 3 3 4" xfId="13056" xr:uid="{1BE653A8-1FDC-4B58-8A95-7ED7BD5EFCFB}"/>
    <cellStyle name="RIGs input totals 3 4" xfId="11478" xr:uid="{FF447AFB-D98B-4A41-9697-ED60E08CDFB4}"/>
    <cellStyle name="RIGs input totals 3 4 2" xfId="12807" xr:uid="{3C48BAA4-E4F3-46BA-B2F6-2226F8062D97}"/>
    <cellStyle name="RIGs input totals 3 4 2 2" xfId="15185" xr:uid="{2A363AF1-BD1E-4064-A81A-369FFC5692F0}"/>
    <cellStyle name="RIGs input totals 3 4 2 3" xfId="15994" xr:uid="{ECD82C24-5177-4581-91BB-9B6D62EAED33}"/>
    <cellStyle name="RIGs input totals 3 4 3" xfId="14543" xr:uid="{7CF3CEB0-A0A2-4EFE-A4F9-F190BE2AB93F}"/>
    <cellStyle name="RIGs input totals 3 4 4" xfId="15285" xr:uid="{E35B8DB4-09A3-483C-B55D-CBB0C504D88E}"/>
    <cellStyle name="RIGs input totals 3 5" xfId="11864" xr:uid="{6C2C7392-3BE2-460D-A8A6-C33A3A134B4F}"/>
    <cellStyle name="RIGs input totals 3 5 2" xfId="16724" xr:uid="{F8DC9ED5-EB3A-4C9D-A875-F1A84CD33BF2}"/>
    <cellStyle name="RIGs input totals 3 6" xfId="10450" xr:uid="{3ADE08EF-CA1E-472B-8034-8819FC52EED6}"/>
    <cellStyle name="RIGs input totals 3_3.15 Additional Data" xfId="11480" xr:uid="{88A9A10F-91E3-4E44-B424-9DC9B61A5933}"/>
    <cellStyle name="RIGs input totals 4" xfId="5662" xr:uid="{6A6D14DF-D0D0-4F5E-9D0D-56C21EBE73C1}"/>
    <cellStyle name="RIGs input totals 4 2" xfId="5663" xr:uid="{76A58C18-5180-4165-B5E3-5A516DF2417C}"/>
    <cellStyle name="RIGs input totals 4 2 2" xfId="5931" xr:uid="{1BE5C806-7CE1-410F-A2B7-CA1138195846}"/>
    <cellStyle name="RIGs input totals 4 2 2 2" xfId="12089" xr:uid="{224F06FE-1291-4567-8869-84E6A2771034}"/>
    <cellStyle name="RIGs input totals 4 2 2 2 2" xfId="14813" xr:uid="{69DFAAC1-6EC1-481A-A50E-0F37CC01C248}"/>
    <cellStyle name="RIGs input totals 4 2 2 2 3" xfId="15492" xr:uid="{2DB943A6-998C-492A-96F6-228C8F8EC7F5}"/>
    <cellStyle name="RIGs input totals 4 2 2 3" xfId="13918" xr:uid="{7055C6B9-C083-4BD0-8202-AE6B427A79A7}"/>
    <cellStyle name="RIGs input totals 4 2 2 4" xfId="13153" xr:uid="{B9E834A7-94C9-4642-B0A8-B5EB68548C46}"/>
    <cellStyle name="RIGs input totals 4 2 3" xfId="11482" xr:uid="{4243CB9D-56FA-40B5-AC75-6A273C8FA580}"/>
    <cellStyle name="RIGs input totals 4 2 3 2" xfId="12810" xr:uid="{94EB91D5-D84F-4769-BD31-49DA7609F9D8}"/>
    <cellStyle name="RIGs input totals 4 2 3 2 2" xfId="15188" xr:uid="{6A410C03-AD18-42FE-8101-C5DA103B5126}"/>
    <cellStyle name="RIGs input totals 4 2 3 2 3" xfId="15997" xr:uid="{232967E4-2912-4979-961A-2B7A8D1E6635}"/>
    <cellStyle name="RIGs input totals 4 2 3 3" xfId="14546" xr:uid="{F25AE70D-17C3-4C6A-BAF0-56CBBE08660D}"/>
    <cellStyle name="RIGs input totals 4 2 3 4" xfId="15288" xr:uid="{310D8C30-4588-4E3D-8308-7BBAA98C5CEB}"/>
    <cellStyle name="RIGs input totals 4 2 4" xfId="11867" xr:uid="{F3DB06A0-824E-4019-9B2B-8DCF4B8E1102}"/>
    <cellStyle name="RIGs input totals 4 2 4 2" xfId="16727" xr:uid="{94891A19-0CC5-4387-B801-6FC280E0416E}"/>
    <cellStyle name="RIGs input totals 4 2 5" xfId="10453" xr:uid="{F03E5478-3A0E-4B6A-902D-1EF81045B79B}"/>
    <cellStyle name="RIGs input totals 4 3" xfId="5930" xr:uid="{D36C286A-7C00-4D08-8589-5071B4D12DED}"/>
    <cellStyle name="RIGs input totals 4 3 2" xfId="12088" xr:uid="{D1240182-2861-4DD8-8347-EAA2E5A6A208}"/>
    <cellStyle name="RIGs input totals 4 3 2 2" xfId="14812" xr:uid="{3410613A-7F3B-4774-B462-503FB28E6F49}"/>
    <cellStyle name="RIGs input totals 4 3 2 3" xfId="15491" xr:uid="{7E35BCB7-72A2-4477-9BCB-DAE23500C46A}"/>
    <cellStyle name="RIGs input totals 4 3 3" xfId="13917" xr:uid="{C18F2E27-AD9D-4BB7-8D7A-53DDDF69D5CD}"/>
    <cellStyle name="RIGs input totals 4 3 4" xfId="15064" xr:uid="{C214CED2-6DB3-4935-9903-5A554069A726}"/>
    <cellStyle name="RIGs input totals 4 4" xfId="11481" xr:uid="{57AC2624-7CF3-41AD-9248-0D3FB135C58A}"/>
    <cellStyle name="RIGs input totals 4 4 2" xfId="12809" xr:uid="{5CF2103D-867C-4068-B607-64FFE38C827C}"/>
    <cellStyle name="RIGs input totals 4 4 2 2" xfId="15187" xr:uid="{FD357206-4BB3-4252-A141-001393931E6C}"/>
    <cellStyle name="RIGs input totals 4 4 2 3" xfId="15996" xr:uid="{23BF35B2-E9DF-4729-BB43-DF5A778AF870}"/>
    <cellStyle name="RIGs input totals 4 4 3" xfId="14545" xr:uid="{6876C5F8-835B-46D5-B27B-5D54C8AE4249}"/>
    <cellStyle name="RIGs input totals 4 4 4" xfId="15287" xr:uid="{A2302C81-3617-466E-98ED-3D2AE65A387F}"/>
    <cellStyle name="RIGs input totals 4 5" xfId="11866" xr:uid="{529960F5-8A69-471F-8B2A-DAF630334E34}"/>
    <cellStyle name="RIGs input totals 4 5 2" xfId="16726" xr:uid="{91E79472-5503-4E8F-ACA3-678C8416E6CC}"/>
    <cellStyle name="RIGs input totals 4 6" xfId="10452" xr:uid="{577409BD-5A49-4EDD-9625-C9E81418CB48}"/>
    <cellStyle name="RIGs input totals 4_3.15 Additional Data" xfId="11483" xr:uid="{C79185DD-D5C4-44BA-9B6C-8C710F28F03D}"/>
    <cellStyle name="RIGs input totals 47 2" xfId="7056" xr:uid="{76AF054F-3128-418C-861F-B3F9F588A73C}"/>
    <cellStyle name="RIGs input totals 5" xfId="5664" xr:uid="{337A5DC1-6D0D-48E6-8667-EF26351A8B3C}"/>
    <cellStyle name="RIGs input totals 5 2" xfId="5665" xr:uid="{CC8BC1BD-5313-4F61-A5D7-B38150AD306F}"/>
    <cellStyle name="RIGs input totals 5 2 2" xfId="5933" xr:uid="{F428D3AE-C675-4982-9B86-3A30E13BB828}"/>
    <cellStyle name="RIGs input totals 5 2 2 2" xfId="10796" xr:uid="{4C2ADDD3-57A0-49A7-82DA-9BBE14400D6C}"/>
    <cellStyle name="RIGs input totals 5 2 2 2 2" xfId="12199" xr:uid="{249276A6-4174-4381-A1A7-55A08420570E}"/>
    <cellStyle name="RIGs input totals 5 2 2 2 2 2" xfId="14873" xr:uid="{CB9425FA-5D38-413D-9B1E-4FD34367C63E}"/>
    <cellStyle name="RIGs input totals 5 2 2 2 2 3" xfId="15599" xr:uid="{037A633F-DE68-4DF3-8651-C2C025C8D1B4}"/>
    <cellStyle name="RIGs input totals 5 2 2 2 3" xfId="14027" xr:uid="{A4BB3885-34E6-4675-92F3-410BFAED5307}"/>
    <cellStyle name="RIGs input totals 5 2 2 2 4" xfId="13556" xr:uid="{306CC33B-E64C-446D-862D-A7458C551974}"/>
    <cellStyle name="RIGs input totals 5 2 2 3" xfId="11486" xr:uid="{3E43B059-A9D8-458A-964F-3B2083368A03}"/>
    <cellStyle name="RIGs input totals 5 2 2 3 2" xfId="12813" xr:uid="{4D75433D-F2B8-45CE-BE08-2CDE5525BC32}"/>
    <cellStyle name="RIGs input totals 5 2 2 3 2 2" xfId="15191" xr:uid="{498C390C-E135-4808-9841-C293265E22E5}"/>
    <cellStyle name="RIGs input totals 5 2 2 3 2 3" xfId="16000" xr:uid="{D5428854-4A7E-4FCC-BF50-ACC4052AB683}"/>
    <cellStyle name="RIGs input totals 5 2 2 3 3" xfId="14549" xr:uid="{81C519CD-0FCB-4E1D-998C-17746A8603C7}"/>
    <cellStyle name="RIGs input totals 5 2 2 3 4" xfId="15291" xr:uid="{87F7DA85-8E51-4295-B449-27B5F0478CA1}"/>
    <cellStyle name="RIGs input totals 5 2 2 4" xfId="11940" xr:uid="{84F31C18-AFAB-4402-9C5E-3F1E4862B75C}"/>
    <cellStyle name="RIGs input totals 5 2 2 4 2" xfId="16791" xr:uid="{43B1864F-EC70-42B0-AF8D-07F6714E9EB7}"/>
    <cellStyle name="RIGs input totals 5 2 2 5" xfId="10577" xr:uid="{E9156DFD-DA97-4F2B-8C64-81E88D68C886}"/>
    <cellStyle name="RIGs input totals 5 2 3" xfId="10695" xr:uid="{E25C53A9-194C-422B-A4E4-623EF754CC61}"/>
    <cellStyle name="RIGs input totals 5 2 3 2" xfId="12091" xr:uid="{229C474E-A7FE-4B29-A97A-81B89E5A0651}"/>
    <cellStyle name="RIGs input totals 5 2 3 2 2" xfId="14815" xr:uid="{224EEDBE-C89D-4759-8C4B-85782A8C8E70}"/>
    <cellStyle name="RIGs input totals 5 2 3 2 3" xfId="15494" xr:uid="{17D4F4F8-445F-4389-813C-B698D52DC7B1}"/>
    <cellStyle name="RIGs input totals 5 2 3 3" xfId="13920" xr:uid="{E3DBB4BE-1387-46B6-BCE9-DDB9AB744A71}"/>
    <cellStyle name="RIGs input totals 5 2 3 4" xfId="9068" xr:uid="{3408D2F0-F539-42BA-BCBD-6D06BD17577A}"/>
    <cellStyle name="RIGs input totals 5 2 4" xfId="11485" xr:uid="{111DF570-F1F7-42A8-B82D-56C488BDEBE1}"/>
    <cellStyle name="RIGs input totals 5 2 4 2" xfId="12812" xr:uid="{2EA930B1-1CCD-4372-A18A-E409625FE61C}"/>
    <cellStyle name="RIGs input totals 5 2 4 2 2" xfId="15190" xr:uid="{F0EA41A7-867D-4BCB-A4CA-3C42249F1943}"/>
    <cellStyle name="RIGs input totals 5 2 4 2 3" xfId="15999" xr:uid="{0F3EC70B-6EA6-474F-B170-005523F041A4}"/>
    <cellStyle name="RIGs input totals 5 2 4 3" xfId="14548" xr:uid="{4B84E4C4-E36F-485A-9A9C-8E4FFAF63694}"/>
    <cellStyle name="RIGs input totals 5 2 4 4" xfId="15290" xr:uid="{FE72314C-D998-4EA2-A3AD-78B4E185473F}"/>
    <cellStyle name="RIGs input totals 5 2 5" xfId="11869" xr:uid="{8E0BE5F6-DB55-4AE2-897F-346BD5D1DCD8}"/>
    <cellStyle name="RIGs input totals 5 2 5 2" xfId="16729" xr:uid="{A371459D-3A35-4872-8615-CE6886D1E547}"/>
    <cellStyle name="RIGs input totals 5 2 6" xfId="10455" xr:uid="{57BD5A28-9026-475F-895E-2B93A80D3C99}"/>
    <cellStyle name="RIGs input totals 5 2_3.15 Additional Data" xfId="11487" xr:uid="{CD80DBDB-D8D0-4BE5-92B2-7483E4E4703C}"/>
    <cellStyle name="RIGs input totals 5 3" xfId="5932" xr:uid="{91385639-FB39-4BFF-8D8B-52923DF83088}"/>
    <cellStyle name="RIGs input totals 5 3 2" xfId="12090" xr:uid="{CA08401E-0455-4BD8-A2B1-15E014D4B59D}"/>
    <cellStyle name="RIGs input totals 5 3 2 2" xfId="14814" xr:uid="{02A78251-87F5-4E54-8ACD-05AD3DAD5A4D}"/>
    <cellStyle name="RIGs input totals 5 3 2 3" xfId="15493" xr:uid="{040C4A2E-73C4-4237-A9EF-A5E0ECD4E36E}"/>
    <cellStyle name="RIGs input totals 5 3 3" xfId="13919" xr:uid="{342DE6CD-7C07-48BB-B76A-717FEC3F7004}"/>
    <cellStyle name="RIGs input totals 5 3 4" xfId="12959" xr:uid="{79E869EA-A5C9-4C8E-8648-20B70B070F6B}"/>
    <cellStyle name="RIGs input totals 5 4" xfId="11484" xr:uid="{7EE2F8D7-C8E2-4326-BB24-8BDEE9B33C1A}"/>
    <cellStyle name="RIGs input totals 5 4 2" xfId="12811" xr:uid="{22A14306-77E2-47DD-A977-6FBC62A8E7FA}"/>
    <cellStyle name="RIGs input totals 5 4 2 2" xfId="15189" xr:uid="{84F92519-E8F1-4BE3-B242-88F0ACB52143}"/>
    <cellStyle name="RIGs input totals 5 4 2 3" xfId="15998" xr:uid="{6C268CCA-DFFD-407B-9A55-F10E9F323A7E}"/>
    <cellStyle name="RIGs input totals 5 4 3" xfId="14547" xr:uid="{A11599F8-7B6C-4D8E-8EDC-4D238EA8869A}"/>
    <cellStyle name="RIGs input totals 5 4 4" xfId="15289" xr:uid="{59262CED-9C83-4B72-8F2B-5D3A827FB128}"/>
    <cellStyle name="RIGs input totals 5 5" xfId="11868" xr:uid="{4F6FC511-9D08-4C00-9F8C-5623D70C3145}"/>
    <cellStyle name="RIGs input totals 5 5 2" xfId="16728" xr:uid="{CC92CFBC-2C32-4D4E-8A86-F9AE404D27AB}"/>
    <cellStyle name="RIGs input totals 5 6" xfId="10454" xr:uid="{B6619993-EB09-4683-A441-BA69F3F51810}"/>
    <cellStyle name="RIGs input totals 5_3.15 Additional Data" xfId="11488" xr:uid="{2FE207D7-1BD4-45AB-9537-C2D5542A000D}"/>
    <cellStyle name="RIGs input totals 6" xfId="5666" xr:uid="{7132D7F3-8111-4AC3-A3CD-5C912A496E99}"/>
    <cellStyle name="RIGs input totals 6 2" xfId="5934" xr:uid="{97A1D24D-C9EF-473B-AEAA-C95F289FCA07}"/>
    <cellStyle name="RIGs input totals 6 2 2" xfId="12092" xr:uid="{6EABF9C3-2AD6-499E-A350-CDB9D83BBAD4}"/>
    <cellStyle name="RIGs input totals 6 2 2 2" xfId="14816" xr:uid="{CDBF114F-B14C-4AA5-8CEA-3394DE0C6A42}"/>
    <cellStyle name="RIGs input totals 6 2 2 3" xfId="15495" xr:uid="{2A7CC20E-D233-445E-96A5-880CB1CF47FB}"/>
    <cellStyle name="RIGs input totals 6 2 3" xfId="13921" xr:uid="{7082D386-2A72-4CD2-A796-4E816AD1149A}"/>
    <cellStyle name="RIGs input totals 6 2 4" xfId="13688" xr:uid="{5280CDA5-9EB9-42F5-BB0E-D28B05B7DA88}"/>
    <cellStyle name="RIGs input totals 6 3" xfId="11489" xr:uid="{2B1387E8-D0AA-49CF-8062-ED4064BC5D53}"/>
    <cellStyle name="RIGs input totals 6 3 2" xfId="12814" xr:uid="{623CAD5C-0C65-41E3-8715-6C8F9F016600}"/>
    <cellStyle name="RIGs input totals 6 3 2 2" xfId="15192" xr:uid="{16CB5A50-D186-472B-800A-0E4D3A686B44}"/>
    <cellStyle name="RIGs input totals 6 3 2 3" xfId="16001" xr:uid="{7F5DB31A-E021-438C-A396-25AF94BAB107}"/>
    <cellStyle name="RIGs input totals 6 3 3" xfId="14550" xr:uid="{2616E2D1-92F2-4BFC-B0BB-FA051261E08C}"/>
    <cellStyle name="RIGs input totals 6 3 4" xfId="15292" xr:uid="{26D5D3CD-6BE6-4AE0-B17B-08237B14D02D}"/>
    <cellStyle name="RIGs input totals 6 4" xfId="11870" xr:uid="{76DE8153-4E77-4118-8209-83CEDDDD1158}"/>
    <cellStyle name="RIGs input totals 6 4 2" xfId="16730" xr:uid="{3DF1A178-C41C-4DE8-B9D4-9932CED13268}"/>
    <cellStyle name="RIGs input totals 6 5" xfId="10456" xr:uid="{D1A81A40-01F6-4BDA-98B8-840EEA167981}"/>
    <cellStyle name="RIGs input totals 7" xfId="5667" xr:uid="{FE64615E-26D5-4514-AF62-E67F9934E8BD}"/>
    <cellStyle name="RIGs input totals 7 2" xfId="5935" xr:uid="{F4FA7CFA-4B59-4F9E-BC59-9054596AFA78}"/>
    <cellStyle name="RIGs input totals 7 2 2" xfId="12093" xr:uid="{AF8E4425-F74B-421F-9FF3-95776D1DFA78}"/>
    <cellStyle name="RIGs input totals 7 2 2 2" xfId="14817" xr:uid="{2F21B1C5-8BA9-42B0-B28F-B7532A6F69A2}"/>
    <cellStyle name="RIGs input totals 7 2 2 3" xfId="15496" xr:uid="{F63B8F03-A7F6-475B-B015-4996D91BE035}"/>
    <cellStyle name="RIGs input totals 7 2 3" xfId="13922" xr:uid="{025CE55B-5AED-46BE-A361-77E4B8262CCF}"/>
    <cellStyle name="RIGs input totals 7 2 4" xfId="14651" xr:uid="{7FE93023-47AB-4A87-A9A9-C14F95D47CA1}"/>
    <cellStyle name="RIGs input totals 7 3" xfId="11640" xr:uid="{B3E388D2-1AC2-4584-9419-C30250865402}"/>
    <cellStyle name="RIGs input totals 7 3 2" xfId="12898" xr:uid="{B4C9D612-CB9D-484D-B05E-C01825FF6CCE}"/>
    <cellStyle name="RIGs input totals 7 3 2 2" xfId="15245" xr:uid="{520B367F-3400-4DF8-884F-CF5A49E86DBA}"/>
    <cellStyle name="RIGs input totals 7 3 2 3" xfId="16015" xr:uid="{BA20DB9A-5629-40CD-9B54-144B9CC84457}"/>
    <cellStyle name="RIGs input totals 7 3 3" xfId="14617" xr:uid="{2A755BE4-7547-401D-BD2D-EBA772045066}"/>
    <cellStyle name="RIGs input totals 7 3 4" xfId="15353" xr:uid="{D7C56160-7B07-4B74-A25E-08A83B2D55A0}"/>
    <cellStyle name="RIGs input totals 7 4" xfId="11871" xr:uid="{97E25727-02D6-46A1-9E02-E519C8D059EC}"/>
    <cellStyle name="RIGs input totals 7 4 2" xfId="16731" xr:uid="{C4632B7A-5523-4921-B3B0-EF4843FDBA52}"/>
    <cellStyle name="RIGs input totals 7 5" xfId="10457" xr:uid="{D4AD29C4-E16A-461A-8639-A9CC68D98CED}"/>
    <cellStyle name="RIGs input totals 8" xfId="5920" xr:uid="{DDCD248F-6400-4E1F-AE60-921435EF1D51}"/>
    <cellStyle name="RIGs input totals 8 2" xfId="12078" xr:uid="{85549653-1BDC-4352-8A03-92C555F696D2}"/>
    <cellStyle name="RIGs input totals 8 2 2" xfId="14802" xr:uid="{854229BE-3597-4A25-8BA3-C7B185D9EE14}"/>
    <cellStyle name="RIGs input totals 8 2 3" xfId="15481" xr:uid="{2D41A73C-95AB-4E2E-B0A4-92E5E083C493}"/>
    <cellStyle name="RIGs input totals 8 3" xfId="13907" xr:uid="{D90DB20B-9389-46B3-8F33-4640F35674D3}"/>
    <cellStyle name="RIGs input totals 8 4" xfId="15223" xr:uid="{1F1B61B5-D5CD-453F-BA13-426467AD0C1E}"/>
    <cellStyle name="RIGs input totals 9" xfId="11462" xr:uid="{5DA6B662-9E80-42F1-9071-9850B1D6E2EF}"/>
    <cellStyle name="RIGs input totals 9 2" xfId="12796" xr:uid="{CAB68211-8423-4E48-8427-734BD772B78C}"/>
    <cellStyle name="RIGs input totals 9 2 2" xfId="15174" xr:uid="{2D24E4FE-1127-4CD3-80A7-22F98843A363}"/>
    <cellStyle name="RIGs input totals 9 2 3" xfId="15983" xr:uid="{64AA4978-E3C5-4DC1-8768-74EB44035FE2}"/>
    <cellStyle name="RIGs input totals 9 3" xfId="14532" xr:uid="{B503D619-B37D-47BF-B299-7DED99836C4B}"/>
    <cellStyle name="RIGs input totals 9 4" xfId="15274" xr:uid="{E9E8487B-1690-47C0-9C59-81E93C60A6B8}"/>
    <cellStyle name="RIGs input totals_3.15 Additional Data" xfId="11490" xr:uid="{DEA94EA4-C76C-490F-A1E7-73BF04D13E34}"/>
    <cellStyle name="RIGs linked cells" xfId="5668" xr:uid="{0708500F-80A9-41DA-8DE9-C64F05F7D509}"/>
    <cellStyle name="RIGs linked cells 10" xfId="12934" xr:uid="{68653BAD-C965-49F1-B2EF-6B3876FC7CAF}"/>
    <cellStyle name="RIGs linked cells 11" xfId="16119" xr:uid="{60D8D182-D693-4271-A34B-C8B7C956F0D1}"/>
    <cellStyle name="RIGs linked cells 2" xfId="5669" xr:uid="{B71458E7-798F-4A63-A223-DC54E70B716E}"/>
    <cellStyle name="RIGs linked cells 2 2" xfId="5670" xr:uid="{4C3D9BBE-2954-496E-81A0-DE7C775C7C1B}"/>
    <cellStyle name="RIGs linked cells 2 2 2" xfId="5938" xr:uid="{89C370E2-C312-4B90-AA3E-7A896BF35FC0}"/>
    <cellStyle name="RIGs linked cells 2 2 2 2" xfId="12096" xr:uid="{5721647B-D5C6-4287-943E-689354AADABB}"/>
    <cellStyle name="RIGs linked cells 2 2 2 2 2" xfId="14820" xr:uid="{D24D88D0-253A-43FE-A15D-9390B2DC7A66}"/>
    <cellStyle name="RIGs linked cells 2 2 2 2 3" xfId="15499" xr:uid="{D8590402-C7AE-4184-970F-C432C6FA3226}"/>
    <cellStyle name="RIGs linked cells 2 2 2 3" xfId="13925" xr:uid="{27AEFD2A-5EA1-4FC4-8C20-CE153B129D7C}"/>
    <cellStyle name="RIGs linked cells 2 2 2 4" xfId="15222" xr:uid="{ACE0A82B-7B79-4AC3-9031-7238A042B3F2}"/>
    <cellStyle name="RIGs linked cells 2 2 3" xfId="11493" xr:uid="{3FB61785-189F-4F47-AA2B-E30E868152E9}"/>
    <cellStyle name="RIGs linked cells 2 2 3 2" xfId="12817" xr:uid="{1CCD88CE-B830-4607-9ED5-B31296C93371}"/>
    <cellStyle name="RIGs linked cells 2 2 3 2 2" xfId="15195" xr:uid="{821C218A-0B5C-4659-8398-FECBB50471D6}"/>
    <cellStyle name="RIGs linked cells 2 2 3 2 3" xfId="16004" xr:uid="{78FE0B51-1FB8-4EA8-89AE-E87DEAA5BA3A}"/>
    <cellStyle name="RIGs linked cells 2 2 3 3" xfId="14553" xr:uid="{B0E5EAB6-CD46-44B4-9AB7-148D54E03615}"/>
    <cellStyle name="RIGs linked cells 2 2 3 4" xfId="15295" xr:uid="{9640ED54-4533-4F4A-BC47-95D0F872850B}"/>
    <cellStyle name="RIGs linked cells 2 2 4" xfId="11874" xr:uid="{EFD6FB59-41E6-42B7-8F07-F76EE2907890}"/>
    <cellStyle name="RIGs linked cells 2 2 4 2" xfId="16734" xr:uid="{1B77A2B9-188B-45EA-BFB3-9E17A1037994}"/>
    <cellStyle name="RIGs linked cells 2 2 5" xfId="10460" xr:uid="{191D8519-4B63-4308-9723-1EBD4C30F2C5}"/>
    <cellStyle name="RIGs linked cells 2 3" xfId="5937" xr:uid="{512680DD-33FF-4563-9781-12DADA0EEB74}"/>
    <cellStyle name="RIGs linked cells 2 3 2" xfId="12095" xr:uid="{061F4020-5121-47CD-86B1-EE10028984D1}"/>
    <cellStyle name="RIGs linked cells 2 3 2 2" xfId="14819" xr:uid="{E671D429-2167-491E-87CA-3665ADDB073C}"/>
    <cellStyle name="RIGs linked cells 2 3 2 3" xfId="15498" xr:uid="{AAF6B258-E8DE-489C-B168-CD02B6657F30}"/>
    <cellStyle name="RIGs linked cells 2 3 3" xfId="13924" xr:uid="{38C71E98-1EC4-4027-BC90-56D6950CA0E9}"/>
    <cellStyle name="RIGs linked cells 2 3 4" xfId="14583" xr:uid="{FA528485-D5ED-4E06-BDD6-533E9D4C6523}"/>
    <cellStyle name="RIGs linked cells 2 4" xfId="11492" xr:uid="{A9C12F3A-0F3B-469B-A731-71D434FBE881}"/>
    <cellStyle name="RIGs linked cells 2 4 2" xfId="12816" xr:uid="{D9478D5A-A0EB-4601-8EB9-1F1F85912428}"/>
    <cellStyle name="RIGs linked cells 2 4 2 2" xfId="15194" xr:uid="{ECDEDA26-1454-4DA7-9157-17E464299A36}"/>
    <cellStyle name="RIGs linked cells 2 4 2 3" xfId="16003" xr:uid="{82B0CCD4-B986-4734-88FD-58EE42C45D39}"/>
    <cellStyle name="RIGs linked cells 2 4 3" xfId="14552" xr:uid="{6E77A351-F991-4868-9C32-958648DE95C6}"/>
    <cellStyle name="RIGs linked cells 2 4 4" xfId="15294" xr:uid="{2684A002-896F-48B6-8222-A5AC9D87706F}"/>
    <cellStyle name="RIGs linked cells 2 5" xfId="11873" xr:uid="{4B0706AC-485B-4166-958D-9BC2F71A559F}"/>
    <cellStyle name="RIGs linked cells 2 5 2" xfId="16733" xr:uid="{ABC50001-78AC-458A-BED4-CF209CA8F4DB}"/>
    <cellStyle name="RIGs linked cells 2 6" xfId="10459" xr:uid="{8D9B2E4E-6E03-4B86-B1A1-811F924E19EA}"/>
    <cellStyle name="RIGs linked cells 2_3.15 Additional Data" xfId="11494" xr:uid="{FCC7A91B-CB57-483E-8F88-BA92066605FE}"/>
    <cellStyle name="RIGs linked cells 3" xfId="5671" xr:uid="{24C782AC-CA38-4E22-8E25-58070FEF7160}"/>
    <cellStyle name="RIGs linked cells 3 10" xfId="16120" xr:uid="{961E962F-D09A-4674-8E7C-CD2C889ECAFF}"/>
    <cellStyle name="RIGs linked cells 3 2" xfId="5672" xr:uid="{996935D4-1CFB-4633-86EA-E12083CAEFB0}"/>
    <cellStyle name="RIGs linked cells 3 2 2" xfId="5940" xr:uid="{6C28A1FE-A853-4596-9219-1F11C81AF658}"/>
    <cellStyle name="RIGs linked cells 3 2 2 2" xfId="10797" xr:uid="{4EC8655A-AC41-47A4-B76B-56C0FEA148AE}"/>
    <cellStyle name="RIGs linked cells 3 2 2 2 2" xfId="12200" xr:uid="{58D3349E-3366-4CF5-92E3-5469F7AA6396}"/>
    <cellStyle name="RIGs linked cells 3 2 2 2 2 2" xfId="14874" xr:uid="{A2283007-542D-4055-B6DA-92520D9FFEBD}"/>
    <cellStyle name="RIGs linked cells 3 2 2 2 2 3" xfId="15600" xr:uid="{58C4ED1A-8E92-4FA1-905A-14B0EF6CB16E}"/>
    <cellStyle name="RIGs linked cells 3 2 2 2 3" xfId="14028" xr:uid="{9BE12752-2154-49B9-9070-2B620494F201}"/>
    <cellStyle name="RIGs linked cells 3 2 2 2 4" xfId="14727" xr:uid="{3DB36C37-44E1-4A54-8ACF-B3E7DC55AD21}"/>
    <cellStyle name="RIGs linked cells 3 2 2 3" xfId="11497" xr:uid="{AF24EB2F-22BE-4057-935D-6DFFED7AC45A}"/>
    <cellStyle name="RIGs linked cells 3 2 2 3 2" xfId="12820" xr:uid="{B7C4A794-5103-4BB8-844B-FF787C9530C7}"/>
    <cellStyle name="RIGs linked cells 3 2 2 3 2 2" xfId="15198" xr:uid="{F40DA7E2-3834-49CE-9F1C-BC74A97529B2}"/>
    <cellStyle name="RIGs linked cells 3 2 2 3 2 3" xfId="16007" xr:uid="{3EE9D3B3-5DA1-4C67-9DD4-0771C2508EBB}"/>
    <cellStyle name="RIGs linked cells 3 2 2 3 3" xfId="14556" xr:uid="{4AA5C052-6E4E-4AD9-A6EF-3D9BE9A21FB7}"/>
    <cellStyle name="RIGs linked cells 3 2 2 3 4" xfId="15298" xr:uid="{D5EEBE12-D522-47DF-A463-9C24788EEF58}"/>
    <cellStyle name="RIGs linked cells 3 2 2 4" xfId="11941" xr:uid="{8301ADFC-8CD1-4869-983D-FB3A1A03EA06}"/>
    <cellStyle name="RIGs linked cells 3 2 2 4 2" xfId="16792" xr:uid="{D2AAD9F3-A2D9-4498-A93D-9827BD53C87E}"/>
    <cellStyle name="RIGs linked cells 3 2 2 5" xfId="10578" xr:uid="{432CA224-B8DD-4FF5-BD8D-F62AE1FAC415}"/>
    <cellStyle name="RIGs linked cells 3 2 3" xfId="10696" xr:uid="{4DA519CE-6BF0-4AE2-9CE4-E1582435D9D2}"/>
    <cellStyle name="RIGs linked cells 3 2 3 2" xfId="12098" xr:uid="{8177A888-7A71-42FC-A719-427075469670}"/>
    <cellStyle name="RIGs linked cells 3 2 3 2 2" xfId="14822" xr:uid="{0B032DBA-D51B-4A83-BEF7-ECE9BA5F6882}"/>
    <cellStyle name="RIGs linked cells 3 2 3 2 3" xfId="15501" xr:uid="{606464CF-2537-4AA8-B6F4-A5EBC6336E05}"/>
    <cellStyle name="RIGs linked cells 3 2 3 3" xfId="13927" xr:uid="{06F7A72D-AE9F-4E79-89D6-05004B1E2499}"/>
    <cellStyle name="RIGs linked cells 3 2 3 4" xfId="14159" xr:uid="{972AF43B-7875-4A43-AA9F-97B3B3249D65}"/>
    <cellStyle name="RIGs linked cells 3 2 4" xfId="11496" xr:uid="{AA7520ED-9D31-4AC2-989C-25DB0187DF93}"/>
    <cellStyle name="RIGs linked cells 3 2 4 2" xfId="12819" xr:uid="{008DE91C-B402-4C9E-B936-718C2D975C23}"/>
    <cellStyle name="RIGs linked cells 3 2 4 2 2" xfId="15197" xr:uid="{25880D9A-7EB6-4319-8A85-C32BB046799D}"/>
    <cellStyle name="RIGs linked cells 3 2 4 2 3" xfId="16006" xr:uid="{01B653F8-3247-4BCC-8F91-1A81455B597E}"/>
    <cellStyle name="RIGs linked cells 3 2 4 3" xfId="14555" xr:uid="{AFC9FA88-63C7-4B99-8724-0CF2FF9E3D2D}"/>
    <cellStyle name="RIGs linked cells 3 2 4 4" xfId="15297" xr:uid="{740C537E-8E6F-4A5E-9471-6639ADD09AB1}"/>
    <cellStyle name="RIGs linked cells 3 2 5" xfId="11876" xr:uid="{A1BCA0AB-2F48-40C6-874A-5B9D94BE2F7F}"/>
    <cellStyle name="RIGs linked cells 3 2 5 2" xfId="16736" xr:uid="{113D4028-0A2A-4D33-B1D1-062FE53FDB05}"/>
    <cellStyle name="RIGs linked cells 3 2 6" xfId="10462" xr:uid="{B74C3B18-F6E9-4423-B5DD-FFBE44E3FE36}"/>
    <cellStyle name="RIGs linked cells 3 2_3.15 Additional Data" xfId="11498" xr:uid="{75AC7216-44EE-46CB-A6F0-00678F303ED2}"/>
    <cellStyle name="RIGs linked cells 3 3" xfId="5673" xr:uid="{2F05EBC9-545C-4856-AF30-2A0F32D26310}"/>
    <cellStyle name="RIGs linked cells 3 3 2" xfId="5941" xr:uid="{9019777B-672F-4808-BEA2-5C387C30C97E}"/>
    <cellStyle name="RIGs linked cells 3 3 2 2" xfId="10798" xr:uid="{BAA4E16C-B6C8-46A6-85B2-02821A6D4A99}"/>
    <cellStyle name="RIGs linked cells 3 3 2 2 2" xfId="12201" xr:uid="{462D5945-8FBF-4464-A0FB-A2FACE4F524C}"/>
    <cellStyle name="RIGs linked cells 3 3 2 2 2 2" xfId="14875" xr:uid="{50073504-878F-4230-9D9E-8C17719CD722}"/>
    <cellStyle name="RIGs linked cells 3 3 2 2 2 3" xfId="15601" xr:uid="{385DCD09-FFD7-4E81-9D29-5E346CE2A798}"/>
    <cellStyle name="RIGs linked cells 3 3 2 2 3" xfId="14029" xr:uid="{2C550E82-436B-4735-85F3-69ADC982C7AA}"/>
    <cellStyle name="RIGs linked cells 3 3 2 2 4" xfId="13050" xr:uid="{99659875-C944-4E88-91CB-82A85E0710F4}"/>
    <cellStyle name="RIGs linked cells 3 3 2 3" xfId="11500" xr:uid="{C749ECF9-E764-4966-A625-0BDAFA1D1774}"/>
    <cellStyle name="RIGs linked cells 3 3 2 3 2" xfId="12822" xr:uid="{32385B36-714F-42AC-ABBA-D4F02E561CEB}"/>
    <cellStyle name="RIGs linked cells 3 3 2 3 2 2" xfId="15200" xr:uid="{FE431493-BACC-4710-8C41-B2D0437082FA}"/>
    <cellStyle name="RIGs linked cells 3 3 2 3 2 3" xfId="16009" xr:uid="{F39AF1FA-E1DD-4963-B4F6-4BA00A8A9866}"/>
    <cellStyle name="RIGs linked cells 3 3 2 3 3" xfId="14558" xr:uid="{DD6EEE7F-AA91-440A-9047-73457C8DCD78}"/>
    <cellStyle name="RIGs linked cells 3 3 2 3 4" xfId="15300" xr:uid="{9016DDCD-619E-4776-8516-D5BFF8F67D66}"/>
    <cellStyle name="RIGs linked cells 3 3 2 4" xfId="11942" xr:uid="{1BB24646-DA0C-4113-A829-8898B71682B1}"/>
    <cellStyle name="RIGs linked cells 3 3 2 4 2" xfId="16793" xr:uid="{3FA7B448-42D6-48BB-B4F4-4B53549A1D77}"/>
    <cellStyle name="RIGs linked cells 3 3 2 5" xfId="10579" xr:uid="{BD979B90-4EDB-4620-9239-44921A308C06}"/>
    <cellStyle name="RIGs linked cells 3 3 3" xfId="10697" xr:uid="{16A16A5B-3B45-428A-9C49-7867085E877A}"/>
    <cellStyle name="RIGs linked cells 3 3 3 2" xfId="12099" xr:uid="{E8F655B5-9FEE-41A1-A5C2-81E975940737}"/>
    <cellStyle name="RIGs linked cells 3 3 3 2 2" xfId="14823" xr:uid="{E5F19E4F-667F-4958-A1D9-7ED12E3C90B9}"/>
    <cellStyle name="RIGs linked cells 3 3 3 2 3" xfId="15502" xr:uid="{E3890647-DF82-4F4A-985F-2A152D2360B8}"/>
    <cellStyle name="RIGs linked cells 3 3 3 3" xfId="13928" xr:uid="{79635C55-0514-4A79-9459-C1634796C7DC}"/>
    <cellStyle name="RIGs linked cells 3 3 3 4" xfId="14953" xr:uid="{5EF6BDE1-119B-4676-A57B-39A54931023A}"/>
    <cellStyle name="RIGs linked cells 3 3 4" xfId="11499" xr:uid="{FFAFC639-BC65-422D-9B5F-E25F31975BB5}"/>
    <cellStyle name="RIGs linked cells 3 3 4 2" xfId="12821" xr:uid="{D8C21873-1B9F-46F1-A2C2-5CBE4D64A10E}"/>
    <cellStyle name="RIGs linked cells 3 3 4 2 2" xfId="15199" xr:uid="{C50AA148-D6D2-416B-93FB-0DD3660088D9}"/>
    <cellStyle name="RIGs linked cells 3 3 4 2 3" xfId="16008" xr:uid="{605F4BC8-F6C9-4A49-92D6-9100A26BF515}"/>
    <cellStyle name="RIGs linked cells 3 3 4 3" xfId="14557" xr:uid="{422A41F4-82F9-48E2-9957-F3250A48DBFF}"/>
    <cellStyle name="RIGs linked cells 3 3 4 4" xfId="15299" xr:uid="{3F9652C2-0DF0-44F4-8C0E-6ED49AD76DED}"/>
    <cellStyle name="RIGs linked cells 3 3 5" xfId="11877" xr:uid="{29DAED8F-6157-4F5B-A3E5-8A6E00AA14CF}"/>
    <cellStyle name="RIGs linked cells 3 3 5 2" xfId="16737" xr:uid="{DD628F63-23CC-4EA2-8E41-12A556D833BB}"/>
    <cellStyle name="RIGs linked cells 3 3 6" xfId="10463" xr:uid="{68553A19-5EC1-43B3-B415-CED0177A6FDC}"/>
    <cellStyle name="RIGs linked cells 3 3_3.15 Additional Data" xfId="11501" xr:uid="{B1AB65DD-4DBC-4EBA-B5BD-DF6DD3AFE39F}"/>
    <cellStyle name="RIGs linked cells 3 4" xfId="5939" xr:uid="{531594A7-C937-4C6B-AD72-58222EE358FA}"/>
    <cellStyle name="RIGs linked cells 3 4 2" xfId="12097" xr:uid="{B7D40DED-A23D-4FC2-9111-B3B0E40CE400}"/>
    <cellStyle name="RIGs linked cells 3 4 2 2" xfId="14821" xr:uid="{2321DDB8-559C-4D9E-AAE8-76898C8FE4FD}"/>
    <cellStyle name="RIGs linked cells 3 4 2 3" xfId="15500" xr:uid="{9FC0A2D2-14D6-4CC9-887D-1B78C37CDB80}"/>
    <cellStyle name="RIGs linked cells 3 4 3" xfId="13926" xr:uid="{5326338B-5C27-4DD8-A572-C944865E2974}"/>
    <cellStyle name="RIGs linked cells 3 4 4" xfId="13006" xr:uid="{039EC717-534F-4923-9CEC-3F84F41FA375}"/>
    <cellStyle name="RIGs linked cells 3 5" xfId="11495" xr:uid="{5E279D73-B55E-4372-B13F-8753ECE98D51}"/>
    <cellStyle name="RIGs linked cells 3 5 2" xfId="12818" xr:uid="{7E5C1BBF-DC8E-482A-B18B-B5FDEFC0F4A9}"/>
    <cellStyle name="RIGs linked cells 3 5 2 2" xfId="15196" xr:uid="{888D83C2-E85F-4A5F-A19D-DDD3BCE392F3}"/>
    <cellStyle name="RIGs linked cells 3 5 2 3" xfId="16005" xr:uid="{E454DF1E-58E0-4B22-8DB1-CCA758AD58CD}"/>
    <cellStyle name="RIGs linked cells 3 5 3" xfId="14554" xr:uid="{E6D5E091-246D-4B7C-B824-97A10161E737}"/>
    <cellStyle name="RIGs linked cells 3 5 4" xfId="15296" xr:uid="{C95FA047-C99E-4F28-9EF8-141D4206F10F}"/>
    <cellStyle name="RIGs linked cells 3 6" xfId="11875" xr:uid="{D2945372-346E-49C7-8C99-F677233FB867}"/>
    <cellStyle name="RIGs linked cells 3 6 2" xfId="16735" xr:uid="{702C441F-DA7D-4557-8825-29C5DA3BC70B}"/>
    <cellStyle name="RIGs linked cells 3 7" xfId="10461" xr:uid="{4FA5B9D3-0D7D-41D5-A1AC-748926CD36BC}"/>
    <cellStyle name="RIGs linked cells 3 8" xfId="12935" xr:uid="{307ED332-D6C9-4546-9180-9CEB3B5EE660}"/>
    <cellStyle name="RIGs linked cells 3 9" xfId="8949" xr:uid="{E0E5D8BF-D579-40BA-BDE2-FE5015DED9DD}"/>
    <cellStyle name="RIGs linked cells 3_3.15 Additional Data" xfId="11502" xr:uid="{AF0C5FD2-E4EB-4EE2-AFDB-D7BACEC33257}"/>
    <cellStyle name="RIGs linked cells 4" xfId="5674" xr:uid="{47868DEB-A8B2-41E6-94A6-B6796172668E}"/>
    <cellStyle name="RIGs linked cells 4 2" xfId="5675" xr:uid="{B725D63F-640E-4E2D-9052-9872F839454A}"/>
    <cellStyle name="RIGs linked cells 4 2 2" xfId="5943" xr:uid="{DE50FDD9-DFCE-46DD-AA9B-A786C4F6FF29}"/>
    <cellStyle name="RIGs linked cells 4 2 2 2" xfId="10799" xr:uid="{C9B0B114-704C-472B-B5D5-63AF5E18CADA}"/>
    <cellStyle name="RIGs linked cells 4 2 2 2 2" xfId="12202" xr:uid="{C50E7E4D-7266-45BA-A546-EE124335CFAC}"/>
    <cellStyle name="RIGs linked cells 4 2 2 2 2 2" xfId="14876" xr:uid="{88DE7B11-9F77-4859-8916-2A769E9F481C}"/>
    <cellStyle name="RIGs linked cells 4 2 2 2 2 3" xfId="15602" xr:uid="{BDC8550A-1E3F-4654-A8D4-BBB44756DF45}"/>
    <cellStyle name="RIGs linked cells 4 2 2 2 3" xfId="14030" xr:uid="{DC298352-E03B-450A-B35F-F86A0D057748}"/>
    <cellStyle name="RIGs linked cells 4 2 2 2 4" xfId="14356" xr:uid="{81BED5D6-0DDF-4F85-B94D-49B54CAA6A19}"/>
    <cellStyle name="RIGs linked cells 4 2 2 3" xfId="11505" xr:uid="{C6A97983-B2BC-44DB-B2A8-3B1ED085FB67}"/>
    <cellStyle name="RIGs linked cells 4 2 2 3 2" xfId="12825" xr:uid="{BE716DCA-0054-4EF1-9176-329C002B0936}"/>
    <cellStyle name="RIGs linked cells 4 2 2 3 2 2" xfId="15203" xr:uid="{368C2AE2-4241-40E0-AB7A-28A7DBB1CF51}"/>
    <cellStyle name="RIGs linked cells 4 2 2 3 2 3" xfId="16012" xr:uid="{583A76B4-B810-4840-800C-98F524473443}"/>
    <cellStyle name="RIGs linked cells 4 2 2 3 3" xfId="14561" xr:uid="{6FC44EDB-E91C-4B1F-AEC5-45A07469E456}"/>
    <cellStyle name="RIGs linked cells 4 2 2 3 4" xfId="15303" xr:uid="{B2E56CC7-BC2A-41EA-90B4-2AD0E9502A5F}"/>
    <cellStyle name="RIGs linked cells 4 2 2 4" xfId="11943" xr:uid="{18D3DF83-4BA4-4E66-821F-C482533F78BB}"/>
    <cellStyle name="RIGs linked cells 4 2 2 4 2" xfId="16794" xr:uid="{CBDE70D7-DEB8-4C36-8D7E-053A2CA3E942}"/>
    <cellStyle name="RIGs linked cells 4 2 2 5" xfId="10580" xr:uid="{CA2C5997-B8C9-4265-8AA8-559082D57FBE}"/>
    <cellStyle name="RIGs linked cells 4 2 3" xfId="10698" xr:uid="{F6CDE14D-7398-480D-83D1-6B13B7B35B41}"/>
    <cellStyle name="RIGs linked cells 4 2 3 2" xfId="12101" xr:uid="{E25F659B-6430-4E07-9DFB-E947DD90E8CA}"/>
    <cellStyle name="RIGs linked cells 4 2 3 2 2" xfId="14825" xr:uid="{7773C21F-55D4-4E5D-91FF-FD14EB723797}"/>
    <cellStyle name="RIGs linked cells 4 2 3 2 3" xfId="15504" xr:uid="{A93D5F82-A9CD-4E3A-85C5-887BE12CB26B}"/>
    <cellStyle name="RIGs linked cells 4 2 3 3" xfId="13930" xr:uid="{9C8AB355-666A-4C93-95A3-EDB2A4DFA721}"/>
    <cellStyle name="RIGs linked cells 4 2 3 4" xfId="13837" xr:uid="{24999A3E-D1FD-4340-A7AF-46BFF93ED70E}"/>
    <cellStyle name="RIGs linked cells 4 2 4" xfId="11504" xr:uid="{E535B3D9-A075-4F6D-B121-BE7222675D38}"/>
    <cellStyle name="RIGs linked cells 4 2 4 2" xfId="12824" xr:uid="{618AABF8-999F-4A04-8B98-284EDC9F0901}"/>
    <cellStyle name="RIGs linked cells 4 2 4 2 2" xfId="15202" xr:uid="{37CEE4E9-B6FC-4925-B575-FB581C493B23}"/>
    <cellStyle name="RIGs linked cells 4 2 4 2 3" xfId="16011" xr:uid="{89DE10A7-82B7-4F65-B269-3C8231AB27F0}"/>
    <cellStyle name="RIGs linked cells 4 2 4 3" xfId="14560" xr:uid="{111CB03F-9608-49B4-A67B-0AB3494659B5}"/>
    <cellStyle name="RIGs linked cells 4 2 4 4" xfId="15302" xr:uid="{006C3991-EEE0-4C46-BCBB-3A1F866B0D4F}"/>
    <cellStyle name="RIGs linked cells 4 2 5" xfId="11879" xr:uid="{F9380CB4-58C3-4AFA-BCFB-5458C50BCFC4}"/>
    <cellStyle name="RIGs linked cells 4 2 5 2" xfId="16739" xr:uid="{EA57DF5E-1C68-47C2-8DEC-CB5CE6A209D4}"/>
    <cellStyle name="RIGs linked cells 4 2 6" xfId="10465" xr:uid="{9FB0DF21-2B7A-4302-910B-AC8E25B86A00}"/>
    <cellStyle name="RIGs linked cells 4 2_3.15 Additional Data" xfId="11506" xr:uid="{D0CE9D67-BF57-4488-9A6E-C77F4693ED0B}"/>
    <cellStyle name="RIGs linked cells 4 3" xfId="5942" xr:uid="{28FC0E01-8F6B-4B16-9E0D-51CDD4747D3D}"/>
    <cellStyle name="RIGs linked cells 4 3 2" xfId="12100" xr:uid="{0864EE0C-F17B-4598-99EB-541D0AE5B341}"/>
    <cellStyle name="RIGs linked cells 4 3 2 2" xfId="14824" xr:uid="{62FB5CA4-0974-41A7-B784-767CE54169E6}"/>
    <cellStyle name="RIGs linked cells 4 3 2 3" xfId="15503" xr:uid="{72AC2922-0BCC-4CBB-805D-520FE6DEFA87}"/>
    <cellStyle name="RIGs linked cells 4 3 3" xfId="13929" xr:uid="{7B8DE594-2743-44FF-83D3-F001751C4759}"/>
    <cellStyle name="RIGs linked cells 4 3 4" xfId="13105" xr:uid="{692F0C79-2370-4B2F-A20B-6E521D0DCE17}"/>
    <cellStyle name="RIGs linked cells 4 4" xfId="11503" xr:uid="{AAD43098-34C2-4255-BA52-8D6C1AE82BC9}"/>
    <cellStyle name="RIGs linked cells 4 4 2" xfId="12823" xr:uid="{3980CE36-74F3-4734-B487-2EAF978F8839}"/>
    <cellStyle name="RIGs linked cells 4 4 2 2" xfId="15201" xr:uid="{E9960391-24B7-40A3-8C2B-BC347F1294EE}"/>
    <cellStyle name="RIGs linked cells 4 4 2 3" xfId="16010" xr:uid="{8E5DEC6E-C5FA-484B-8D4C-FAEED38CBBA9}"/>
    <cellStyle name="RIGs linked cells 4 4 3" xfId="14559" xr:uid="{0B1AE244-5DD4-48A4-BD3C-F008A07F18A6}"/>
    <cellStyle name="RIGs linked cells 4 4 4" xfId="15301" xr:uid="{C77ACFC4-7563-4136-9E2B-0AB0342CC4C3}"/>
    <cellStyle name="RIGs linked cells 4 5" xfId="11878" xr:uid="{80EEBA2A-34EB-4BE9-AA57-91D902251A84}"/>
    <cellStyle name="RIGs linked cells 4 5 2" xfId="16738" xr:uid="{8E7EDDED-3D22-4132-851A-B13FB374E220}"/>
    <cellStyle name="RIGs linked cells 4 6" xfId="10464" xr:uid="{6BE3596D-990A-4532-AE08-FB75CD225F48}"/>
    <cellStyle name="RIGs linked cells 4_3.15 Additional Data" xfId="11507" xr:uid="{340EA0F8-A5E6-4019-BFC9-E6FE43059260}"/>
    <cellStyle name="RIGs linked cells 5" xfId="5676" xr:uid="{877CA939-B83A-4F09-A50E-3AFE7077A17B}"/>
    <cellStyle name="RIGs linked cells 5 2" xfId="5944" xr:uid="{7C68A31E-1572-4DA9-A23E-1FFE9E052FEA}"/>
    <cellStyle name="RIGs linked cells 5 2 2" xfId="12102" xr:uid="{2C769594-88A3-4DA0-8BCE-A1DBC970C52F}"/>
    <cellStyle name="RIGs linked cells 5 2 2 2" xfId="14826" xr:uid="{AD84C489-E197-48CC-8243-0E64703CD036}"/>
    <cellStyle name="RIGs linked cells 5 2 2 3" xfId="15505" xr:uid="{FB181CD8-4021-40D4-A7FE-E0B34EB6CDC7}"/>
    <cellStyle name="RIGs linked cells 5 2 3" xfId="13931" xr:uid="{14252E58-0DF5-423F-B810-2717B04E0A3B}"/>
    <cellStyle name="RIGs linked cells 5 2 4" xfId="13561" xr:uid="{0532DAB5-EE35-42C0-A322-C74EC800F09A}"/>
    <cellStyle name="RIGs linked cells 5 3" xfId="11508" xr:uid="{4DFF5504-BA03-42EE-AA24-4C45107C60ED}"/>
    <cellStyle name="RIGs linked cells 5 3 2" xfId="12826" xr:uid="{DE40DC95-D56A-46BD-892A-DAA9B6F1BFCB}"/>
    <cellStyle name="RIGs linked cells 5 3 2 2" xfId="15204" xr:uid="{DB681DF8-AEC9-4B10-A400-446022B38EE0}"/>
    <cellStyle name="RIGs linked cells 5 3 2 3" xfId="16013" xr:uid="{080CFE63-CB34-4539-A39B-2D2161C0D7B4}"/>
    <cellStyle name="RIGs linked cells 5 3 3" xfId="14562" xr:uid="{17A7291C-46BE-4F45-92AC-DDF34E37C895}"/>
    <cellStyle name="RIGs linked cells 5 3 4" xfId="15304" xr:uid="{3078CD19-79DA-4AA7-9DD7-3F617555B936}"/>
    <cellStyle name="RIGs linked cells 5 4" xfId="11880" xr:uid="{90C1FD5F-281B-4E28-A00F-94A2B9313CD9}"/>
    <cellStyle name="RIGs linked cells 5 4 2" xfId="16740" xr:uid="{288E8113-A950-405A-8A33-90C3CF6BB6C3}"/>
    <cellStyle name="RIGs linked cells 5 5" xfId="10466" xr:uid="{812EDE45-BD13-418C-91C9-06448A2F54F3}"/>
    <cellStyle name="RIGs linked cells 6" xfId="5936" xr:uid="{F40C6884-48E6-4AAE-9CB9-47C03A6B5C33}"/>
    <cellStyle name="RIGs linked cells 6 2" xfId="12094" xr:uid="{AF757C91-7D07-446F-9F9B-58492E221379}"/>
    <cellStyle name="RIGs linked cells 6 2 2" xfId="14818" xr:uid="{B903CEA9-C991-4BF5-B8FF-5058A5460607}"/>
    <cellStyle name="RIGs linked cells 6 2 3" xfId="15497" xr:uid="{9FC8BB26-DAD4-4B6B-8448-CE3DF81F4F2D}"/>
    <cellStyle name="RIGs linked cells 6 3" xfId="13923" xr:uid="{831A32BD-20FF-4542-9A02-AC66007D54FD}"/>
    <cellStyle name="RIGs linked cells 6 4" xfId="13342" xr:uid="{5FEAFBA7-09CE-444D-948D-3257092D46E0}"/>
    <cellStyle name="RIGs linked cells 7" xfId="11491" xr:uid="{4494165F-0FF1-4FA7-A348-5FA29C379EF8}"/>
    <cellStyle name="RIGs linked cells 7 2" xfId="12815" xr:uid="{C86A52C4-B1E8-4CA3-A83C-587A5B0B6705}"/>
    <cellStyle name="RIGs linked cells 7 2 2" xfId="15193" xr:uid="{3E94C147-4F98-43FE-A1BF-E108AF8D6A72}"/>
    <cellStyle name="RIGs linked cells 7 2 3" xfId="16002" xr:uid="{593897F5-8E60-4C6A-B883-8A09D029D98A}"/>
    <cellStyle name="RIGs linked cells 7 3" xfId="14551" xr:uid="{DE25515D-DC35-43E1-B9D9-19F0737A6739}"/>
    <cellStyle name="RIGs linked cells 7 4" xfId="15293" xr:uid="{B0CF4C86-C4F5-4988-9CD1-D281F467D5B7}"/>
    <cellStyle name="RIGs linked cells 8" xfId="11872" xr:uid="{11BB404C-1BB1-4DF6-A191-31F155F11155}"/>
    <cellStyle name="RIGs linked cells 8 2" xfId="16732" xr:uid="{29E7D466-F01D-4C88-ACBF-1C808B6DEF03}"/>
    <cellStyle name="RIGs linked cells 9" xfId="10458" xr:uid="{8279244F-545D-48C7-84CC-4E379EA93638}"/>
    <cellStyle name="RIGs linked cells_3.15 Additional Data" xfId="11509" xr:uid="{788D9BD2-781E-4D7A-A646-BBA3437AA8A3}"/>
    <cellStyle name="RIGs_3.15 Additional Data" xfId="11510" xr:uid="{1740A9EB-7108-480E-9092-2557A585EF5B}"/>
    <cellStyle name="SAPBEXaggData" xfId="49" xr:uid="{4BEDCD5F-F84F-48E9-92D8-D28757821396}"/>
    <cellStyle name="SAPBEXaggData 10" xfId="1416" xr:uid="{B5BF50EF-2AFC-47E0-A54F-878CC2C2DF41}"/>
    <cellStyle name="SAPBEXaggData 10 2" xfId="8950" xr:uid="{04A2100F-CBA8-44C4-A28D-6F296DF4DC83}"/>
    <cellStyle name="SAPBEXaggData 11" xfId="2283" xr:uid="{6187AE2A-E8FC-4480-A586-BE25CE5AB43B}"/>
    <cellStyle name="SAPBEXaggData 12" xfId="3168" xr:uid="{0E099FBC-525D-427C-B9F3-DA7D7C8BE612}"/>
    <cellStyle name="SAPBEXaggData 13" xfId="3864" xr:uid="{D0EF516D-6169-4E7F-B1B6-2F39A901588A}"/>
    <cellStyle name="SAPBEXaggData 14" xfId="3288" xr:uid="{4310924A-6B80-4D9B-B0C7-25933869A90B}"/>
    <cellStyle name="SAPBEXaggData 15" xfId="4127" xr:uid="{B361214D-7BFE-457D-9BDF-F7EAAD4A88BA}"/>
    <cellStyle name="SAPBEXaggData 16" xfId="5945" xr:uid="{B452BA4E-2FB8-44F2-9272-7F7AFB3E8036}"/>
    <cellStyle name="SAPBEXaggData 17" xfId="7298" xr:uid="{30913BC0-605A-4F71-9A2D-19517FA9AE7E}"/>
    <cellStyle name="SAPBEXaggData 2" xfId="682" xr:uid="{2AE954AD-EC5B-4B23-9DAF-BBF2550F39AB}"/>
    <cellStyle name="SAPBEXaggData 2 10" xfId="8211" xr:uid="{BB655E80-91DE-4B83-89C9-7A1B1A7DBC81}"/>
    <cellStyle name="SAPBEXaggData 2 2" xfId="683" xr:uid="{41E8D85C-B8BE-4D26-976F-BB745951A3C9}"/>
    <cellStyle name="SAPBEXaggData 2 2 2" xfId="1209" xr:uid="{C8B8D783-B08E-45FC-A178-AC84BDAB4D5F}"/>
    <cellStyle name="SAPBEXaggData 2 2 2 2" xfId="2457" xr:uid="{559BC744-D474-465F-B3DD-4CD18C8B1787}"/>
    <cellStyle name="SAPBEXaggData 2 2 2 3" xfId="2963" xr:uid="{BB25AAEB-925A-41F5-A0E0-0B61144A66EE}"/>
    <cellStyle name="SAPBEXaggData 2 2 2 4" xfId="1993" xr:uid="{33C1C870-D59E-4DC8-9D66-ECC5F5682CD5}"/>
    <cellStyle name="SAPBEXaggData 2 2 2 5" xfId="3525" xr:uid="{323F9879-D5B0-434F-8DD8-A2457E0B3E46}"/>
    <cellStyle name="SAPBEXaggData 2 2 2 6" xfId="1562" xr:uid="{7470DA3D-36C5-4D15-A811-7E73E6422ED2}"/>
    <cellStyle name="SAPBEXaggData 2 2 2 7" xfId="4360" xr:uid="{72451F78-88A4-4287-989F-E3B0911BBAA9}"/>
    <cellStyle name="SAPBEXaggData 2 2 2 8" xfId="14827" xr:uid="{0300EC76-3B10-4675-A793-9DE19614CFF6}"/>
    <cellStyle name="SAPBEXaggData 2 2 3" xfId="1978" xr:uid="{2BD6EE61-E5C4-4C49-85BC-AEFC94DCF66D}"/>
    <cellStyle name="SAPBEXaggData 2 2 3 2" xfId="15506" xr:uid="{39DA5D8E-55C4-4F0A-833D-385D9DB97664}"/>
    <cellStyle name="SAPBEXaggData 2 2 4" xfId="1669" xr:uid="{F970993D-3ECC-4DB0-9846-0F711078BF30}"/>
    <cellStyle name="SAPBEXaggData 2 2 4 2" xfId="16902" xr:uid="{6961FDD9-AE10-4F2C-8FAB-C8EF6E11BF5F}"/>
    <cellStyle name="SAPBEXaggData 2 2 5" xfId="3394" xr:uid="{7B3D9127-373D-452B-9952-420788A48E4E}"/>
    <cellStyle name="SAPBEXaggData 2 2 6" xfId="3340" xr:uid="{0E26EE06-0136-45FE-B72B-6F7CF7AAAF95}"/>
    <cellStyle name="SAPBEXaggData 2 2 7" xfId="3138" xr:uid="{EAACFFC2-762D-4581-8E58-2B87ED2E5CBD}"/>
    <cellStyle name="SAPBEXaggData 2 2 8" xfId="4379" xr:uid="{F15254CA-14C4-47C3-B15D-B9FE77C8EF3D}"/>
    <cellStyle name="SAPBEXaggData 2 2 9" xfId="12103" xr:uid="{03AC25E8-F800-4C87-8AA7-F9056E185D5F}"/>
    <cellStyle name="SAPBEXaggData 2 3" xfId="1208" xr:uid="{43977498-B895-4548-8E8C-B91C7DA8FE5C}"/>
    <cellStyle name="SAPBEXaggData 2 3 2" xfId="2456" xr:uid="{C9394060-4F15-4A27-A3EF-67743E8EEA49}"/>
    <cellStyle name="SAPBEXaggData 2 3 2 2" xfId="13932" xr:uid="{8A3F57C8-A670-4695-9543-218FE25CDEB6}"/>
    <cellStyle name="SAPBEXaggData 2 3 3" xfId="2962" xr:uid="{833FDFED-BC9C-4F59-8193-72421D5D5EFE}"/>
    <cellStyle name="SAPBEXaggData 2 3 3 2" xfId="14732" xr:uid="{D391C796-1C19-451C-B886-6F091727FE0F}"/>
    <cellStyle name="SAPBEXaggData 2 3 4" xfId="1523" xr:uid="{9417C2D8-CE5E-4F0E-A229-84F3114577A7}"/>
    <cellStyle name="SAPBEXaggData 2 3 5" xfId="2760" xr:uid="{0BDF5229-1DDF-42AD-A192-EA22A876554B}"/>
    <cellStyle name="SAPBEXaggData 2 3 6" xfId="3933" xr:uid="{70589E73-7343-4FBF-95DA-FBE6B96C4E04}"/>
    <cellStyle name="SAPBEXaggData 2 3 7" xfId="4307" xr:uid="{CF087635-E4C5-4D20-A61F-1AAB143E1DAA}"/>
    <cellStyle name="SAPBEXaggData 2 3 8" xfId="10699" xr:uid="{829FB221-F918-403F-9E14-8FE78724967D}"/>
    <cellStyle name="SAPBEXaggData 2 4" xfId="1977" xr:uid="{FFF56450-175D-4BA3-82D7-17A2AED01DD1}"/>
    <cellStyle name="SAPBEXaggData 2 4 2" xfId="10103" xr:uid="{2731C9A4-0049-4C17-B23F-5D73A2FC04FA}"/>
    <cellStyle name="SAPBEXaggData 2 5" xfId="1543" xr:uid="{30768249-3C25-44AD-B4A3-7666E880911A}"/>
    <cellStyle name="SAPBEXaggData 2 5 2" xfId="13497" xr:uid="{C1E35DB5-B768-46AE-9184-536786A225E8}"/>
    <cellStyle name="SAPBEXaggData 2 6" xfId="1645" xr:uid="{63EF3B01-0CAB-42C0-B7D5-B52D9F86A7CC}"/>
    <cellStyle name="SAPBEXaggData 2 6 2" xfId="13167" xr:uid="{1A2128BB-B0A8-4C22-8D76-79DAC1270371}"/>
    <cellStyle name="SAPBEXaggData 2 7" xfId="3644" xr:uid="{6398D9BE-628D-4BC6-8EDC-DCFB8EC73A71}"/>
    <cellStyle name="SAPBEXaggData 2 8" xfId="1712" xr:uid="{8DD7E766-F79E-4109-B6ED-D0A801A0E058}"/>
    <cellStyle name="SAPBEXaggData 2 9" xfId="1524" xr:uid="{84A34449-1D45-4795-A0A0-AECC44C94A1A}"/>
    <cellStyle name="SAPBEXaggData 3" xfId="684" xr:uid="{3329C4E2-55B2-489A-A7EB-EE65E1B5BB86}"/>
    <cellStyle name="SAPBEXaggData 3 10" xfId="8137" xr:uid="{785B1E7D-365A-4428-9DB6-4D0B82F40923}"/>
    <cellStyle name="SAPBEXaggData 3 2" xfId="685" xr:uid="{C1D8BC2F-4232-4466-AE59-569D7FDB0D66}"/>
    <cellStyle name="SAPBEXaggData 3 2 2" xfId="1211" xr:uid="{D0F16BE0-5AE0-4AED-853B-52F604E7A1D3}"/>
    <cellStyle name="SAPBEXaggData 3 2 2 2" xfId="2459" xr:uid="{C4EB9B25-AADA-45D0-83B4-B9504839C828}"/>
    <cellStyle name="SAPBEXaggData 3 2 2 3" xfId="2965" xr:uid="{3DA4EC3C-2127-4320-BE59-94555BCCA6B6}"/>
    <cellStyle name="SAPBEXaggData 3 2 2 4" xfId="2668" xr:uid="{DC4B84B5-4061-4240-AAD6-242433A97EAD}"/>
    <cellStyle name="SAPBEXaggData 3 2 2 5" xfId="1566" xr:uid="{21D1867B-B5D3-4F67-AE40-582565A60479}"/>
    <cellStyle name="SAPBEXaggData 3 2 2 6" xfId="1895" xr:uid="{ABD7013F-AE45-4A95-AB57-1838CAFE83D4}"/>
    <cellStyle name="SAPBEXaggData 3 2 2 7" xfId="4308" xr:uid="{F4F6A89B-3DD9-4404-8EDF-72CE80D710DF}"/>
    <cellStyle name="SAPBEXaggData 3 2 2 8" xfId="14888" xr:uid="{A3688F64-F4E0-4138-A9C2-A2ED0D94BCBC}"/>
    <cellStyle name="SAPBEXaggData 3 2 3" xfId="1980" xr:uid="{30D8AFCA-0D9D-496F-B64D-64E780BF772C}"/>
    <cellStyle name="SAPBEXaggData 3 2 3 2" xfId="15614" xr:uid="{45F2D5C1-81E9-4D5E-8F0C-5ECAA0A4F30E}"/>
    <cellStyle name="SAPBEXaggData 3 2 4" xfId="1664" xr:uid="{ED9267D4-554F-4B90-A645-FDE3D2C69D65}"/>
    <cellStyle name="SAPBEXaggData 3 2 4 2" xfId="16998" xr:uid="{CA6C658F-BD4B-45FB-8026-4D1C78F341EE}"/>
    <cellStyle name="SAPBEXaggData 3 2 5" xfId="2259" xr:uid="{E99800CC-0B0A-41D2-BDB9-E61409A7F084}"/>
    <cellStyle name="SAPBEXaggData 3 2 6" xfId="3777" xr:uid="{D32C7B65-3CBD-4634-96AD-1D9029587329}"/>
    <cellStyle name="SAPBEXaggData 3 2 7" xfId="3894" xr:uid="{E0C4DD0E-0212-4034-B098-8E347FF328B5}"/>
    <cellStyle name="SAPBEXaggData 3 2 8" xfId="4358" xr:uid="{7CC249A7-3B28-4FD4-8AF7-EFD79708DC57}"/>
    <cellStyle name="SAPBEXaggData 3 2 9" xfId="12214" xr:uid="{0F29E958-E435-4395-97A8-38C70D583205}"/>
    <cellStyle name="SAPBEXaggData 3 3" xfId="1210" xr:uid="{D3949865-089B-4DFB-8D3B-73EE16BC52A5}"/>
    <cellStyle name="SAPBEXaggData 3 3 2" xfId="2458" xr:uid="{307253B6-6B84-4766-BB1A-C60D1D46AA3C}"/>
    <cellStyle name="SAPBEXaggData 3 3 2 2" xfId="14042" xr:uid="{CA0E77A5-9EF8-4A3A-BF22-0959B752FB9A}"/>
    <cellStyle name="SAPBEXaggData 3 3 3" xfId="2964" xr:uid="{9D00A515-C3C3-4ECC-9F11-8FE5E893D267}"/>
    <cellStyle name="SAPBEXaggData 3 3 3 2" xfId="14948" xr:uid="{FDCD8B67-413D-4400-AF78-BCF3E5BE52AE}"/>
    <cellStyle name="SAPBEXaggData 3 3 4" xfId="1759" xr:uid="{C29F9232-D3B8-4ECE-A835-29AFB7ADDE5E}"/>
    <cellStyle name="SAPBEXaggData 3 3 5" xfId="1454" xr:uid="{F17FE078-C993-46A0-B579-30B92E7FEBB4}"/>
    <cellStyle name="SAPBEXaggData 3 3 6" xfId="3796" xr:uid="{A3CBBB61-990F-48FF-9A55-4AADD3774C25}"/>
    <cellStyle name="SAPBEXaggData 3 3 7" xfId="4464" xr:uid="{29657AC6-2077-430E-BCCF-ED8931CF9918}"/>
    <cellStyle name="SAPBEXaggData 3 3 8" xfId="10811" xr:uid="{76016DE5-A2F7-484E-BDB0-DBB9D4E07D74}"/>
    <cellStyle name="SAPBEXaggData 3 4" xfId="1979" xr:uid="{9C7103A9-1A3A-4349-858E-D7C451797AE9}"/>
    <cellStyle name="SAPBEXaggData 3 4 2" xfId="10030" xr:uid="{3B09AEF8-BAD8-4EE8-84DF-8EA72EEDF723}"/>
    <cellStyle name="SAPBEXaggData 3 5" xfId="2198" xr:uid="{194CFD05-04BA-41C5-AF35-1DA6486052D8}"/>
    <cellStyle name="SAPBEXaggData 3 5 2" xfId="13424" xr:uid="{D663179F-BD6E-44B8-9FD2-28E1AC65EEFF}"/>
    <cellStyle name="SAPBEXaggData 3 6" xfId="2804" xr:uid="{0F789F41-D71F-4D46-A4E5-48247E9F65EE}"/>
    <cellStyle name="SAPBEXaggData 3 6 2" xfId="14627" xr:uid="{B23C2925-E728-48EF-BEDA-1EBA0DC6EC09}"/>
    <cellStyle name="SAPBEXaggData 3 7" xfId="2780" xr:uid="{45AD8AC9-D1C9-4498-B1BA-81E4281C9B61}"/>
    <cellStyle name="SAPBEXaggData 3 8" xfId="2661" xr:uid="{F8897647-4351-4D25-A4A4-85C7670B63D0}"/>
    <cellStyle name="SAPBEXaggData 3 9" xfId="2260" xr:uid="{42DFAF44-1C2F-46E2-8D66-2934BB445245}"/>
    <cellStyle name="SAPBEXaggData 4" xfId="686" xr:uid="{4B238EDF-25EA-4CF0-A3B9-60F80281E725}"/>
    <cellStyle name="SAPBEXaggData 4 2" xfId="1212" xr:uid="{1984A633-A62E-40DF-8F73-F9DF13825EA0}"/>
    <cellStyle name="SAPBEXaggData 4 2 2" xfId="2460" xr:uid="{AFE2D8AE-A68F-4232-ACBC-25324AF348FA}"/>
    <cellStyle name="SAPBEXaggData 4 2 2 2" xfId="15009" xr:uid="{2296F5CF-C73B-4D4D-BDCB-8207DB383AF1}"/>
    <cellStyle name="SAPBEXaggData 4 2 3" xfId="2966" xr:uid="{3AECF3B2-F0C3-4856-9EEF-44E3DB6F6A26}"/>
    <cellStyle name="SAPBEXaggData 4 2 3 2" xfId="15782" xr:uid="{8CCF511A-5041-48F4-B1A1-AC0E97083811}"/>
    <cellStyle name="SAPBEXaggData 4 2 4" xfId="1544" xr:uid="{306D313D-4947-43C2-83AD-14E955544378}"/>
    <cellStyle name="SAPBEXaggData 4 2 4 2" xfId="17255" xr:uid="{4F25AB06-FF89-44D9-9F99-2A7B19E7704C}"/>
    <cellStyle name="SAPBEXaggData 4 2 5" xfId="3341" xr:uid="{432076BD-FD27-42A9-855B-64067C8C71DD}"/>
    <cellStyle name="SAPBEXaggData 4 2 6" xfId="1404" xr:uid="{E7F770EF-D3A5-4D2C-9DA2-38255002F414}"/>
    <cellStyle name="SAPBEXaggData 4 2 7" xfId="4295" xr:uid="{2C6471DE-40AA-45A4-A9D6-664CD0088842}"/>
    <cellStyle name="SAPBEXaggData 4 2 8" xfId="12471" xr:uid="{A4421CEE-9862-4EAE-81E9-2F8E8BA2A417}"/>
    <cellStyle name="SAPBEXaggData 4 3" xfId="1981" xr:uid="{24E5E187-A5D9-4E54-8B62-C81510C6D9EA}"/>
    <cellStyle name="SAPBEXaggData 4 3 2" xfId="14256" xr:uid="{C45F383D-D42F-4A81-94B4-240BB561F875}"/>
    <cellStyle name="SAPBEXaggData 4 3 3" xfId="13038" xr:uid="{58E41F6E-1BA6-4419-A0CD-DA36A588E389}"/>
    <cellStyle name="SAPBEXaggData 4 3 4" xfId="11069" xr:uid="{FEC9ED0F-4EEB-4191-A3BC-AD4625BAE0F1}"/>
    <cellStyle name="SAPBEXaggData 4 4" xfId="1724" xr:uid="{BBD652E5-D5D5-469D-A404-823A23314C5F}"/>
    <cellStyle name="SAPBEXaggData 4 4 2" xfId="10134" xr:uid="{79B62275-8CF3-4AD1-99C1-2B7F384F1341}"/>
    <cellStyle name="SAPBEXaggData 4 5" xfId="3265" xr:uid="{5BB8792E-404B-4E8B-87A1-004A2E7A58C5}"/>
    <cellStyle name="SAPBEXaggData 4 5 2" xfId="13528" xr:uid="{BD44AC00-A718-455E-A801-68DAF658D222}"/>
    <cellStyle name="SAPBEXaggData 4 6" xfId="3435" xr:uid="{B80BA357-BB08-402C-A06C-DA08CC0B0E00}"/>
    <cellStyle name="SAPBEXaggData 4 6 2" xfId="12970" xr:uid="{4F2D8ABB-1D11-4B0B-9F98-DD41B71B05D9}"/>
    <cellStyle name="SAPBEXaggData 4 7" xfId="3602" xr:uid="{916C3986-4E01-4DA7-9105-1C99366760CF}"/>
    <cellStyle name="SAPBEXaggData 4 8" xfId="4386" xr:uid="{279C2DBF-582E-4A70-9419-E029F1B284D9}"/>
    <cellStyle name="SAPBEXaggData 4 9" xfId="8242" xr:uid="{50E5D2EC-CB7C-43C7-A36D-D93F2B5CECC1}"/>
    <cellStyle name="SAPBEXaggData 5" xfId="935" xr:uid="{011BE7FE-7661-4AF3-8EF3-97F049C4044D}"/>
    <cellStyle name="SAPBEXaggData 5 2" xfId="1343" xr:uid="{16044CD3-A451-4908-A16C-FBA618E7F6A9}"/>
    <cellStyle name="SAPBEXaggData 5 2 2" xfId="2591" xr:uid="{63F0C4AC-8157-49C5-BD58-79546DA0AAED}"/>
    <cellStyle name="SAPBEXaggData 5 2 2 2" xfId="15093" xr:uid="{83267CE5-0F28-467B-BBEE-BA9BD67D9A0F}"/>
    <cellStyle name="SAPBEXaggData 5 2 3" xfId="3097" xr:uid="{50F0EBD1-DEA7-47AB-91C9-B4B3E94650B7}"/>
    <cellStyle name="SAPBEXaggData 5 2 3 2" xfId="15869" xr:uid="{F41AF83D-3B13-40D4-A34F-F9B8A208CC53}"/>
    <cellStyle name="SAPBEXaggData 5 2 4" xfId="2282" xr:uid="{F7E8EA15-A3F3-47FF-871B-E56FFDB79186}"/>
    <cellStyle name="SAPBEXaggData 5 2 4 2" xfId="17430" xr:uid="{FA96B7A9-D038-4323-943D-F9EC4B4A6C49}"/>
    <cellStyle name="SAPBEXaggData 5 2 5" xfId="3699" xr:uid="{E126B999-B68F-4556-BFA1-508CAC02739B}"/>
    <cellStyle name="SAPBEXaggData 5 2 6" xfId="3966" xr:uid="{7F70B741-D514-44E9-8F5D-6A026DFBE678}"/>
    <cellStyle name="SAPBEXaggData 5 2 7" xfId="3351" xr:uid="{DC008271-7F2E-40DC-A1DF-427E3D0E1291}"/>
    <cellStyle name="SAPBEXaggData 5 2 8" xfId="12655" xr:uid="{45E58A93-50B1-4D5C-85C6-3C127AD90E36}"/>
    <cellStyle name="SAPBEXaggData 5 3" xfId="2203" xr:uid="{83B94BF5-5447-449B-BF78-E2A7B3DABF69}"/>
    <cellStyle name="SAPBEXaggData 5 3 2" xfId="14392" xr:uid="{82EA9DBA-B9B9-4808-A006-BF9C089D2315}"/>
    <cellStyle name="SAPBEXaggData 5 3 3" xfId="14482" xr:uid="{8617CC39-F5ED-4D57-83C4-9CA63B9AA8B1}"/>
    <cellStyle name="SAPBEXaggData 5 3 4" xfId="11246" xr:uid="{EFE9CAD9-C573-43D2-98CD-85936D1A52B4}"/>
    <cellStyle name="SAPBEXaggData 5 4" xfId="2710" xr:uid="{F0DC9664-9803-4241-8CAB-92C40636DDBA}"/>
    <cellStyle name="SAPBEXaggData 5 4 2" xfId="9757" xr:uid="{97BBC35A-E585-4BB8-8929-4188E036AD02}"/>
    <cellStyle name="SAPBEXaggData 5 5" xfId="2745" xr:uid="{F4EC09BB-556A-498F-A051-BCF2207C8F08}"/>
    <cellStyle name="SAPBEXaggData 5 5 2" xfId="13190" xr:uid="{26BE0C85-8492-445A-9DB3-4D337F32D58F}"/>
    <cellStyle name="SAPBEXaggData 5 6" xfId="3646" xr:uid="{605F50E5-1D1D-4397-AC08-39A9078D0680}"/>
    <cellStyle name="SAPBEXaggData 5 6 2" xfId="15089" xr:uid="{2A3B4F6B-B69F-40C6-8A1E-2D79BB1DCE64}"/>
    <cellStyle name="SAPBEXaggData 5 7" xfId="3329" xr:uid="{D28CD15C-64BB-4852-9DCC-08E6184CFB70}"/>
    <cellStyle name="SAPBEXaggData 5 8" xfId="4427" xr:uid="{E448128C-81EB-494D-A4F4-FCDFA97EC4FE}"/>
    <cellStyle name="SAPBEXaggData 5 9" xfId="7864" xr:uid="{03374324-0235-4A4D-A523-C0D3564DCAED}"/>
    <cellStyle name="SAPBEXaggData 6" xfId="958" xr:uid="{04915557-AA88-401C-BCB8-099EC970B5AA}"/>
    <cellStyle name="SAPBEXaggData 6 2" xfId="15305" xr:uid="{055C1E7D-E3AE-4B0E-877E-0660835B6138}"/>
    <cellStyle name="SAPBEXaggData 6 3" xfId="16421" xr:uid="{CB2C8C2F-8EB2-4542-ABCB-9ACC3B0CBDA0}"/>
    <cellStyle name="SAPBEXaggData 6 4" xfId="11511" xr:uid="{C1A5940B-FDDB-42A3-B320-A10415EF0D17}"/>
    <cellStyle name="SAPBEXaggData 7" xfId="1055" xr:uid="{DFFBDD10-1D64-4439-B664-A847DFFF5133}"/>
    <cellStyle name="SAPBEXaggData 7 2" xfId="14677" xr:uid="{B83578A8-8394-47C3-ABEC-DA748F99002A}"/>
    <cellStyle name="SAPBEXaggData 7 3" xfId="15399" xr:uid="{561CDCE1-4104-4D55-81DC-E901403E03A6}"/>
    <cellStyle name="SAPBEXaggData 7 4" xfId="16741" xr:uid="{77587FAE-32BC-4FE2-A3E0-C0A0B5645A1D}"/>
    <cellStyle name="SAPBEXaggData 7 5" xfId="11881" xr:uid="{C776D269-C07C-4516-852A-55A5B082617F}"/>
    <cellStyle name="SAPBEXaggData 8" xfId="247" xr:uid="{EB7595EB-2E2A-46D5-8621-54A2BA6D7D12}"/>
    <cellStyle name="SAPBEXaggData 8 2" xfId="1163" xr:uid="{A31C3B37-3F98-4B26-81E2-36C4FFFD01C1}"/>
    <cellStyle name="SAPBEXaggData 8 2 2" xfId="2411" xr:uid="{7B64C689-9A4D-4401-9D41-17FB87299DA7}"/>
    <cellStyle name="SAPBEXaggData 8 2 3" xfId="2917" xr:uid="{E8859BDC-E0BA-4FE5-BDDC-1EA6AF07B2A9}"/>
    <cellStyle name="SAPBEXaggData 8 2 4" xfId="3354" xr:uid="{08C40BF0-912A-49C3-BC38-D8C84288AD94}"/>
    <cellStyle name="SAPBEXaggData 8 2 5" xfId="3885" xr:uid="{8B158DB3-0870-45A0-9094-3FFDA4EF9B7C}"/>
    <cellStyle name="SAPBEXaggData 8 2 6" xfId="4077" xr:uid="{ACFFE0A5-E2FD-4070-888C-DAE66B49A0D5}"/>
    <cellStyle name="SAPBEXaggData 8 2 7" xfId="4058" xr:uid="{99E80A44-DA4F-47B4-9E6D-07CF68EC6E35}"/>
    <cellStyle name="SAPBEXaggData 8 2 8" xfId="13727" xr:uid="{93CE3755-9B41-449F-8E1B-7E8D6945056D}"/>
    <cellStyle name="SAPBEXaggData 8 3" xfId="1589" xr:uid="{8C1E6B53-47FF-46C9-8E35-F4F598EEEC2C}"/>
    <cellStyle name="SAPBEXaggData 8 3 2" xfId="13350" xr:uid="{D37A34DA-8433-438F-AF66-DFE2A8E5BEFF}"/>
    <cellStyle name="SAPBEXaggData 8 4" xfId="2175" xr:uid="{D85E522E-8F9A-4CA2-92FB-303D0226D27E}"/>
    <cellStyle name="SAPBEXaggData 8 5" xfId="2690" xr:uid="{81129F68-6CFC-4954-9E81-3495CEB4DB3C}"/>
    <cellStyle name="SAPBEXaggData 8 6" xfId="3859" xr:uid="{9BFEE27A-AA15-4A9D-8689-1A10438416C8}"/>
    <cellStyle name="SAPBEXaggData 8 7" xfId="4174" xr:uid="{E2DED774-7725-41B6-8CDE-AC54D67D51A2}"/>
    <cellStyle name="SAPBEXaggData 8 8" xfId="3952" xr:uid="{38A95C55-9953-42B8-A54D-5F5C82E5CECE}"/>
    <cellStyle name="SAPBEXaggData 8 9" xfId="10467" xr:uid="{362AEAAC-C411-4B72-B725-986294F805EB}"/>
    <cellStyle name="SAPBEXaggData 9" xfId="1116" xr:uid="{94283A99-3399-44D6-8CEC-E5942DF27518}"/>
    <cellStyle name="SAPBEXaggData 9 2" xfId="2364" xr:uid="{49BBA25C-C310-4B7B-8FC7-5773AD93BB55}"/>
    <cellStyle name="SAPBEXaggData 9 3" xfId="2870" xr:uid="{57F81CC4-9028-4663-B984-25B26E13C0C0}"/>
    <cellStyle name="SAPBEXaggData 9 4" xfId="2304" xr:uid="{A13696BE-720B-4E1B-A917-24E60811E5CA}"/>
    <cellStyle name="SAPBEXaggData 9 5" xfId="3746" xr:uid="{42D3ADE4-778F-41C4-9944-0B132D26FFFD}"/>
    <cellStyle name="SAPBEXaggData 9 6" xfId="3557" xr:uid="{5211D030-3396-4B06-AF9C-2F00DC9A7A6A}"/>
    <cellStyle name="SAPBEXaggData 9 7" xfId="4401" xr:uid="{5FA4BE9C-2E2C-47DA-B4F8-6A1252E49430}"/>
    <cellStyle name="SAPBEXaggData 9 8" xfId="9186" xr:uid="{7CB32626-4D45-45B8-BA4C-81AB24669E86}"/>
    <cellStyle name="SAPBEXaggData_East 1415 Budget model v1" xfId="687" xr:uid="{07A72BA8-A28D-4B98-8DD5-3BBEBE233BFC}"/>
    <cellStyle name="SAPBEXaggDataEmph" xfId="50" xr:uid="{6140CC95-5DFB-44CB-85B7-F5EC96F5004E}"/>
    <cellStyle name="SAPBEXaggDataEmph 10" xfId="3167" xr:uid="{7A5FCBF2-AD61-4BAD-BB3A-C752D523B372}"/>
    <cellStyle name="SAPBEXaggDataEmph 10 2" xfId="8951" xr:uid="{A1EDB050-A17E-4182-AD64-97E8FF6B248B}"/>
    <cellStyle name="SAPBEXaggDataEmph 11" xfId="3865" xr:uid="{FBB0A5D0-B7BC-420E-90EF-B4522ADE6144}"/>
    <cellStyle name="SAPBEXaggDataEmph 12" xfId="4006" xr:uid="{ED1C8201-6C92-4189-A5C9-9BB5B7935877}"/>
    <cellStyle name="SAPBEXaggDataEmph 13" xfId="4136" xr:uid="{D4B1A6F7-F8E8-4D47-B4FC-CEA13B4DC243}"/>
    <cellStyle name="SAPBEXaggDataEmph 14" xfId="5946" xr:uid="{C78F2177-125E-4F2E-AB4D-497B11D7DA74}"/>
    <cellStyle name="SAPBEXaggDataEmph 15" xfId="7299" xr:uid="{1AEDD3E1-5963-4789-B821-86E8D71C9581}"/>
    <cellStyle name="SAPBEXaggDataEmph 2" xfId="688" xr:uid="{660893C4-DF60-4B23-9DF9-218E302CFC08}"/>
    <cellStyle name="SAPBEXaggDataEmph 2 10" xfId="7946" xr:uid="{E5BF9FBA-5EF4-44B2-8A75-EDBC4180A6D0}"/>
    <cellStyle name="SAPBEXaggDataEmph 2 2" xfId="689" xr:uid="{D0F1CCDD-5521-4C1C-834F-5DA06B8C7A93}"/>
    <cellStyle name="SAPBEXaggDataEmph 2 2 2" xfId="1214" xr:uid="{0BC83BCF-57BC-4C8C-8C48-89AA1CD60D0B}"/>
    <cellStyle name="SAPBEXaggDataEmph 2 2 2 2" xfId="2462" xr:uid="{19C448A5-C2AC-485E-A422-8F3FDC064A41}"/>
    <cellStyle name="SAPBEXaggDataEmph 2 2 2 3" xfId="2968" xr:uid="{F9FBCFEC-8F57-4286-84BE-09C70DF4CC2C}"/>
    <cellStyle name="SAPBEXaggDataEmph 2 2 2 4" xfId="1564" xr:uid="{275EB572-4966-4600-A1CE-8A1D8E552FD4}"/>
    <cellStyle name="SAPBEXaggDataEmph 2 2 2 5" xfId="2763" xr:uid="{F8992F20-EC2F-4957-B520-ADAAA9C9F446}"/>
    <cellStyle name="SAPBEXaggDataEmph 2 2 2 6" xfId="2696" xr:uid="{DA08EF92-F3BC-4DC1-9973-586BD6A8E807}"/>
    <cellStyle name="SAPBEXaggDataEmph 2 2 2 7" xfId="2359" xr:uid="{D1ECEEE4-08D2-4DEE-B29C-9E0BCC1B8CA0}"/>
    <cellStyle name="SAPBEXaggDataEmph 2 2 2 8" xfId="14828" xr:uid="{D9F5C4BD-E10A-416F-8500-269A651EAE19}"/>
    <cellStyle name="SAPBEXaggDataEmph 2 2 3" xfId="1983" xr:uid="{AD2A4A57-1A82-4A94-AEC9-63C451A47181}"/>
    <cellStyle name="SAPBEXaggDataEmph 2 2 3 2" xfId="15507" xr:uid="{4D36A488-82FB-4DB8-A67F-0AC73EE467BB}"/>
    <cellStyle name="SAPBEXaggDataEmph 2 2 4" xfId="1473" xr:uid="{A77B6965-6C46-4E96-A918-D86189FE2CF2}"/>
    <cellStyle name="SAPBEXaggDataEmph 2 2 4 2" xfId="16903" xr:uid="{01D30669-482D-4200-A243-D68BD24D4D8D}"/>
    <cellStyle name="SAPBEXaggDataEmph 2 2 5" xfId="3440" xr:uid="{A449E77B-6D64-40B1-AE5D-214B6177B383}"/>
    <cellStyle name="SAPBEXaggDataEmph 2 2 6" xfId="3610" xr:uid="{FA54D7FD-42F1-427C-9DC8-B2BD6BCAE9FC}"/>
    <cellStyle name="SAPBEXaggDataEmph 2 2 7" xfId="3370" xr:uid="{6C2413A8-9A57-4F90-8D71-6AAD26DE0E65}"/>
    <cellStyle name="SAPBEXaggDataEmph 2 2 8" xfId="4204" xr:uid="{618BF83D-BA7F-4D4F-A494-0538D60FE978}"/>
    <cellStyle name="SAPBEXaggDataEmph 2 2 9" xfId="12104" xr:uid="{C01050BF-330D-40CC-A75C-53BEDA7CA846}"/>
    <cellStyle name="SAPBEXaggDataEmph 2 3" xfId="1213" xr:uid="{B612608B-E5B7-4D72-84A6-DCBA5D4C6798}"/>
    <cellStyle name="SAPBEXaggDataEmph 2 3 2" xfId="2461" xr:uid="{9C5F36AF-88FA-4711-BF05-2BB2322326F9}"/>
    <cellStyle name="SAPBEXaggDataEmph 2 3 2 2" xfId="13933" xr:uid="{62ED1D30-6769-41C4-A0D0-816EE69CF744}"/>
    <cellStyle name="SAPBEXaggDataEmph 2 3 3" xfId="2967" xr:uid="{F8E1E35C-B173-4090-9C57-C54014C6C16F}"/>
    <cellStyle name="SAPBEXaggDataEmph 2 3 3 2" xfId="13055" xr:uid="{5F815730-69A6-478F-A456-30B69FED59B5}"/>
    <cellStyle name="SAPBEXaggDataEmph 2 3 4" xfId="1642" xr:uid="{091FC150-92CE-4207-9C78-4AFE06A2214F}"/>
    <cellStyle name="SAPBEXaggDataEmph 2 3 5" xfId="2783" xr:uid="{6A566114-392D-4083-8D7C-42A0B73783E4}"/>
    <cellStyle name="SAPBEXaggDataEmph 2 3 6" xfId="3962" xr:uid="{1DF4AEB0-339D-4C4D-A1A4-6B5B74945568}"/>
    <cellStyle name="SAPBEXaggDataEmph 2 3 7" xfId="4289" xr:uid="{2A348D8F-0824-4E32-B8C3-58910351B2CB}"/>
    <cellStyle name="SAPBEXaggDataEmph 2 3 8" xfId="10700" xr:uid="{79F4EAE2-F425-40AD-9AE4-9F283B06C266}"/>
    <cellStyle name="SAPBEXaggDataEmph 2 4" xfId="1982" xr:uid="{5EA49C4B-B2F7-4DDE-8AC2-9AB6EA2C516C}"/>
    <cellStyle name="SAPBEXaggDataEmph 2 4 2" xfId="9839" xr:uid="{35612315-2043-4301-9317-0B3444EAA0AC}"/>
    <cellStyle name="SAPBEXaggDataEmph 2 5" xfId="1734" xr:uid="{2397A02F-2D81-462B-A603-3AB2BDAE3942}"/>
    <cellStyle name="SAPBEXaggDataEmph 2 5 2" xfId="13272" xr:uid="{5A101D20-0273-4C4F-95CB-1450DDDE118A}"/>
    <cellStyle name="SAPBEXaggDataEmph 2 6" xfId="3439" xr:uid="{D704F8FC-791B-470B-98D5-1FC3E30B1782}"/>
    <cellStyle name="SAPBEXaggDataEmph 2 6 2" xfId="15254" xr:uid="{4079B353-91EA-49E7-969F-3EC7176C0260}"/>
    <cellStyle name="SAPBEXaggDataEmph 2 7" xfId="3411" xr:uid="{972C4DAA-28ED-4E2E-A291-87509E1BDD8C}"/>
    <cellStyle name="SAPBEXaggDataEmph 2 8" xfId="3826" xr:uid="{F5CE975F-5ABC-4C19-9986-E602818B99F8}"/>
    <cellStyle name="SAPBEXaggDataEmph 2 9" xfId="4162" xr:uid="{4943AA1D-BA36-483C-936D-25C9D4A7FF0E}"/>
    <cellStyle name="SAPBEXaggDataEmph 3" xfId="690" xr:uid="{041D3832-F00F-45AA-B109-7C784B4E477B}"/>
    <cellStyle name="SAPBEXaggDataEmph 3 10" xfId="8370" xr:uid="{8C082BEF-5DEC-4540-A0D0-76D9C0AF082B}"/>
    <cellStyle name="SAPBEXaggDataEmph 3 2" xfId="691" xr:uid="{CC1EF8D8-17E6-460D-9B4F-66644ED93749}"/>
    <cellStyle name="SAPBEXaggDataEmph 3 2 2" xfId="1216" xr:uid="{EFF71E4C-9EDB-4846-8DB5-68877B1C2DA3}"/>
    <cellStyle name="SAPBEXaggDataEmph 3 2 2 2" xfId="2464" xr:uid="{26154C0F-CD45-47AB-89AB-21C8F9B9457A}"/>
    <cellStyle name="SAPBEXaggDataEmph 3 2 2 3" xfId="2970" xr:uid="{F2D98F4A-7B2E-48E5-B545-566CA4515C75}"/>
    <cellStyle name="SAPBEXaggDataEmph 3 2 2 4" xfId="2836" xr:uid="{2517D269-C49A-49CB-9C6B-A8E17C0AC956}"/>
    <cellStyle name="SAPBEXaggDataEmph 3 2 2 5" xfId="3912" xr:uid="{BDAE4BC1-973A-41E3-966D-D2655323F7DB}"/>
    <cellStyle name="SAPBEXaggDataEmph 3 2 2 6" xfId="3308" xr:uid="{5DD3DB86-9532-4AF8-A6A9-CB25DA15E4FF}"/>
    <cellStyle name="SAPBEXaggDataEmph 3 2 2 7" xfId="2853" xr:uid="{58585149-30C1-4056-8DBA-FB1322F47F7E}"/>
    <cellStyle name="SAPBEXaggDataEmph 3 2 2 8" xfId="14889" xr:uid="{6CF24184-5D37-4E85-B61E-1B6BA8E54AF3}"/>
    <cellStyle name="SAPBEXaggDataEmph 3 2 3" xfId="1985" xr:uid="{DEFD5BB7-EC19-4429-93B5-1747A43FFE7D}"/>
    <cellStyle name="SAPBEXaggDataEmph 3 2 3 2" xfId="15615" xr:uid="{A0291220-D4B3-4184-878D-8F5331BB5AB1}"/>
    <cellStyle name="SAPBEXaggDataEmph 3 2 4" xfId="1729" xr:uid="{E1C4C04F-B64F-4BE7-A229-321DD8372F34}"/>
    <cellStyle name="SAPBEXaggDataEmph 3 2 4 2" xfId="16999" xr:uid="{50B83D3E-2E4D-4FC7-916F-C6C576CC2101}"/>
    <cellStyle name="SAPBEXaggDataEmph 3 2 5" xfId="1528" xr:uid="{6222A4B7-3746-4DE2-981A-D6884AEC1AFE}"/>
    <cellStyle name="SAPBEXaggDataEmph 3 2 6" xfId="2671" xr:uid="{30291B30-4177-4212-96B5-F84056E1901B}"/>
    <cellStyle name="SAPBEXaggDataEmph 3 2 7" xfId="3191" xr:uid="{0B125F24-7907-4C1C-9456-B0FC399EE430}"/>
    <cellStyle name="SAPBEXaggDataEmph 3 2 8" xfId="4161" xr:uid="{7C27EAE9-DB49-4483-82FB-556252EE7B51}"/>
    <cellStyle name="SAPBEXaggDataEmph 3 2 9" xfId="12215" xr:uid="{1331250B-D6A7-4E55-A1D8-4B1ADEE99177}"/>
    <cellStyle name="SAPBEXaggDataEmph 3 3" xfId="1215" xr:uid="{ECBABB6E-4A76-4EDF-A735-E9EA76E901CC}"/>
    <cellStyle name="SAPBEXaggDataEmph 3 3 2" xfId="2463" xr:uid="{25C467BB-331B-45A6-87DF-0B5CF77DD5A5}"/>
    <cellStyle name="SAPBEXaggDataEmph 3 3 2 2" xfId="14043" xr:uid="{388203C9-4980-4435-AA98-C77392F1FCD0}"/>
    <cellStyle name="SAPBEXaggDataEmph 3 3 3" xfId="2969" xr:uid="{250261D8-BAD4-4B78-968F-0FBA5E31CAFF}"/>
    <cellStyle name="SAPBEXaggDataEmph 3 3 3 2" xfId="13100" xr:uid="{881E7E81-4F91-4F44-A849-2FD4D6508A28}"/>
    <cellStyle name="SAPBEXaggDataEmph 3 3 4" xfId="3217" xr:uid="{75E211E9-9DF4-4383-A151-24AF20BC06E3}"/>
    <cellStyle name="SAPBEXaggDataEmph 3 3 5" xfId="3700" xr:uid="{51CBE7C8-E687-42D3-9D15-01B80D1EBC19}"/>
    <cellStyle name="SAPBEXaggDataEmph 3 3 6" xfId="4032" xr:uid="{51AB1FD2-8374-4BD0-95A5-39FE6717DCA6}"/>
    <cellStyle name="SAPBEXaggDataEmph 3 3 7" xfId="4391" xr:uid="{0AF35E06-F089-4262-B2E3-8EC2B6E8F990}"/>
    <cellStyle name="SAPBEXaggDataEmph 3 3 8" xfId="10812" xr:uid="{0DE564D1-4B1B-4A56-87FA-C713B0015D75}"/>
    <cellStyle name="SAPBEXaggDataEmph 3 4" xfId="1984" xr:uid="{A81DE12B-3B47-4910-BE3D-92E320A6B9E0}"/>
    <cellStyle name="SAPBEXaggDataEmph 3 4 2" xfId="10260" xr:uid="{B386F8EB-4E11-46B0-A909-53AB2FD3FFE6}"/>
    <cellStyle name="SAPBEXaggDataEmph 3 5" xfId="1539" xr:uid="{45DD342B-FAB3-48F8-82F4-E3CD4E2B8A8E}"/>
    <cellStyle name="SAPBEXaggDataEmph 3 5 2" xfId="13616" xr:uid="{D113AFA8-5720-4FEE-83D9-22B6B3527E09}"/>
    <cellStyle name="SAPBEXaggDataEmph 3 6" xfId="1506" xr:uid="{A921B917-BAF9-4B11-A528-66F3AC2A3FB8}"/>
    <cellStyle name="SAPBEXaggDataEmph 3 6 2" xfId="13067" xr:uid="{F81566DE-5CD1-4056-8249-9DFF96047E64}"/>
    <cellStyle name="SAPBEXaggDataEmph 3 7" xfId="3709" xr:uid="{A9C4658D-2987-4264-BA6C-806AB34B79DC}"/>
    <cellStyle name="SAPBEXaggDataEmph 3 8" xfId="4267" xr:uid="{7BB1DDF4-71D2-4EAD-9879-93C8B82A5CD0}"/>
    <cellStyle name="SAPBEXaggDataEmph 3 9" xfId="1413" xr:uid="{A8206460-8937-4DFE-BF0C-4765A0A58819}"/>
    <cellStyle name="SAPBEXaggDataEmph 4" xfId="959" xr:uid="{E4272D6C-6F1D-4495-A584-073904A3A247}"/>
    <cellStyle name="SAPBEXaggDataEmph 4 2" xfId="12472" xr:uid="{E4F80230-CF5C-4013-B03C-E8FE60989072}"/>
    <cellStyle name="SAPBEXaggDataEmph 4 2 2" xfId="15010" xr:uid="{0BAA04D5-BE37-45A6-AA85-08D42E955047}"/>
    <cellStyle name="SAPBEXaggDataEmph 4 2 3" xfId="15783" xr:uid="{E4EF6D09-DDD3-4947-9ABD-67F59BED66C1}"/>
    <cellStyle name="SAPBEXaggDataEmph 4 2 4" xfId="17256" xr:uid="{4B9091E2-9B80-4797-9DF8-1DFFEB2011AC}"/>
    <cellStyle name="SAPBEXaggDataEmph 4 3" xfId="11070" xr:uid="{67BC3107-4077-49FB-A4D8-AB115B35FEBA}"/>
    <cellStyle name="SAPBEXaggDataEmph 4 3 2" xfId="14257" xr:uid="{29A39B3C-9B53-4D69-B915-B1E5BB7431C9}"/>
    <cellStyle name="SAPBEXaggDataEmph 4 3 3" xfId="14344" xr:uid="{B1813067-76DB-471B-B19A-840E8627022F}"/>
    <cellStyle name="SAPBEXaggDataEmph 4 4" xfId="9914" xr:uid="{14ECE402-7A96-45FA-9AD2-A8A4983B1A40}"/>
    <cellStyle name="SAPBEXaggDataEmph 4 5" xfId="13340" xr:uid="{90611444-A477-46EF-9E19-88471C281764}"/>
    <cellStyle name="SAPBEXaggDataEmph 4 6" xfId="15083" xr:uid="{9A6190F8-0DC2-401C-AB36-E6AC33BBF944}"/>
    <cellStyle name="SAPBEXaggDataEmph 4 7" xfId="8021" xr:uid="{F8DB9F74-28D0-4BAF-9DEE-F3C0AC27A23E}"/>
    <cellStyle name="SAPBEXaggDataEmph 5" xfId="1054" xr:uid="{2B3B76DD-AB03-46C7-B4A9-C51D1E52E440}"/>
    <cellStyle name="SAPBEXaggDataEmph 5 2" xfId="12656" xr:uid="{6D6B514C-8ACE-4CFB-AD82-940011866493}"/>
    <cellStyle name="SAPBEXaggDataEmph 5 2 2" xfId="15094" xr:uid="{6154D17D-A604-46FF-9C5D-A2B8D83CF5A0}"/>
    <cellStyle name="SAPBEXaggDataEmph 5 2 3" xfId="15870" xr:uid="{EA3414D6-1A16-49DF-812A-B74889683081}"/>
    <cellStyle name="SAPBEXaggDataEmph 5 2 4" xfId="17431" xr:uid="{971065F8-ECB6-474E-A0D1-CBF636B7294A}"/>
    <cellStyle name="SAPBEXaggDataEmph 5 3" xfId="11247" xr:uid="{7A31EAED-34FB-4D9A-B768-F17626367201}"/>
    <cellStyle name="SAPBEXaggDataEmph 5 3 2" xfId="14393" xr:uid="{D67A9A75-D066-487A-AB23-1DBD9128CFEF}"/>
    <cellStyle name="SAPBEXaggDataEmph 5 3 3" xfId="9368" xr:uid="{A1C7DD00-4E5A-4828-AD93-E5697C492B3E}"/>
    <cellStyle name="SAPBEXaggDataEmph 5 4" xfId="10291" xr:uid="{08557521-007A-463D-A62B-034E80269494}"/>
    <cellStyle name="SAPBEXaggDataEmph 5 5" xfId="13647" xr:uid="{0ADE6C29-8837-41FC-A29C-166A18FECC1D}"/>
    <cellStyle name="SAPBEXaggDataEmph 5 6" xfId="9054" xr:uid="{34DFB2D8-A18C-4692-835F-1CC2BFA60936}"/>
    <cellStyle name="SAPBEXaggDataEmph 5 7" xfId="8401" xr:uid="{C0ABF317-783F-4B69-8114-AEF13E3F8FB0}"/>
    <cellStyle name="SAPBEXaggDataEmph 6" xfId="248" xr:uid="{903B36CB-AAAA-4122-B70A-A5E91701D595}"/>
    <cellStyle name="SAPBEXaggDataEmph 6 2" xfId="1164" xr:uid="{CABD53FF-DB41-4754-9E09-93A8B40E23A9}"/>
    <cellStyle name="SAPBEXaggDataEmph 6 2 2" xfId="2412" xr:uid="{A7C3AFE5-32CC-4BAD-8629-FE96902BBCE5}"/>
    <cellStyle name="SAPBEXaggDataEmph 6 2 3" xfId="2918" xr:uid="{FC97A723-5853-48E8-BD47-C18755BED29A}"/>
    <cellStyle name="SAPBEXaggDataEmph 6 2 4" xfId="3361" xr:uid="{600FC425-2582-449E-AFF9-75D8E36A704E}"/>
    <cellStyle name="SAPBEXaggDataEmph 6 2 5" xfId="2849" xr:uid="{8153D791-4D6A-46B1-B2CD-D37E08E50054}"/>
    <cellStyle name="SAPBEXaggDataEmph 6 2 6" xfId="3558" xr:uid="{E00A497B-B5DB-4CF4-8367-BCB937678C72}"/>
    <cellStyle name="SAPBEXaggDataEmph 6 2 7" xfId="4201" xr:uid="{CC313E43-4F1D-4890-A3BF-D42FCECF0DE6}"/>
    <cellStyle name="SAPBEXaggDataEmph 6 2 8" xfId="15306" xr:uid="{62652B0E-CCCE-4574-A59B-17DB6A125001}"/>
    <cellStyle name="SAPBEXaggDataEmph 6 3" xfId="1590" xr:uid="{07F116D1-D0D1-4594-A15E-D753D531DA42}"/>
    <cellStyle name="SAPBEXaggDataEmph 6 3 2" xfId="16422" xr:uid="{6A03D7E2-6349-4D79-BD54-9A353E0830DB}"/>
    <cellStyle name="SAPBEXaggDataEmph 6 4" xfId="1945" xr:uid="{0BCBEA40-165F-40FD-867D-F3CDE17C3C62}"/>
    <cellStyle name="SAPBEXaggDataEmph 6 5" xfId="3511" xr:uid="{03AD4CDC-062B-430D-B8B3-91DEB7D601E0}"/>
    <cellStyle name="SAPBEXaggDataEmph 6 6" xfId="3693" xr:uid="{483C7C11-235A-42B1-BAAF-BCEF8CAAA16F}"/>
    <cellStyle name="SAPBEXaggDataEmph 6 7" xfId="3227" xr:uid="{1515F335-36F8-4281-89F6-B56DC752AC66}"/>
    <cellStyle name="SAPBEXaggDataEmph 6 8" xfId="3418" xr:uid="{D917A19A-45E3-4D93-93B2-C781B736B893}"/>
    <cellStyle name="SAPBEXaggDataEmph 6 9" xfId="11512" xr:uid="{6204D6CB-2220-4E37-8549-3D2EAF49D51E}"/>
    <cellStyle name="SAPBEXaggDataEmph 7" xfId="1117" xr:uid="{50D9C356-23ED-4723-B973-91BA50E8CDE1}"/>
    <cellStyle name="SAPBEXaggDataEmph 7 2" xfId="2365" xr:uid="{75B4580A-F5A1-4C89-B7D7-586278E6C1B5}"/>
    <cellStyle name="SAPBEXaggDataEmph 7 2 2" xfId="14678" xr:uid="{C745B0D4-1802-4BE3-8060-5C1CF61DAC3F}"/>
    <cellStyle name="SAPBEXaggDataEmph 7 3" xfId="2871" xr:uid="{A87ADC15-3FF7-4677-AA23-03CCAF59C2C3}"/>
    <cellStyle name="SAPBEXaggDataEmph 7 3 2" xfId="15400" xr:uid="{552DB8D3-ACDC-4A6C-8227-8856270358D9}"/>
    <cellStyle name="SAPBEXaggDataEmph 7 4" xfId="3272" xr:uid="{F6264B4F-4453-46AE-AF8B-36D72BC0DCFE}"/>
    <cellStyle name="SAPBEXaggDataEmph 7 4 2" xfId="16742" xr:uid="{D38DC0F1-3190-449A-A107-FAE20D43ED10}"/>
    <cellStyle name="SAPBEXaggDataEmph 7 5" xfId="2047" xr:uid="{890FAF39-9DBC-4383-A84D-485CABA8EF98}"/>
    <cellStyle name="SAPBEXaggDataEmph 7 6" xfId="2261" xr:uid="{6943F3E9-431F-4880-BCA6-FC6115FE5367}"/>
    <cellStyle name="SAPBEXaggDataEmph 7 7" xfId="4355" xr:uid="{5F854357-CC1C-42E6-8781-9DDEA937156E}"/>
    <cellStyle name="SAPBEXaggDataEmph 7 8" xfId="11882" xr:uid="{D3E54180-AA2A-4612-8BF0-DDCCD4D6905C}"/>
    <cellStyle name="SAPBEXaggDataEmph 8" xfId="1417" xr:uid="{86482BDF-E701-4190-8129-963785EB052D}"/>
    <cellStyle name="SAPBEXaggDataEmph 8 2" xfId="13728" xr:uid="{7FE8D86F-3938-4A92-A43E-A731303DA928}"/>
    <cellStyle name="SAPBEXaggDataEmph 8 3" xfId="14591" xr:uid="{69740E58-879B-4C14-9E65-7159E326A52A}"/>
    <cellStyle name="SAPBEXaggDataEmph 8 4" xfId="10468" xr:uid="{BA7F4F3F-49DA-4F99-A3F4-4A82189DE41D}"/>
    <cellStyle name="SAPBEXaggDataEmph 9" xfId="2258" xr:uid="{BC424392-BD14-4306-8282-93B5A2138AC8}"/>
    <cellStyle name="SAPBEXaggDataEmph 9 2" xfId="9187" xr:uid="{21C5434D-01CF-498F-9CAD-4880137825ED}"/>
    <cellStyle name="SAPBEXaggItem" xfId="51" xr:uid="{B368BD1D-FBAE-4B3E-A172-92E01C8417BB}"/>
    <cellStyle name="SAPBEXaggItem 10" xfId="1418" xr:uid="{60DB2A25-190F-4CBF-9A5E-52AF3CB7A63B}"/>
    <cellStyle name="SAPBEXaggItem 10 2" xfId="8952" xr:uid="{9D13B366-2193-4FAA-B028-6EB9D9730CA6}"/>
    <cellStyle name="SAPBEXaggItem 11" xfId="2137" xr:uid="{40B7F838-3104-4E42-999D-66EDD8C4E863}"/>
    <cellStyle name="SAPBEXaggItem 12" xfId="3166" xr:uid="{A19A70C5-2DBB-4612-A4F6-7728F469D1F6}"/>
    <cellStyle name="SAPBEXaggItem 13" xfId="2700" xr:uid="{01B20053-E49D-42CB-8F80-1DDEFE70017E}"/>
    <cellStyle name="SAPBEXaggItem 14" xfId="4056" xr:uid="{70F4FBF2-3196-457F-A043-1FCA4A4C2C29}"/>
    <cellStyle name="SAPBEXaggItem 15" xfId="4061" xr:uid="{A696DEBE-4319-4A8D-9B9A-3CA6B46565EF}"/>
    <cellStyle name="SAPBEXaggItem 16" xfId="5947" xr:uid="{05650016-F869-4AE4-AFFC-7C0AC11F8B9B}"/>
    <cellStyle name="SAPBEXaggItem 17" xfId="7300" xr:uid="{D5765F9E-756B-4898-AA94-9FB36982E0AE}"/>
    <cellStyle name="SAPBEXaggItem 2" xfId="692" xr:uid="{A7DB7AB1-07D0-4E8D-AEB3-61AD82E7E831}"/>
    <cellStyle name="SAPBEXaggItem 2 10" xfId="7945" xr:uid="{BD00B2A9-11DB-4A22-AB90-2E7B1D85AE08}"/>
    <cellStyle name="SAPBEXaggItem 2 2" xfId="693" xr:uid="{AC60AAAE-A2DE-475B-886A-C511E3B6378F}"/>
    <cellStyle name="SAPBEXaggItem 2 2 2" xfId="1218" xr:uid="{885CD34E-9D21-49EE-9426-775899B370EF}"/>
    <cellStyle name="SAPBEXaggItem 2 2 2 2" xfId="2466" xr:uid="{31C53D43-B5F4-49B2-9D97-3C95A24CAB21}"/>
    <cellStyle name="SAPBEXaggItem 2 2 2 3" xfId="2972" xr:uid="{1C58CCE3-E0FD-4B04-AA9F-48ED5AFA1829}"/>
    <cellStyle name="SAPBEXaggItem 2 2 2 4" xfId="1761" xr:uid="{79368BD0-978F-4DB9-BBAA-6F2BEEA1EA1A}"/>
    <cellStyle name="SAPBEXaggItem 2 2 2 5" xfId="3494" xr:uid="{1E4EB0FF-6433-4BC2-9D12-22D3438FC85F}"/>
    <cellStyle name="SAPBEXaggItem 2 2 2 6" xfId="3987" xr:uid="{7F3E5B44-09F8-4734-9437-99B22778CF05}"/>
    <cellStyle name="SAPBEXaggItem 2 2 2 7" xfId="4463" xr:uid="{E7487AA7-F417-43DF-B0DB-9FE4827B89A9}"/>
    <cellStyle name="SAPBEXaggItem 2 2 2 8" xfId="14829" xr:uid="{2265EF80-FE52-4757-9AA5-B7288C5ED89A}"/>
    <cellStyle name="SAPBEXaggItem 2 2 3" xfId="1987" xr:uid="{FFA22EA5-D730-418B-9BFE-B58BC5AE6E53}"/>
    <cellStyle name="SAPBEXaggItem 2 2 3 2" xfId="15508" xr:uid="{1A01EEA0-D245-43B3-836F-744336CAE85A}"/>
    <cellStyle name="SAPBEXaggItem 2 2 4" xfId="1670" xr:uid="{D4DEDC85-556E-4A52-9E25-51150D2E1C85}"/>
    <cellStyle name="SAPBEXaggItem 2 2 4 2" xfId="16904" xr:uid="{2F526B72-5B9F-47F5-A236-9824E13317C2}"/>
    <cellStyle name="SAPBEXaggItem 2 2 5" xfId="3437" xr:uid="{691134A1-ED86-4B6B-8221-5B9B28336DDC}"/>
    <cellStyle name="SAPBEXaggItem 2 2 6" xfId="3582" xr:uid="{D13F47BC-9FDF-41E9-B6F0-52E81AF9D03D}"/>
    <cellStyle name="SAPBEXaggItem 2 2 7" xfId="3368" xr:uid="{89FF8686-34A5-42E1-B707-74037B4C0DDF}"/>
    <cellStyle name="SAPBEXaggItem 2 2 8" xfId="3754" xr:uid="{7278011B-C527-488E-9D08-B670CC0AE3A3}"/>
    <cellStyle name="SAPBEXaggItem 2 2 9" xfId="12105" xr:uid="{530215A2-7511-4497-A609-FEFCD7E84E34}"/>
    <cellStyle name="SAPBEXaggItem 2 3" xfId="1217" xr:uid="{0F6F5E6D-2326-412C-87B9-3D80FC1178B2}"/>
    <cellStyle name="SAPBEXaggItem 2 3 2" xfId="2465" xr:uid="{60807C07-2A74-45DE-9366-248ACD0FFD05}"/>
    <cellStyle name="SAPBEXaggItem 2 3 2 2" xfId="13934" xr:uid="{0B8F9EEF-1804-4E73-A8B8-E44CF739A10E}"/>
    <cellStyle name="SAPBEXaggItem 2 3 3" xfId="2971" xr:uid="{7BE950CF-5CC4-4060-97B7-52EA167D68E3}"/>
    <cellStyle name="SAPBEXaggItem 2 3 3 2" xfId="14361" xr:uid="{BBABF307-6AFF-47FB-92A7-E526F8A729CE}"/>
    <cellStyle name="SAPBEXaggItem 2 3 4" xfId="2782" xr:uid="{DA01633B-A43D-4829-897E-26444189D901}"/>
    <cellStyle name="SAPBEXaggItem 2 3 5" xfId="3523" xr:uid="{234C0884-0DBE-483F-8EE0-8DE9ECB31643}"/>
    <cellStyle name="SAPBEXaggItem 2 3 6" xfId="3607" xr:uid="{583A6FE0-732E-47CF-A8A6-312AE239721E}"/>
    <cellStyle name="SAPBEXaggItem 2 3 7" xfId="2678" xr:uid="{8ED6F841-52A1-4F16-8C40-B68CF4964C4B}"/>
    <cellStyle name="SAPBEXaggItem 2 3 8" xfId="10701" xr:uid="{2A8FBD25-18A8-4FB9-BD58-9FB230587642}"/>
    <cellStyle name="SAPBEXaggItem 2 4" xfId="1986" xr:uid="{10413AC5-15F1-4236-8C00-6AF4AF4C4FED}"/>
    <cellStyle name="SAPBEXaggItem 2 4 2" xfId="9838" xr:uid="{25887DF3-3A65-4BF2-A1E1-06C59B239600}"/>
    <cellStyle name="SAPBEXaggItem 2 5" xfId="2194" xr:uid="{9C9A11C7-2268-4822-88EB-86A69E2A69EF}"/>
    <cellStyle name="SAPBEXaggItem 2 5 2" xfId="13271" xr:uid="{9DFC868F-113D-4232-B2B3-D2C5E539868F}"/>
    <cellStyle name="SAPBEXaggItem 2 6" xfId="3404" xr:uid="{EA9FB07E-A17D-46FB-A806-7AEE7D55EC13}"/>
    <cellStyle name="SAPBEXaggItem 2 6 2" xfId="14626" xr:uid="{2A29732E-E21C-47A1-A828-28BB7AA5CEED}"/>
    <cellStyle name="SAPBEXaggItem 2 7" xfId="3151" xr:uid="{F7A43C8A-CE7F-455B-8F71-832EBA099351}"/>
    <cellStyle name="SAPBEXaggItem 2 8" xfId="3502" xr:uid="{4F1B5CC9-BFC5-4B4D-8285-0759955FDA4B}"/>
    <cellStyle name="SAPBEXaggItem 2 9" xfId="3918" xr:uid="{1327FCD2-3E67-41A5-8C16-8ED6D1665F8C}"/>
    <cellStyle name="SAPBEXaggItem 3" xfId="694" xr:uid="{42ACC94F-6467-4A95-8455-D9E79E0BAB48}"/>
    <cellStyle name="SAPBEXaggItem 3 10" xfId="8138" xr:uid="{19D09F30-4EA0-4D99-92A7-8656883156DD}"/>
    <cellStyle name="SAPBEXaggItem 3 2" xfId="695" xr:uid="{DB870E5D-BF64-48C9-B721-016BF72F20B4}"/>
    <cellStyle name="SAPBEXaggItem 3 2 2" xfId="1220" xr:uid="{47067F10-767D-498F-8C84-E1CAB116B09E}"/>
    <cellStyle name="SAPBEXaggItem 3 2 2 2" xfId="2468" xr:uid="{9B95D646-D050-41E2-AB69-641E22D86367}"/>
    <cellStyle name="SAPBEXaggItem 3 2 2 3" xfId="2974" xr:uid="{EC481F35-235B-48DF-8027-C0F968ECD223}"/>
    <cellStyle name="SAPBEXaggItem 3 2 2 4" xfId="2746" xr:uid="{E96995F6-13AE-438B-86DF-3D5B7CA9BD6A}"/>
    <cellStyle name="SAPBEXaggItem 3 2 2 5" xfId="1495" xr:uid="{12A452B4-BA34-43E6-A356-EB63780EFFC6}"/>
    <cellStyle name="SAPBEXaggItem 3 2 2 6" xfId="3757" xr:uid="{F4C14857-62E1-481E-9521-AC31E68F230D}"/>
    <cellStyle name="SAPBEXaggItem 3 2 2 7" xfId="4497" xr:uid="{1EF7DC56-278C-4481-B827-7F897544F029}"/>
    <cellStyle name="SAPBEXaggItem 3 2 2 8" xfId="14890" xr:uid="{8EB7183A-0C17-45BB-B84A-4BEC56AC609A}"/>
    <cellStyle name="SAPBEXaggItem 3 2 3" xfId="1989" xr:uid="{7028CB1C-2369-49E7-8A19-E0237E9EC7A1}"/>
    <cellStyle name="SAPBEXaggItem 3 2 3 2" xfId="15616" xr:uid="{56FDC795-C44D-4775-876A-B2D20FCA31CF}"/>
    <cellStyle name="SAPBEXaggItem 3 2 4" xfId="1668" xr:uid="{0709D78D-22BE-45AE-B77B-30E37B495EC5}"/>
    <cellStyle name="SAPBEXaggItem 3 2 4 2" xfId="17000" xr:uid="{220DAD1A-2B7B-46B0-B4C4-7E71BFD29FB0}"/>
    <cellStyle name="SAPBEXaggItem 3 2 5" xfId="3438" xr:uid="{6B5AC4CF-9027-4628-A68C-11B6B9129949}"/>
    <cellStyle name="SAPBEXaggItem 3 2 6" xfId="1878" xr:uid="{7785F144-028B-4B30-9D6F-555232D528B2}"/>
    <cellStyle name="SAPBEXaggItem 3 2 7" xfId="3732" xr:uid="{1D2AD8BC-FADA-416E-A5DD-6B463D40A144}"/>
    <cellStyle name="SAPBEXaggItem 3 2 8" xfId="3819" xr:uid="{7F17B029-E3C1-451F-B9BE-D0D3FE34E07D}"/>
    <cellStyle name="SAPBEXaggItem 3 2 9" xfId="12216" xr:uid="{169D793C-BD68-4173-B9A5-514A4C055D3A}"/>
    <cellStyle name="SAPBEXaggItem 3 3" xfId="1219" xr:uid="{B012F317-12D8-4CAA-A36E-DBD36518008A}"/>
    <cellStyle name="SAPBEXaggItem 3 3 2" xfId="2467" xr:uid="{B3B4FE4B-0728-4513-AFA3-5A7D4E05672A}"/>
    <cellStyle name="SAPBEXaggItem 3 3 2 2" xfId="14044" xr:uid="{D2F57F9A-68B5-451B-AB36-547C6A5D246E}"/>
    <cellStyle name="SAPBEXaggItem 3 3 3" xfId="2973" xr:uid="{7015DD16-8757-4FBE-A4C4-EB29C6DB4F08}"/>
    <cellStyle name="SAPBEXaggItem 3 3 3 2" xfId="13831" xr:uid="{35315AD0-8945-4D8F-83B0-D673F69211CC}"/>
    <cellStyle name="SAPBEXaggItem 3 3 4" xfId="1762" xr:uid="{8E8DB745-7248-4450-83D7-09C7C7E7A7B2}"/>
    <cellStyle name="SAPBEXaggItem 3 3 5" xfId="3674" xr:uid="{4329F3BF-EDB3-4A69-8EC2-928CEF56A716}"/>
    <cellStyle name="SAPBEXaggItem 3 3 6" xfId="3678" xr:uid="{3EF115A3-40F1-42B8-ACCD-E28237652988}"/>
    <cellStyle name="SAPBEXaggItem 3 3 7" xfId="4215" xr:uid="{4434FA24-E5F0-40F2-B37C-292F34B74364}"/>
    <cellStyle name="SAPBEXaggItem 3 3 8" xfId="10813" xr:uid="{6E252E51-45D1-4784-BCDC-2CBDDF2DB206}"/>
    <cellStyle name="SAPBEXaggItem 3 4" xfId="1988" xr:uid="{5C2E3E0F-179E-4488-848F-FB5677C7F70A}"/>
    <cellStyle name="SAPBEXaggItem 3 4 2" xfId="10031" xr:uid="{8D521D64-56A6-415C-BB06-15613CEF0547}"/>
    <cellStyle name="SAPBEXaggItem 3 5" xfId="1671" xr:uid="{8E9B82F2-6349-48F6-87C0-E6AF4C09D6C1}"/>
    <cellStyle name="SAPBEXaggItem 3 5 2" xfId="13425" xr:uid="{A484B1AE-D443-4CA6-B5AF-DF2C8640CB2B}"/>
    <cellStyle name="SAPBEXaggItem 3 6" xfId="2179" xr:uid="{7781A93A-FE02-4080-9BD4-179CDB6E7CF5}"/>
    <cellStyle name="SAPBEXaggItem 3 6 2" xfId="14625" xr:uid="{DCB3C7BA-D512-46C1-8046-3FA337B39013}"/>
    <cellStyle name="SAPBEXaggItem 3 7" xfId="3800" xr:uid="{1E925B3D-6350-4A85-82A3-E7E999DB68FD}"/>
    <cellStyle name="SAPBEXaggItem 3 8" xfId="3840" xr:uid="{3A3CC2E7-6307-4F99-A248-32C1A80972B9}"/>
    <cellStyle name="SAPBEXaggItem 3 9" xfId="4115" xr:uid="{B07CE406-5AD2-4CF6-837B-3FB838FFFB1E}"/>
    <cellStyle name="SAPBEXaggItem 4" xfId="696" xr:uid="{2023DC33-E09D-4F8E-A293-EB16770C1EB4}"/>
    <cellStyle name="SAPBEXaggItem 4 2" xfId="1221" xr:uid="{4FFBFCED-0F7E-47AD-AEF4-94095214A3ED}"/>
    <cellStyle name="SAPBEXaggItem 4 2 2" xfId="2469" xr:uid="{44C70054-607C-448F-8E0A-3C96DB6F3557}"/>
    <cellStyle name="SAPBEXaggItem 4 2 2 2" xfId="15011" xr:uid="{74A64EA6-1F72-4127-9DF2-78D1B26B9CB5}"/>
    <cellStyle name="SAPBEXaggItem 4 2 3" xfId="2975" xr:uid="{AC10ABCC-FF1C-49BB-AF8C-C0123D2F98EC}"/>
    <cellStyle name="SAPBEXaggItem 4 2 3 2" xfId="15784" xr:uid="{0C52FC5B-4598-4FB2-ABBA-D4AA100AF825}"/>
    <cellStyle name="SAPBEXaggItem 4 2 4" xfId="2178" xr:uid="{E23B6633-2F2A-4AEB-A4C6-2071CF2EBEFE}"/>
    <cellStyle name="SAPBEXaggItem 4 2 4 2" xfId="17257" xr:uid="{30DEFDE9-6D41-4D68-9872-5BEBAB5FC289}"/>
    <cellStyle name="SAPBEXaggItem 4 2 5" xfId="3654" xr:uid="{EB6B1057-9803-4B55-B0F8-C9B6F1BC092E}"/>
    <cellStyle name="SAPBEXaggItem 4 2 6" xfId="4028" xr:uid="{32EE9894-D0AB-4572-9211-86C9004F8374}"/>
    <cellStyle name="SAPBEXaggItem 4 2 7" xfId="2228" xr:uid="{E5EF3152-C139-4C89-9A44-7821F9403019}"/>
    <cellStyle name="SAPBEXaggItem 4 2 8" xfId="12473" xr:uid="{E2E38286-A62C-4CB4-84D0-B6C8B64A7059}"/>
    <cellStyle name="SAPBEXaggItem 4 3" xfId="1990" xr:uid="{0D6C7C30-54B3-4C04-8264-995F6D9D0711}"/>
    <cellStyle name="SAPBEXaggItem 4 3 2" xfId="14258" xr:uid="{48772BD0-F10C-4E33-9AC6-27E6147A5BB8}"/>
    <cellStyle name="SAPBEXaggItem 4 3 3" xfId="15046" xr:uid="{2E57F1D6-E94D-43BA-B0A3-CA20E49E6E08}"/>
    <cellStyle name="SAPBEXaggItem 4 3 4" xfId="11071" xr:uid="{FB5991DD-F7F5-4DF4-9D56-91C56FB2E6E6}"/>
    <cellStyle name="SAPBEXaggItem 4 4" xfId="1725" xr:uid="{7F86AD83-F266-42C8-85AE-49C8B7FCCF18}"/>
    <cellStyle name="SAPBEXaggItem 4 4 2" xfId="10133" xr:uid="{25D6CC40-A63C-448E-9683-D2C60EA92D6A}"/>
    <cellStyle name="SAPBEXaggItem 4 5" xfId="1899" xr:uid="{DF8A9775-E03A-4647-AB5C-3C6C3C5024FD}"/>
    <cellStyle name="SAPBEXaggItem 4 5 2" xfId="13527" xr:uid="{C507FD44-908A-4572-BA77-9EBA4AA40650}"/>
    <cellStyle name="SAPBEXaggItem 4 6" xfId="3526" xr:uid="{E65693C1-2176-4119-AA38-90058C184ABF}"/>
    <cellStyle name="SAPBEXaggItem 4 6 2" xfId="13164" xr:uid="{12CEF391-EDA0-44AD-A247-AA3B08FFECD0}"/>
    <cellStyle name="SAPBEXaggItem 4 7" xfId="3981" xr:uid="{DDB695AA-9506-42AF-B53F-9477CB0C7DA1}"/>
    <cellStyle name="SAPBEXaggItem 4 8" xfId="4013" xr:uid="{46DB0C39-C9BF-4CDF-815D-55AFCBF18DBD}"/>
    <cellStyle name="SAPBEXaggItem 4 9" xfId="8241" xr:uid="{69443722-EAED-4CC8-962E-382F5CADCF81}"/>
    <cellStyle name="SAPBEXaggItem 5" xfId="936" xr:uid="{941D7DFD-ED64-4890-843B-C7343AEF3A8B}"/>
    <cellStyle name="SAPBEXaggItem 5 2" xfId="1344" xr:uid="{BA88112F-7079-4288-AB8D-11AABCC6E129}"/>
    <cellStyle name="SAPBEXaggItem 5 2 2" xfId="2592" xr:uid="{A142BC34-2232-4A01-B4FB-7529E79631C3}"/>
    <cellStyle name="SAPBEXaggItem 5 2 2 2" xfId="15095" xr:uid="{8B002A2F-1C5A-4384-AFBD-C21140FAE6B2}"/>
    <cellStyle name="SAPBEXaggItem 5 2 3" xfId="3098" xr:uid="{69302495-3B41-433C-B298-0E8EC8150DBC}"/>
    <cellStyle name="SAPBEXaggItem 5 2 3 2" xfId="15871" xr:uid="{1F02A0D9-42FA-426C-AA12-899E85920EF7}"/>
    <cellStyle name="SAPBEXaggItem 5 2 4" xfId="1650" xr:uid="{8F30E394-78FA-459D-A73F-1C6ECC6A7FA9}"/>
    <cellStyle name="SAPBEXaggItem 5 2 4 2" xfId="17432" xr:uid="{21FBD7C8-4665-4EE5-8343-04340ABC36F0}"/>
    <cellStyle name="SAPBEXaggItem 5 2 5" xfId="3636" xr:uid="{3A3AA30E-DB5F-42AB-8B07-D800FDB52B4F}"/>
    <cellStyle name="SAPBEXaggItem 5 2 6" xfId="3242" xr:uid="{D2442533-8728-4CCB-822A-A78C757629D1}"/>
    <cellStyle name="SAPBEXaggItem 5 2 7" xfId="4460" xr:uid="{A99BA144-F033-4EC0-8309-2A41ED0D074B}"/>
    <cellStyle name="SAPBEXaggItem 5 2 8" xfId="12657" xr:uid="{CB0B20B4-4C9D-45D9-9CE3-4F72F4FAC283}"/>
    <cellStyle name="SAPBEXaggItem 5 3" xfId="2204" xr:uid="{0EE669E3-635A-4C78-ACDF-55E43DFF06D7}"/>
    <cellStyle name="SAPBEXaggItem 5 3 2" xfId="14394" xr:uid="{4A9CE59B-5034-4940-800B-F4451134F066}"/>
    <cellStyle name="SAPBEXaggItem 5 3 3" xfId="14481" xr:uid="{3AB2B148-84B1-4721-80C4-DD73247EFF17}"/>
    <cellStyle name="SAPBEXaggItem 5 3 4" xfId="11248" xr:uid="{2FAE6C85-C92F-4225-BC75-65899692A589}"/>
    <cellStyle name="SAPBEXaggItem 5 4" xfId="2711" xr:uid="{0811ECE0-857E-41E8-8F91-FB8B044F5890}"/>
    <cellStyle name="SAPBEXaggItem 5 4 2" xfId="9758" xr:uid="{1D59B073-D68D-4EFF-99B3-5BCC127341E9}"/>
    <cellStyle name="SAPBEXaggItem 5 5" xfId="2618" xr:uid="{76332503-B589-4375-A8F7-269C13127A4D}"/>
    <cellStyle name="SAPBEXaggItem 5 5 2" xfId="13191" xr:uid="{C388CD82-24F2-4862-90E8-4D16B9219F1D}"/>
    <cellStyle name="SAPBEXaggItem 5 6" xfId="3950" xr:uid="{BE23B801-195E-4F03-A3C3-0F4B75BD4B61}"/>
    <cellStyle name="SAPBEXaggItem 5 6 2" xfId="13083" xr:uid="{B1002F32-3B81-455E-B8E7-4B40F5DE3C77}"/>
    <cellStyle name="SAPBEXaggItem 5 7" xfId="3358" xr:uid="{17340BAD-A8E7-4D0F-9314-DE1A956E108F}"/>
    <cellStyle name="SAPBEXaggItem 5 8" xfId="4396" xr:uid="{39DA65C9-BB87-4402-8D44-2BFB814FA3F6}"/>
    <cellStyle name="SAPBEXaggItem 5 9" xfId="7865" xr:uid="{EE370C95-D559-4991-953D-B798D5FF258B}"/>
    <cellStyle name="SAPBEXaggItem 6" xfId="960" xr:uid="{044D4890-6247-4EE6-AE79-DD5CB21F183D}"/>
    <cellStyle name="SAPBEXaggItem 6 2" xfId="15307" xr:uid="{9255CCA9-D1B1-4B2E-8A9C-988EFD3798DE}"/>
    <cellStyle name="SAPBEXaggItem 6 3" xfId="16423" xr:uid="{2AF586FE-64B5-428A-A65A-E8975A3F272A}"/>
    <cellStyle name="SAPBEXaggItem 6 4" xfId="11513" xr:uid="{DD50FB94-D7CB-4F8D-819B-636E9E7060DD}"/>
    <cellStyle name="SAPBEXaggItem 7" xfId="1053" xr:uid="{655CCC4F-F0F3-4612-B20E-87652C47E217}"/>
    <cellStyle name="SAPBEXaggItem 7 2" xfId="14679" xr:uid="{66BF5D42-706E-4541-93C8-4559DA3072C2}"/>
    <cellStyle name="SAPBEXaggItem 7 3" xfId="15401" xr:uid="{B79641CA-D647-4C1F-BE5F-C416BEE71358}"/>
    <cellStyle name="SAPBEXaggItem 7 4" xfId="16743" xr:uid="{87FDF186-590C-4CC6-92CD-A0A0E631C135}"/>
    <cellStyle name="SAPBEXaggItem 7 5" xfId="11883" xr:uid="{AAC2176C-CE01-40BB-81A7-E8E9DA40855A}"/>
    <cellStyle name="SAPBEXaggItem 8" xfId="249" xr:uid="{494D301D-6F97-4B89-90FA-BE67F217C10F}"/>
    <cellStyle name="SAPBEXaggItem 8 2" xfId="1165" xr:uid="{04F2BCEA-4BF4-4942-A0B9-CB7791E1C625}"/>
    <cellStyle name="SAPBEXaggItem 8 2 2" xfId="2413" xr:uid="{9AB9A2EE-B050-4C6C-86B4-490CFBB6E96E}"/>
    <cellStyle name="SAPBEXaggItem 8 2 3" xfId="2919" xr:uid="{EE0ABC93-70D9-489B-A65B-32DF3B4022B8}"/>
    <cellStyle name="SAPBEXaggItem 8 2 4" xfId="2807" xr:uid="{514658BB-5D56-48C9-A89C-C21FA3E9541F}"/>
    <cellStyle name="SAPBEXaggItem 8 2 5" xfId="1960" xr:uid="{07FE6CCF-E815-47B1-88A8-310D69BD4D81}"/>
    <cellStyle name="SAPBEXaggItem 8 2 6" xfId="4021" xr:uid="{03438BBE-D6B9-4476-AA45-325B019B35C7}"/>
    <cellStyle name="SAPBEXaggItem 8 2 7" xfId="4490" xr:uid="{0C30A0B6-3A07-4234-926B-A1A6BB4E7FBF}"/>
    <cellStyle name="SAPBEXaggItem 8 2 8" xfId="13729" xr:uid="{5C3911D7-C62B-49D4-AB5C-B780E85A5B7E}"/>
    <cellStyle name="SAPBEXaggItem 8 3" xfId="1591" xr:uid="{1C4ECFF7-15C1-47EE-894B-52598325AEEF}"/>
    <cellStyle name="SAPBEXaggItem 8 3 2" xfId="15230" xr:uid="{59D3AB7E-FEE2-41DA-B43D-0CF256F83BA5}"/>
    <cellStyle name="SAPBEXaggItem 8 4" xfId="1942" xr:uid="{2A42753E-A86A-4908-B350-14F952CB4261}"/>
    <cellStyle name="SAPBEXaggItem 8 5" xfId="3512" xr:uid="{B2E835C9-FFED-4A70-82E8-1A4A41480483}"/>
    <cellStyle name="SAPBEXaggItem 8 6" xfId="1527" xr:uid="{A69F8C0E-F696-44BC-B4DA-9329AEB4AE5C}"/>
    <cellStyle name="SAPBEXaggItem 8 7" xfId="4106" xr:uid="{949A8C71-763C-4344-B719-DF168B27ED0C}"/>
    <cellStyle name="SAPBEXaggItem 8 8" xfId="4179" xr:uid="{BA26A546-18F5-43C1-9F30-01423060A376}"/>
    <cellStyle name="SAPBEXaggItem 8 9" xfId="10469" xr:uid="{FF6061E7-1433-46A1-A87F-A5D079BF89FC}"/>
    <cellStyle name="SAPBEXaggItem 9" xfId="1118" xr:uid="{53261AA9-B461-46D3-99F1-4FCE9409DD57}"/>
    <cellStyle name="SAPBEXaggItem 9 2" xfId="2366" xr:uid="{6F666D7A-4BE7-4D5B-8ED3-B0B7B6FFF1B8}"/>
    <cellStyle name="SAPBEXaggItem 9 3" xfId="2872" xr:uid="{3979542B-BA5B-4A94-A669-889BC4CBF5DB}"/>
    <cellStyle name="SAPBEXaggItem 9 4" xfId="3203" xr:uid="{DD218894-9842-47DB-914F-88B27EABCB0B}"/>
    <cellStyle name="SAPBEXaggItem 9 5" xfId="3549" xr:uid="{A158832F-EA82-4375-A357-1E7C81E3C9ED}"/>
    <cellStyle name="SAPBEXaggItem 9 6" xfId="1815" xr:uid="{C1ED48CF-F89F-4D57-93D0-2A6CCB6D725C}"/>
    <cellStyle name="SAPBEXaggItem 9 7" xfId="4139" xr:uid="{329310D5-CB34-4834-A9CD-6A0C4C2E0A65}"/>
    <cellStyle name="SAPBEXaggItem 9 8" xfId="9188" xr:uid="{ACAA2148-BB3B-46F9-8BF5-E846D900EA23}"/>
    <cellStyle name="SAPBEXaggItem_East 1415 Budget model v1" xfId="697" xr:uid="{4E113B87-1F0E-469E-ABA8-5BA72ADCA761}"/>
    <cellStyle name="SAPBEXaggItemX" xfId="52" xr:uid="{819771DC-D689-485C-B20C-50149BF9B469}"/>
    <cellStyle name="SAPBEXaggItemX 10" xfId="3165" xr:uid="{98A80205-4323-427F-A8A9-41D9BCBD93D2}"/>
    <cellStyle name="SAPBEXaggItemX 10 2" xfId="9189" xr:uid="{8B10DB50-7AD3-40E7-8735-D773CAD1EA58}"/>
    <cellStyle name="SAPBEXaggItemX 11" xfId="1556" xr:uid="{315C63B8-A58B-484C-AF03-8CD597B9E3A2}"/>
    <cellStyle name="SAPBEXaggItemX 11 2" xfId="8953" xr:uid="{3749BEB8-D177-487B-9874-A7481796E924}"/>
    <cellStyle name="SAPBEXaggItemX 12" xfId="4005" xr:uid="{0CF5E6F8-D210-4788-8C14-B06C4AD83FC9}"/>
    <cellStyle name="SAPBEXaggItemX 13" xfId="4111" xr:uid="{E8853E2B-FDBC-44E6-8449-59D2C03485E2}"/>
    <cellStyle name="SAPBEXaggItemX 14" xfId="5677" xr:uid="{FB50F37A-D1BF-49F9-A36B-C9DCAFFB4E16}"/>
    <cellStyle name="SAPBEXaggItemX 15" xfId="5948" xr:uid="{B44C43A6-81CD-4BB8-A3C1-631242C355DB}"/>
    <cellStyle name="SAPBEXaggItemX 16" xfId="7301" xr:uid="{2A7880EB-8365-4C56-ABA9-4B8194C37C44}"/>
    <cellStyle name="SAPBEXaggItemX 2" xfId="698" xr:uid="{667F4246-D3C3-4015-BE6A-1D959C3F2313}"/>
    <cellStyle name="SAPBEXaggItemX 2 2" xfId="1222" xr:uid="{6D2D6927-BF23-458D-9E0C-BF5AF2C523CF}"/>
    <cellStyle name="SAPBEXaggItemX 2 2 2" xfId="2470" xr:uid="{A3D893BA-C551-403A-A484-2D9C628F164B}"/>
    <cellStyle name="SAPBEXaggItemX 2 2 2 2" xfId="15509" xr:uid="{08B0507E-F5F5-44A2-9052-150B8CCA09C2}"/>
    <cellStyle name="SAPBEXaggItemX 2 2 3" xfId="2976" xr:uid="{B9E15A92-2977-45BC-81B0-FAE842D85437}"/>
    <cellStyle name="SAPBEXaggItemX 2 2 3 2" xfId="16905" xr:uid="{ED5301CB-C383-4B43-9D7C-2F109E3622F4}"/>
    <cellStyle name="SAPBEXaggItemX 2 2 4" xfId="2143" xr:uid="{9ED9DB31-35C0-4CF5-9810-CBB1B86F5875}"/>
    <cellStyle name="SAPBEXaggItemX 2 2 5" xfId="3402" xr:uid="{DA62BA74-A4F0-4383-86DA-B35CBB45E3C6}"/>
    <cellStyle name="SAPBEXaggItemX 2 2 6" xfId="3661" xr:uid="{AC349040-4401-429F-A4C7-9C036658385E}"/>
    <cellStyle name="SAPBEXaggItemX 2 2 7" xfId="4423" xr:uid="{7A5312F4-D04F-404F-8ED0-3DA8E4DA9115}"/>
    <cellStyle name="SAPBEXaggItemX 2 2 8" xfId="12106" xr:uid="{0B4E81D2-9F8B-4DD0-85B1-D11977D93E43}"/>
    <cellStyle name="SAPBEXaggItemX 2 3" xfId="1991" xr:uid="{52F0BD10-8E8B-4080-B953-C58F9C10ED87}"/>
    <cellStyle name="SAPBEXaggItemX 2 3 2" xfId="13935" xr:uid="{52124F7E-2033-4913-A0CD-7085C3FEC7ED}"/>
    <cellStyle name="SAPBEXaggItemX 2 3 3" xfId="15063" xr:uid="{D26F2CCD-0CDF-41E1-8A0F-F36B42BDB997}"/>
    <cellStyle name="SAPBEXaggItemX 2 3 4" xfId="10702" xr:uid="{57A7151E-6DF2-4C6D-B39A-B77303187F31}"/>
    <cellStyle name="SAPBEXaggItemX 2 4" xfId="1536" xr:uid="{D4E93DB1-7AFD-4501-93F3-477D3262E83C}"/>
    <cellStyle name="SAPBEXaggItemX 2 4 2" xfId="10102" xr:uid="{B302D7EA-70CF-438A-A085-FBF1282B3E7F}"/>
    <cellStyle name="SAPBEXaggItemX 2 5" xfId="1505" xr:uid="{17749DFA-ABED-4802-B69F-3C025E6827B3}"/>
    <cellStyle name="SAPBEXaggItemX 2 5 2" xfId="13496" xr:uid="{47F56024-98A9-4FD4-A98E-9AC909535E72}"/>
    <cellStyle name="SAPBEXaggItemX 2 6" xfId="1881" xr:uid="{FE69FC5A-2333-4151-B904-76C097D09931}"/>
    <cellStyle name="SAPBEXaggItemX 2 6 2" xfId="15077" xr:uid="{2A3CABC7-D714-4273-8EF9-CC826BD098DC}"/>
    <cellStyle name="SAPBEXaggItemX 2 7" xfId="3448" xr:uid="{A4F34113-F1A2-4DD5-81EF-05E242FE3212}"/>
    <cellStyle name="SAPBEXaggItemX 2 8" xfId="4160" xr:uid="{7930E9C3-4841-4371-8031-AF38F4ED7C08}"/>
    <cellStyle name="SAPBEXaggItemX 2 9" xfId="8210" xr:uid="{12A3C540-4143-483F-AE2F-4995AECC28DE}"/>
    <cellStyle name="SAPBEXaggItemX 3" xfId="961" xr:uid="{D54C85C5-DD50-46E9-BB01-326518B41C9D}"/>
    <cellStyle name="SAPBEXaggItemX 3 2" xfId="12217" xr:uid="{524CC7B8-F02F-4826-92D5-2C257BB53026}"/>
    <cellStyle name="SAPBEXaggItemX 3 2 2" xfId="15617" xr:uid="{C6A60DB9-0227-4907-BD8A-EA0D753DC122}"/>
    <cellStyle name="SAPBEXaggItemX 3 2 3" xfId="17001" xr:uid="{7B407BAB-9885-4C4C-829F-AD2F4A7C11E0}"/>
    <cellStyle name="SAPBEXaggItemX 3 3" xfId="10814" xr:uid="{86FA55DD-0DF6-4FAD-AFE5-F65E4CEFD36E}"/>
    <cellStyle name="SAPBEXaggItemX 3 3 2" xfId="14045" xr:uid="{DFAD4247-C3A9-4E02-A7A2-5BEDBA05D351}"/>
    <cellStyle name="SAPBEXaggItemX 3 3 3" xfId="13555" xr:uid="{B4B9C246-9B21-4767-8892-F78AB193438F}"/>
    <cellStyle name="SAPBEXaggItemX 3 4" xfId="10094" xr:uid="{4CDE3A15-363C-4E5E-B672-6EAD9F4EFB81}"/>
    <cellStyle name="SAPBEXaggItemX 3 5" xfId="13488" xr:uid="{C303E461-212B-4EA7-84C7-54A997E879B7}"/>
    <cellStyle name="SAPBEXaggItemX 3 6" xfId="13022" xr:uid="{82F872EA-5ECC-44FE-A5FD-550B21F55405}"/>
    <cellStyle name="SAPBEXaggItemX 3 7" xfId="8201" xr:uid="{8AB9AC41-2F55-42D7-89B9-8CAE15D2DE91}"/>
    <cellStyle name="SAPBEXaggItemX 4" xfId="1056" xr:uid="{DD887475-6DF6-412A-B5DD-979C4D2DF53E}"/>
    <cellStyle name="SAPBEXaggItemX 4 2" xfId="1365" xr:uid="{387AE62B-7B59-4AAE-BC2A-C052F13B4B26}"/>
    <cellStyle name="SAPBEXaggItemX 4 2 2" xfId="2613" xr:uid="{555E0CB7-FEE6-4D1F-8878-10606975BC3A}"/>
    <cellStyle name="SAPBEXaggItemX 4 2 2 2" xfId="15785" xr:uid="{BADE85E9-3012-40E9-8321-939B29A05D08}"/>
    <cellStyle name="SAPBEXaggItemX 4 2 3" xfId="3119" xr:uid="{C32445E2-D45E-40CB-8F11-A4C503942ADA}"/>
    <cellStyle name="SAPBEXaggItemX 4 2 3 2" xfId="17258" xr:uid="{FEB5EB9F-5104-4E32-A865-83C837744BBF}"/>
    <cellStyle name="SAPBEXaggItemX 4 2 4" xfId="1644" xr:uid="{C0BB6950-8CC8-498C-8ABD-DADA045C4CDE}"/>
    <cellStyle name="SAPBEXaggItemX 4 2 5" xfId="3457" xr:uid="{1028C230-EB19-4605-8E89-762C0BCE60DC}"/>
    <cellStyle name="SAPBEXaggItemX 4 2 6" xfId="4276" xr:uid="{CF39EF56-5234-4AD7-9B32-372DF91C16AF}"/>
    <cellStyle name="SAPBEXaggItemX 4 2 7" xfId="1514" xr:uid="{D4537661-7AFA-44CB-84E0-E3265CF1073D}"/>
    <cellStyle name="SAPBEXaggItemX 4 2 8" xfId="12474" xr:uid="{D3659A8D-4EEE-44B5-BFA4-FB4F3C2EA066}"/>
    <cellStyle name="SAPBEXaggItemX 4 3" xfId="2315" xr:uid="{C8767D6F-5051-46E3-AD63-346DCD332A2C}"/>
    <cellStyle name="SAPBEXaggItemX 4 3 2" xfId="14259" xr:uid="{4DC65C79-D34F-4242-8703-EA17DEA1E6ED}"/>
    <cellStyle name="SAPBEXaggItemX 4 3 3" xfId="13135" xr:uid="{00911117-20E8-4969-A731-2EA4B890906B}"/>
    <cellStyle name="SAPBEXaggItemX 4 3 4" xfId="11072" xr:uid="{152E51BF-8559-43C1-80D7-5AAD8D0088C2}"/>
    <cellStyle name="SAPBEXaggItemX 4 4" xfId="2813" xr:uid="{623F3845-4368-4169-9E39-776878B0593E}"/>
    <cellStyle name="SAPBEXaggItemX 4 4 2" xfId="9913" xr:uid="{504EE3E9-1248-41CA-8557-0B73A70FF5D8}"/>
    <cellStyle name="SAPBEXaggItemX 4 5" xfId="2824" xr:uid="{0CF7C08D-8BB6-41F6-BFB6-032734B1E301}"/>
    <cellStyle name="SAPBEXaggItemX 4 5 2" xfId="13339" xr:uid="{D6069798-E525-43F1-A784-1FB62F2A8F0B}"/>
    <cellStyle name="SAPBEXaggItemX 4 6" xfId="3520" xr:uid="{DC28CCD4-ECE6-4F97-AD0A-921D63FB12BF}"/>
    <cellStyle name="SAPBEXaggItemX 4 6 2" xfId="14382" xr:uid="{A76652D0-57C6-4274-9FB9-64E874CE233D}"/>
    <cellStyle name="SAPBEXaggItemX 4 7" xfId="2781" xr:uid="{14E0CA35-E571-43DD-A4A8-1317AA790617}"/>
    <cellStyle name="SAPBEXaggItemX 4 8" xfId="4449" xr:uid="{9DBD0766-9209-4E0B-A54B-151CC183674E}"/>
    <cellStyle name="SAPBEXaggItemX 4 9" xfId="8020" xr:uid="{B99D1AD7-19A4-4675-AD21-DF60B3E155A5}"/>
    <cellStyle name="SAPBEXaggItemX 5" xfId="1052" xr:uid="{712A06F4-1EF0-47FA-A800-17B977B37BA5}"/>
    <cellStyle name="SAPBEXaggItemX 5 2" xfId="12658" xr:uid="{82ECF915-FC66-4F5F-A419-D18C458500AC}"/>
    <cellStyle name="SAPBEXaggItemX 5 2 2" xfId="15872" xr:uid="{29AA6759-F8ED-4133-B900-49AD0798100A}"/>
    <cellStyle name="SAPBEXaggItemX 5 2 3" xfId="17433" xr:uid="{3E29EF84-1307-4046-AFCE-7D9C118D43F8}"/>
    <cellStyle name="SAPBEXaggItemX 5 3" xfId="11249" xr:uid="{6BC887B6-A231-4C0B-9C64-7BA6FC53A023}"/>
    <cellStyle name="SAPBEXaggItemX 5 3 2" xfId="14395" xr:uid="{3115DD59-5EAC-4B89-B46D-DBB2D4D83FB8}"/>
    <cellStyle name="SAPBEXaggItemX 5 3 3" xfId="9102" xr:uid="{48870AB1-A220-40F8-B0E1-E31D936C2FA5}"/>
    <cellStyle name="SAPBEXaggItemX 5 4" xfId="9993" xr:uid="{0BC02079-53FB-403B-9FBD-77D64684B08C}"/>
    <cellStyle name="SAPBEXaggItemX 5 5" xfId="13387" xr:uid="{7D54D34A-C898-418B-8F3F-76C4E8386A83}"/>
    <cellStyle name="SAPBEXaggItemX 5 6" xfId="13025" xr:uid="{DF6E5C1D-CCF5-4E69-8932-184FE1374384}"/>
    <cellStyle name="SAPBEXaggItemX 5 7" xfId="8100" xr:uid="{BB4BB909-11B0-4635-B7C4-A7CF13D134A5}"/>
    <cellStyle name="SAPBEXaggItemX 6" xfId="250" xr:uid="{431AAEA9-6721-4CE7-A4DC-18D2AB70C76B}"/>
    <cellStyle name="SAPBEXaggItemX 6 2" xfId="1166" xr:uid="{B60345D5-47E8-4B50-9DB1-7DB4EDC8FE46}"/>
    <cellStyle name="SAPBEXaggItemX 6 2 2" xfId="2414" xr:uid="{83B1A3E2-7868-4F44-B726-43E59F30E7BE}"/>
    <cellStyle name="SAPBEXaggItemX 6 2 2 2" xfId="15717" xr:uid="{948F3680-FA92-4606-8A03-E6FF11BEC325}"/>
    <cellStyle name="SAPBEXaggItemX 6 2 3" xfId="2920" xr:uid="{FCB7C109-572F-4568-A52F-20D55CC88FBE}"/>
    <cellStyle name="SAPBEXaggItemX 6 2 3 2" xfId="17190" xr:uid="{4DBE8EA6-E3B5-4B13-A284-A4FE2D3EAFF5}"/>
    <cellStyle name="SAPBEXaggItemX 6 2 4" xfId="1740" xr:uid="{6EB1BEBD-48A6-496F-A768-7E3F0216D269}"/>
    <cellStyle name="SAPBEXaggItemX 6 2 5" xfId="3534" xr:uid="{93781501-3DDA-47A3-A730-88B0FD507D33}"/>
    <cellStyle name="SAPBEXaggItemX 6 2 6" xfId="2822" xr:uid="{CD7A56DD-5993-47D1-AB5F-C3C649B8DD14}"/>
    <cellStyle name="SAPBEXaggItemX 6 2 7" xfId="4294" xr:uid="{268316DA-924A-45FB-A18C-08D02600C21F}"/>
    <cellStyle name="SAPBEXaggItemX 6 2 8" xfId="12406" xr:uid="{530021CC-73C0-4104-A307-10DAA4D01998}"/>
    <cellStyle name="SAPBEXaggItemX 6 3" xfId="1592" xr:uid="{ACE2929E-A41A-494A-8C3F-9CF55652C886}"/>
    <cellStyle name="SAPBEXaggItemX 6 3 2" xfId="14191" xr:uid="{56F08261-D7E7-4E55-A19B-C393CD4887A5}"/>
    <cellStyle name="SAPBEXaggItemX 6 4" xfId="1944" xr:uid="{7393677A-E992-446A-9D48-815345CC4694}"/>
    <cellStyle name="SAPBEXaggItemX 6 4 2" xfId="14641" xr:uid="{81F46A4F-93F9-4F93-BB11-74C2793564D6}"/>
    <cellStyle name="SAPBEXaggItemX 6 5" xfId="2767" xr:uid="{61F914E8-34E7-4F66-966B-6A32CE5DF616}"/>
    <cellStyle name="SAPBEXaggItemX 6 6" xfId="2149" xr:uid="{F2DA4213-6B2C-4F0D-A977-28D3CF7D1530}"/>
    <cellStyle name="SAPBEXaggItemX 6 7" xfId="4068" xr:uid="{0CBB19F8-D7E5-4F35-B983-295F416A5DAF}"/>
    <cellStyle name="SAPBEXaggItemX 6 8" xfId="3977" xr:uid="{BFCF8838-D28E-47BD-B14E-D2D8E74BB6C4}"/>
    <cellStyle name="SAPBEXaggItemX 6 9" xfId="11004" xr:uid="{2E254966-A472-4B70-9935-7680361DEFED}"/>
    <cellStyle name="SAPBEXaggItemX 7" xfId="1119" xr:uid="{EE8C00B4-94D9-4FDB-B9FF-5ECE82B9D1A3}"/>
    <cellStyle name="SAPBEXaggItemX 7 2" xfId="2367" xr:uid="{35A31328-6D5C-44FD-A17B-4E2FA39FAA5A}"/>
    <cellStyle name="SAPBEXaggItemX 7 2 2" xfId="15308" xr:uid="{3659F31F-A6DB-437E-B766-0393A3C5A198}"/>
    <cellStyle name="SAPBEXaggItemX 7 3" xfId="2873" xr:uid="{4D253630-8B00-4E2A-B6F9-C202159CB624}"/>
    <cellStyle name="SAPBEXaggItemX 7 3 2" xfId="16424" xr:uid="{77DBC453-1E8B-484B-893B-4EE3585A1D0C}"/>
    <cellStyle name="SAPBEXaggItemX 7 4" xfId="1781" xr:uid="{9DE5B1B3-F751-47FA-859A-4ADBBFB46232}"/>
    <cellStyle name="SAPBEXaggItemX 7 5" xfId="2803" xr:uid="{8F4534FF-E1A0-469A-8F24-CF5F6B89A6F3}"/>
    <cellStyle name="SAPBEXaggItemX 7 6" xfId="3551" xr:uid="{B17A6403-FCC7-4B3C-A716-C833AFD56666}"/>
    <cellStyle name="SAPBEXaggItemX 7 7" xfId="2659" xr:uid="{C4504982-3C96-45EA-AF5F-B6B5005EE4BC}"/>
    <cellStyle name="SAPBEXaggItemX 7 8" xfId="11514" xr:uid="{D503437F-AA0B-43AB-BE74-6B338A76FB2C}"/>
    <cellStyle name="SAPBEXaggItemX 8" xfId="1419" xr:uid="{8D6FEB79-FEB9-4FEA-9110-DAD4C7ED6701}"/>
    <cellStyle name="SAPBEXaggItemX 8 2" xfId="15402" xr:uid="{B17A062B-0819-4621-A8F4-FF35D48661BE}"/>
    <cellStyle name="SAPBEXaggItemX 8 3" xfId="16744" xr:uid="{217AF429-5E56-4ACA-9826-A9E4D713E989}"/>
    <cellStyle name="SAPBEXaggItemX 8 4" xfId="11884" xr:uid="{C2175C6D-6E9D-403B-90D8-699F19AF39EB}"/>
    <cellStyle name="SAPBEXaggItemX 9" xfId="2134" xr:uid="{4D44C782-D0E8-4FCF-A2B6-F0CA3ECA1A34}"/>
    <cellStyle name="SAPBEXaggItemX 9 2" xfId="13730" xr:uid="{C69B8E19-8477-4E0A-AEF5-92E6F5D31D18}"/>
    <cellStyle name="SAPBEXaggItemX 9 3" xfId="13014" xr:uid="{545E5C16-5C9A-447E-B97D-D316E4C68D75}"/>
    <cellStyle name="SAPBEXaggItemX 9 4" xfId="10470" xr:uid="{69F233FB-89CA-4E8C-84A8-082BF5788BE2}"/>
    <cellStyle name="SAPBEXchaText" xfId="53" xr:uid="{83B02513-C718-4640-991F-37F00B96F6D1}"/>
    <cellStyle name="SAPBEXchaText 10" xfId="8954" xr:uid="{C95F5A1F-6A53-4F86-BFED-A1AFA774588F}"/>
    <cellStyle name="SAPBEXchaText 11" xfId="7302" xr:uid="{BD253B8C-D3CB-4C7F-B8AC-EAC3F76F54E6}"/>
    <cellStyle name="SAPBEXchaText 2" xfId="699" xr:uid="{AA2E650C-6AAB-4456-BA4A-42D67D305912}"/>
    <cellStyle name="SAPBEXchaText 2 2" xfId="700" xr:uid="{232BE766-EAAB-463F-96EA-BF942C586AA0}"/>
    <cellStyle name="SAPBEXchaText 2 2 2" xfId="14830" xr:uid="{F5300192-BBC8-41E8-B96C-4B8472A72E36}"/>
    <cellStyle name="SAPBEXchaText 2 2 3" xfId="15510" xr:uid="{0472A030-E851-46B7-B635-5C451F0B2EBB}"/>
    <cellStyle name="SAPBEXchaText 2 2 4" xfId="16906" xr:uid="{A43BF1A3-B433-4964-B1C6-6C6F362C62B6}"/>
    <cellStyle name="SAPBEXchaText 2 2 5" xfId="12107" xr:uid="{CDB9706C-86CB-428D-87AB-DC26CA201D04}"/>
    <cellStyle name="SAPBEXchaText 2 3" xfId="10703" xr:uid="{6C9AB33F-BAE7-4C2B-A1E1-3C48E2C5E564}"/>
    <cellStyle name="SAPBEXchaText 2 3 2" xfId="13936" xr:uid="{067C3BCE-E60D-4927-8FBD-666EB0C7ED3C}"/>
    <cellStyle name="SAPBEXchaText 2 3 3" xfId="13152" xr:uid="{5256B115-BD44-4EC2-8DF5-617B588BC58B}"/>
    <cellStyle name="SAPBEXchaText 2 4" xfId="9837" xr:uid="{9A890AAD-7AB0-4623-A77B-768BAEC90965}"/>
    <cellStyle name="SAPBEXchaText 2 5" xfId="13270" xr:uid="{1D46F233-3C8F-4D05-AC9E-BAC6D42909D2}"/>
    <cellStyle name="SAPBEXchaText 2 6" xfId="15252" xr:uid="{22F81054-40E3-4304-AE26-B7A484168452}"/>
    <cellStyle name="SAPBEXchaText 2 7" xfId="7944" xr:uid="{E2F2CC3A-6578-4C32-8804-21DDD4AADC3A}"/>
    <cellStyle name="SAPBEXchaText 3" xfId="701" xr:uid="{B1D86973-0C4A-468F-B141-29E49038A736}"/>
    <cellStyle name="SAPBEXchaText 3 2" xfId="702" xr:uid="{9A0A6357-3826-4AB1-93C1-6D89E1DADADC}"/>
    <cellStyle name="SAPBEXchaText 3 2 2" xfId="14891" xr:uid="{2DA31BEE-4F70-4F92-95E4-4316017E4207}"/>
    <cellStyle name="SAPBEXchaText 3 2 3" xfId="15618" xr:uid="{B393D865-7EDF-4425-B656-94D033BCF15A}"/>
    <cellStyle name="SAPBEXchaText 3 2 4" xfId="17002" xr:uid="{85B3BF73-39C9-4D3A-8C30-2222122B5F81}"/>
    <cellStyle name="SAPBEXchaText 3 2 5" xfId="12218" xr:uid="{88DF3923-EA26-4FB7-834D-5B0EB0B9B349}"/>
    <cellStyle name="SAPBEXchaText 3 3" xfId="10815" xr:uid="{4EF9FC75-F06A-4461-BFC7-0BE4EB6B93C7}"/>
    <cellStyle name="SAPBEXchaText 3 3 2" xfId="14046" xr:uid="{0A7DBF33-892B-4522-B8BA-BCB851A0F79D}"/>
    <cellStyle name="SAPBEXchaText 3 3 3" xfId="14726" xr:uid="{DCAB8077-E37C-40AC-B5E1-13A0B4634722}"/>
    <cellStyle name="SAPBEXchaText 3 4" xfId="10259" xr:uid="{27045C63-43AB-4E8C-A38B-1BCCF7B70A74}"/>
    <cellStyle name="SAPBEXchaText 3 5" xfId="13615" xr:uid="{59D0132C-7F5C-435B-8BB8-030CE2D46201}"/>
    <cellStyle name="SAPBEXchaText 3 6" xfId="14743" xr:uid="{B718383E-AA85-46E2-ADE2-1E99C7D8358C}"/>
    <cellStyle name="SAPBEXchaText 3 7" xfId="8369" xr:uid="{AFFBF92B-C98C-45CD-9A2E-DCB185B428BE}"/>
    <cellStyle name="SAPBEXchaText 4" xfId="703" xr:uid="{CB6C7638-B550-4A7E-9077-94C5587F1A14}"/>
    <cellStyle name="SAPBEXchaText 4 2" xfId="12475" xr:uid="{59BE14FB-9F4B-4981-9D4B-EBF458CB02A5}"/>
    <cellStyle name="SAPBEXchaText 4 2 2" xfId="15012" xr:uid="{D87C88CC-4B2D-438C-A818-8864CDF2601E}"/>
    <cellStyle name="SAPBEXchaText 4 2 3" xfId="15786" xr:uid="{2013960B-016C-4400-8C24-91368ED0328C}"/>
    <cellStyle name="SAPBEXchaText 4 2 4" xfId="17259" xr:uid="{73E3D08A-6BD2-47BD-B0E0-6B6367D2BA24}"/>
    <cellStyle name="SAPBEXchaText 4 3" xfId="11073" xr:uid="{574BBD4E-D305-4D99-BC42-7E5FF5A3E875}"/>
    <cellStyle name="SAPBEXchaText 4 3 2" xfId="14260" xr:uid="{5A850383-247B-4E7B-BC2C-1CE11A09A7F0}"/>
    <cellStyle name="SAPBEXchaText 4 3 3" xfId="12942" xr:uid="{447D5872-C166-4EE3-9AF8-2F33DBBF815A}"/>
    <cellStyle name="SAPBEXchaText 4 4" xfId="10132" xr:uid="{51F1F89C-EA90-4D91-8CC9-56826B4E8F36}"/>
    <cellStyle name="SAPBEXchaText 4 5" xfId="13526" xr:uid="{5B16BC57-C12F-4619-AEBB-64E3EAE19F05}"/>
    <cellStyle name="SAPBEXchaText 4 6" xfId="15074" xr:uid="{5BC910CF-D2CD-4273-BEB7-BCE4FB32C857}"/>
    <cellStyle name="SAPBEXchaText 4 7" xfId="8240" xr:uid="{8E328043-FFFD-4823-9467-41F23F7FEAB3}"/>
    <cellStyle name="SAPBEXchaText 5" xfId="937" xr:uid="{87DEF7D6-AB31-47CA-A985-00A49C78A503}"/>
    <cellStyle name="SAPBEXchaText 5 2" xfId="1345" xr:uid="{D19A8811-CF82-4D9A-B759-30C454AE6A35}"/>
    <cellStyle name="SAPBEXchaText 5 2 2" xfId="2593" xr:uid="{1332BCB0-6F6B-4B03-835C-D44FD329A1CC}"/>
    <cellStyle name="SAPBEXchaText 5 2 2 2" xfId="15096" xr:uid="{0E837F86-2683-42F1-9BB5-09915594A2FA}"/>
    <cellStyle name="SAPBEXchaText 5 2 3" xfId="3099" xr:uid="{BC7D449A-11F9-40B4-924A-77AE159DA964}"/>
    <cellStyle name="SAPBEXchaText 5 2 3 2" xfId="15873" xr:uid="{C3CF3BA8-1171-4219-AE95-E64D490C45D0}"/>
    <cellStyle name="SAPBEXchaText 5 2 4" xfId="3270" xr:uid="{7ACEEC1C-325C-4460-8FE6-ED660D32D445}"/>
    <cellStyle name="SAPBEXchaText 5 2 4 2" xfId="17434" xr:uid="{342B9FD2-C0E3-4F4A-96FD-85E1DA1CD6B6}"/>
    <cellStyle name="SAPBEXchaText 5 2 5" xfId="3978" xr:uid="{AA50341B-559F-4D47-B70E-8277E134B8C1}"/>
    <cellStyle name="SAPBEXchaText 5 2 6" xfId="3802" xr:uid="{8ABB6A63-42E9-46E0-A88E-CA43035D6E28}"/>
    <cellStyle name="SAPBEXchaText 5 2 7" xfId="4283" xr:uid="{F6BC2FB6-6035-42AA-9BDE-F14CF47479D7}"/>
    <cellStyle name="SAPBEXchaText 5 2 8" xfId="12659" xr:uid="{C8B364E3-2DB0-4079-93FC-02E9047D6CED}"/>
    <cellStyle name="SAPBEXchaText 5 3" xfId="2205" xr:uid="{62A84827-0720-4B5C-B926-8BDAF6BF79DC}"/>
    <cellStyle name="SAPBEXchaText 5 3 2" xfId="14396" xr:uid="{5BDDF2D4-BAA7-43BC-B8E7-383F12783BC9}"/>
    <cellStyle name="SAPBEXchaText 5 3 3" xfId="9103" xr:uid="{26BD70DC-DE43-448F-BE6F-22E282787322}"/>
    <cellStyle name="SAPBEXchaText 5 3 4" xfId="11250" xr:uid="{A01055B4-C97A-486B-B148-9BD3A56F6E3E}"/>
    <cellStyle name="SAPBEXchaText 5 4" xfId="2712" xr:uid="{385A04A7-1E85-406C-A6D3-437E80C97F9E}"/>
    <cellStyle name="SAPBEXchaText 5 4 2" xfId="9759" xr:uid="{DD2CA29E-D850-4FD9-9EC4-08FF6C323105}"/>
    <cellStyle name="SAPBEXchaText 5 5" xfId="2184" xr:uid="{D729A105-08F1-4D20-BE49-C48AE4FA8B36}"/>
    <cellStyle name="SAPBEXchaText 5 5 2" xfId="13192" xr:uid="{874328BA-6B90-4E83-A084-6D06C069DC53}"/>
    <cellStyle name="SAPBEXchaText 5 6" xfId="3666" xr:uid="{8E5B22FE-6512-4DFA-BF72-25358A72213D}"/>
    <cellStyle name="SAPBEXchaText 5 6 2" xfId="14018" xr:uid="{03381963-353F-4611-8871-9F4D4A704009}"/>
    <cellStyle name="SAPBEXchaText 5 7" xfId="3616" xr:uid="{CFA48A5E-3A3D-4031-B08D-744635350EA4}"/>
    <cellStyle name="SAPBEXchaText 5 8" xfId="4344" xr:uid="{962AA784-F2E2-4D6F-B2AD-D6058DD9179A}"/>
    <cellStyle name="SAPBEXchaText 5 9" xfId="7866" xr:uid="{12EFDBBE-22F6-4C93-B20D-9B8448BBF174}"/>
    <cellStyle name="SAPBEXchaText 6" xfId="200" xr:uid="{30A982BB-EC7B-4C33-81AB-B8695B39A00D}"/>
    <cellStyle name="SAPBEXchaText 6 2" xfId="1153" xr:uid="{748B20C0-F1FA-4F97-B3A2-DCDB3CE73D6A}"/>
    <cellStyle name="SAPBEXchaText 6 2 2" xfId="2401" xr:uid="{88491989-4607-4DD3-A30B-6E098D88A8AC}"/>
    <cellStyle name="SAPBEXchaText 6 2 3" xfId="2907" xr:uid="{09367EED-AB03-42D3-8C3F-1DBD47FB459E}"/>
    <cellStyle name="SAPBEXchaText 6 2 4" xfId="1757" xr:uid="{28F04108-138D-494C-B88C-BBEA9826253A}"/>
    <cellStyle name="SAPBEXchaText 6 2 5" xfId="3182" xr:uid="{50480E03-6F2B-4AEF-B5E0-A591430B9D4E}"/>
    <cellStyle name="SAPBEXchaText 6 2 6" xfId="3943" xr:uid="{C486AC64-E5E3-4DC0-964E-D6FB575B9503}"/>
    <cellStyle name="SAPBEXchaText 6 2 7" xfId="4064" xr:uid="{BD9C8A28-472C-4BB8-85FC-1CBDABD94984}"/>
    <cellStyle name="SAPBEXchaText 6 3" xfId="1547" xr:uid="{37EB2698-E072-43DE-9327-C599F4143051}"/>
    <cellStyle name="SAPBEXchaText 6 4" xfId="1956" xr:uid="{E7104C07-5F98-4097-8617-79509C75D851}"/>
    <cellStyle name="SAPBEXchaText 6 5" xfId="3140" xr:uid="{A188C99E-9FEF-46B5-935F-04EB63B4FD4A}"/>
    <cellStyle name="SAPBEXchaText 6 6" xfId="3861" xr:uid="{6EA2B3D4-CB51-470C-8A56-C53C10BE2040}"/>
    <cellStyle name="SAPBEXchaText 6 7" xfId="4189" xr:uid="{4456C008-7205-4F01-A210-925435C92BFE}"/>
    <cellStyle name="SAPBEXchaText 6 8" xfId="4402" xr:uid="{9E501758-FE64-49D2-BD2B-C514B88D5B9E}"/>
    <cellStyle name="SAPBEXchaText 6 9" xfId="11515" xr:uid="{32E433EA-AAF6-4AFC-A730-CF8E8AA38542}"/>
    <cellStyle name="SAPBEXchaText 7" xfId="5949" xr:uid="{57FA9FA8-209D-4BB4-B858-76C1DA874D1D}"/>
    <cellStyle name="SAPBEXchaText 7 2" xfId="14680" xr:uid="{81517DBE-B8BE-40CA-94A5-96D635DA619C}"/>
    <cellStyle name="SAPBEXchaText 7 3" xfId="15403" xr:uid="{F6875863-3A13-4412-BBC4-2114F5CE0CB8}"/>
    <cellStyle name="SAPBEXchaText 7 4" xfId="16745" xr:uid="{BD0A623D-10AA-43BC-A149-6F2F10BB25A5}"/>
    <cellStyle name="SAPBEXchaText 7 5" xfId="11885" xr:uid="{EDFB594D-A22A-4E60-9538-10FD4135D119}"/>
    <cellStyle name="SAPBEXchaText 8" xfId="10471" xr:uid="{F17C471C-EF04-4543-B4E5-784FFDE830C6}"/>
    <cellStyle name="SAPBEXchaText 8 2" xfId="13731" xr:uid="{8A0AE228-7DDF-4A8E-A466-5DFDB92ED40F}"/>
    <cellStyle name="SAPBEXchaText 8 3" xfId="14166" xr:uid="{AF26596A-6056-4115-A469-D93092AFFA60}"/>
    <cellStyle name="SAPBEXchaText 9" xfId="9190" xr:uid="{49A560E2-4E97-454D-A8C1-8212B999D5A1}"/>
    <cellStyle name="SAPBEXchaText_East 1415 Budget model v1" xfId="704" xr:uid="{DBC600F3-0543-4DD0-B5A1-4CFC388E6698}"/>
    <cellStyle name="SAPBEXexcBad7" xfId="54" xr:uid="{E5E55B27-8C5E-4DC3-BBAE-97CC3A58BABB}"/>
    <cellStyle name="SAPBEXexcBad7 10" xfId="1421" xr:uid="{2D357C2E-1BE0-45F2-AA05-D36E07A7614E}"/>
    <cellStyle name="SAPBEXexcBad7 10 2" xfId="8955" xr:uid="{B9F5ABC8-954F-46CA-9194-83CA5B7A3462}"/>
    <cellStyle name="SAPBEXexcBad7 11" xfId="2284" xr:uid="{5613EB27-06A1-4911-9ED1-FB2AE3B35270}"/>
    <cellStyle name="SAPBEXexcBad7 12" xfId="3163" xr:uid="{ABB90DC4-4A28-401E-AA7C-EADC490663AD}"/>
    <cellStyle name="SAPBEXexcBad7 13" xfId="3345" xr:uid="{E1B45494-5C3A-4E2A-9F7B-6986731E3983}"/>
    <cellStyle name="SAPBEXexcBad7 14" xfId="4192" xr:uid="{56AA12AF-5A23-4A26-9D2B-430D50A2F127}"/>
    <cellStyle name="SAPBEXexcBad7 15" xfId="4183" xr:uid="{56C9DD9E-9A34-410A-80BF-220FB3A1E81B}"/>
    <cellStyle name="SAPBEXexcBad7 16" xfId="5950" xr:uid="{DB2CB1FE-AA47-4D05-832A-0D6E6D80A174}"/>
    <cellStyle name="SAPBEXexcBad7 17" xfId="7303" xr:uid="{3284CE61-530F-4AA8-A767-20D286840EE9}"/>
    <cellStyle name="SAPBEXexcBad7 2" xfId="705" xr:uid="{A3F0FA68-9E81-4DD4-BFDA-54C5F8FE847B}"/>
    <cellStyle name="SAPBEXexcBad7 2 10" xfId="8209" xr:uid="{12A8DF88-60A1-45F7-A365-F9E5A6024097}"/>
    <cellStyle name="SAPBEXexcBad7 2 2" xfId="706" xr:uid="{34075812-56AB-4EAF-84E6-58759F1903EA}"/>
    <cellStyle name="SAPBEXexcBad7 2 2 2" xfId="1224" xr:uid="{78717A04-B4BE-4B0D-82E5-A5369528E3A2}"/>
    <cellStyle name="SAPBEXexcBad7 2 2 2 2" xfId="2472" xr:uid="{8D271DB7-E367-4E59-AC11-A8D4E2588470}"/>
    <cellStyle name="SAPBEXexcBad7 2 2 2 3" xfId="2978" xr:uid="{84FDC204-F8B1-4D22-8CD0-75E39B52BE34}"/>
    <cellStyle name="SAPBEXexcBad7 2 2 2 4" xfId="1760" xr:uid="{202D88AA-EF2B-4DB5-A889-340F0FAB40E7}"/>
    <cellStyle name="SAPBEXexcBad7 2 2 2 5" xfId="3366" xr:uid="{35FD72AD-3BEC-4DF1-922D-C1170B00539F}"/>
    <cellStyle name="SAPBEXexcBad7 2 2 2 6" xfId="1673" xr:uid="{B885E9D9-A4AA-4AC8-9122-F2E83A48EE43}"/>
    <cellStyle name="SAPBEXexcBad7 2 2 2 7" xfId="4218" xr:uid="{1F3795B3-8388-47CC-90E7-29B7B35A7952}"/>
    <cellStyle name="SAPBEXexcBad7 2 2 2 8" xfId="14831" xr:uid="{FE1BBA40-5262-4079-992B-68B0451C6BFC}"/>
    <cellStyle name="SAPBEXexcBad7 2 2 3" xfId="1998" xr:uid="{7F89A646-1C6A-4F53-BCAF-5CB473F1C517}"/>
    <cellStyle name="SAPBEXexcBad7 2 2 3 2" xfId="15511" xr:uid="{A6A87CF6-D95C-4546-A245-9B3BD465065F}"/>
    <cellStyle name="SAPBEXexcBad7 2 2 4" xfId="2187" xr:uid="{C4F3138B-723F-474C-B449-240A6D5A7016}"/>
    <cellStyle name="SAPBEXexcBad7 2 2 4 2" xfId="16907" xr:uid="{9ED4A3DF-1331-4401-8A86-4942EE1139B1}"/>
    <cellStyle name="SAPBEXexcBad7 2 2 5" xfId="2347" xr:uid="{8747790B-D0C1-494F-80B8-8A49BE16593E}"/>
    <cellStyle name="SAPBEXexcBad7 2 2 6" xfId="1410" xr:uid="{F6D1C815-99BE-4821-89C9-35FD9B37007F}"/>
    <cellStyle name="SAPBEXexcBad7 2 2 7" xfId="1578" xr:uid="{EBA16E6D-E742-415F-A6CF-C42FAEE488BB}"/>
    <cellStyle name="SAPBEXexcBad7 2 2 8" xfId="2788" xr:uid="{0BAA9DE6-0CD8-4E02-B069-7F0730455504}"/>
    <cellStyle name="SAPBEXexcBad7 2 2 9" xfId="12108" xr:uid="{FCDD03AD-F5DA-4500-BDF8-1810BD0EE152}"/>
    <cellStyle name="SAPBEXexcBad7 2 3" xfId="1223" xr:uid="{769AD207-8E4F-4EDC-95CE-6722749B8C57}"/>
    <cellStyle name="SAPBEXexcBad7 2 3 2" xfId="2471" xr:uid="{F11D4727-8B0D-4A6E-9FC4-8E0FCCF024AD}"/>
    <cellStyle name="SAPBEXexcBad7 2 3 2 2" xfId="13937" xr:uid="{2E91E9DB-BF7E-4033-B990-4B6AF12C1444}"/>
    <cellStyle name="SAPBEXexcBad7 2 3 3" xfId="2977" xr:uid="{00C94202-D7ED-418F-B0B7-5285C27DC4C9}"/>
    <cellStyle name="SAPBEXexcBad7 2 3 3 2" xfId="12958" xr:uid="{F9C4D4E1-9C02-4760-B293-F4B2B7FC16BD}"/>
    <cellStyle name="SAPBEXexcBad7 2 3 4" xfId="3213" xr:uid="{ED79B6F1-4AE2-4EDA-AA72-08C688D62832}"/>
    <cellStyle name="SAPBEXexcBad7 2 3 5" xfId="3963" xr:uid="{DAD078BA-3FF9-4F64-98F0-A9701ECF9A46}"/>
    <cellStyle name="SAPBEXexcBad7 2 3 6" xfId="3953" xr:uid="{B9CCB267-B35A-42F1-B034-5C503A28CAE4}"/>
    <cellStyle name="SAPBEXexcBad7 2 3 7" xfId="4209" xr:uid="{4C6240D2-660C-4605-9B16-FCBD4BD8E512}"/>
    <cellStyle name="SAPBEXexcBad7 2 3 8" xfId="10704" xr:uid="{8F62E648-FC3A-48F1-8EE9-FF86CB4B26DD}"/>
    <cellStyle name="SAPBEXexcBad7 2 4" xfId="1997" xr:uid="{FDF2A525-B0FD-4237-A783-95F2E4504D4D}"/>
    <cellStyle name="SAPBEXexcBad7 2 4 2" xfId="10101" xr:uid="{25273A9F-9537-4BDA-8737-6D805CC459B5}"/>
    <cellStyle name="SAPBEXexcBad7 2 5" xfId="1736" xr:uid="{309DC067-23D2-469A-A374-8BD78C10E77A}"/>
    <cellStyle name="SAPBEXexcBad7 2 5 2" xfId="13495" xr:uid="{0A752331-8952-484A-AEC1-E4C649A3BE4D}"/>
    <cellStyle name="SAPBEXexcBad7 2 6" xfId="2835" xr:uid="{8899CC6F-E1A6-40A2-9EC5-2D1B66CAB1C9}"/>
    <cellStyle name="SAPBEXexcBad7 2 6 2" xfId="14376" xr:uid="{7AF1FCFA-2F14-43FC-9F80-B704712D4B48}"/>
    <cellStyle name="SAPBEXexcBad7 2 7" xfId="3486" xr:uid="{3AD725A6-DC21-40BD-99A7-36080E6091CD}"/>
    <cellStyle name="SAPBEXexcBad7 2 8" xfId="3353" xr:uid="{7645FEF7-2AC7-4ED1-B588-D915518A5957}"/>
    <cellStyle name="SAPBEXexcBad7 2 9" xfId="1822" xr:uid="{D082C7B7-44A4-415F-B046-F706CEE961F3}"/>
    <cellStyle name="SAPBEXexcBad7 3" xfId="707" xr:uid="{BFF13ACC-D752-4074-850F-567F20192A20}"/>
    <cellStyle name="SAPBEXexcBad7 3 10" xfId="8139" xr:uid="{DC8494EB-3027-4454-9ECD-05D3010415AF}"/>
    <cellStyle name="SAPBEXexcBad7 3 2" xfId="708" xr:uid="{DEA99587-D23E-4942-B8C6-C70C988166B9}"/>
    <cellStyle name="SAPBEXexcBad7 3 2 2" xfId="1226" xr:uid="{5229BC81-C792-4B23-9343-98C488758F88}"/>
    <cellStyle name="SAPBEXexcBad7 3 2 2 2" xfId="2474" xr:uid="{014FD294-278F-479C-893C-D2D5596D77AC}"/>
    <cellStyle name="SAPBEXexcBad7 3 2 2 3" xfId="2980" xr:uid="{F74CCD39-83D7-49D3-9500-55EB105B8E83}"/>
    <cellStyle name="SAPBEXexcBad7 3 2 2 4" xfId="2842" xr:uid="{858CDCCD-C33D-44BB-907F-86177987506D}"/>
    <cellStyle name="SAPBEXexcBad7 3 2 2 5" xfId="2061" xr:uid="{9175CBA6-4C88-4037-8114-A708DBECE53C}"/>
    <cellStyle name="SAPBEXexcBad7 3 2 2 6" xfId="3986" xr:uid="{6BB5584B-B091-4142-AEA4-471D23B07A72}"/>
    <cellStyle name="SAPBEXexcBad7 3 2 2 7" xfId="4419" xr:uid="{A2D1E0DC-8852-4402-8CDB-06F1A2FABB53}"/>
    <cellStyle name="SAPBEXexcBad7 3 2 2 8" xfId="14892" xr:uid="{5704BCDE-9EC6-4BCC-AB42-D6AA606B1CBE}"/>
    <cellStyle name="SAPBEXexcBad7 3 2 3" xfId="2000" xr:uid="{A0B94E4C-11F4-4336-AD93-5A0937EF2271}"/>
    <cellStyle name="SAPBEXexcBad7 3 2 3 2" xfId="15619" xr:uid="{786711A7-BD35-40B0-9D85-89B1526E7F66}"/>
    <cellStyle name="SAPBEXexcBad7 3 2 4" xfId="1672" xr:uid="{2E1DF195-6117-4DE8-B89F-C3CF60386DD5}"/>
    <cellStyle name="SAPBEXexcBad7 3 2 4 2" xfId="17003" xr:uid="{67C7AF79-217F-47F4-A4C4-C93F12FBD761}"/>
    <cellStyle name="SAPBEXexcBad7 3 2 5" xfId="2843" xr:uid="{8EB1D158-AE86-443B-BBE8-04573FF65689}"/>
    <cellStyle name="SAPBEXexcBad7 3 2 6" xfId="2770" xr:uid="{A425FCF3-B28C-4B76-9904-8E5282F8488B}"/>
    <cellStyle name="SAPBEXexcBad7 3 2 7" xfId="3425" xr:uid="{313D1543-DDC0-44FA-9328-DCBEFDCB898C}"/>
    <cellStyle name="SAPBEXexcBad7 3 2 8" xfId="3479" xr:uid="{2E4D7A02-6361-4861-A590-30E41F1D4BA7}"/>
    <cellStyle name="SAPBEXexcBad7 3 2 9" xfId="12219" xr:uid="{C0E0F9F1-34E6-4B0D-B286-CE796D15B178}"/>
    <cellStyle name="SAPBEXexcBad7 3 3" xfId="1225" xr:uid="{65140A44-E2EF-47BA-A01A-982FDCBC00DC}"/>
    <cellStyle name="SAPBEXexcBad7 3 3 2" xfId="2473" xr:uid="{D2108D12-81DA-4150-9FDD-A00232ABB56E}"/>
    <cellStyle name="SAPBEXexcBad7 3 3 2 2" xfId="14047" xr:uid="{2494B31A-8DBE-4776-AFAC-9156EE5A9904}"/>
    <cellStyle name="SAPBEXexcBad7 3 3 3" xfId="2979" xr:uid="{9113BAE3-D854-45A1-BA63-B98DB4EFB4D1}"/>
    <cellStyle name="SAPBEXexcBad7 3 3 3 2" xfId="13049" xr:uid="{EC9E3423-080A-4222-B904-F91C7A9C2C88}"/>
    <cellStyle name="SAPBEXexcBad7 3 3 4" xfId="2308" xr:uid="{EE814B10-C283-4FD7-82A4-A8392B70690F}"/>
    <cellStyle name="SAPBEXexcBad7 3 3 5" xfId="3810" xr:uid="{69379D6B-16DE-4542-A1AD-38E47D124810}"/>
    <cellStyle name="SAPBEXexcBad7 3 3 6" xfId="1641" xr:uid="{64F77951-0227-46CF-BAC0-E1C1E87C3EE6}"/>
    <cellStyle name="SAPBEXexcBad7 3 3 7" xfId="4338" xr:uid="{87FB4734-A36C-4696-813F-0DE02F3930D0}"/>
    <cellStyle name="SAPBEXexcBad7 3 3 8" xfId="10816" xr:uid="{ED9F92AB-FAF9-4971-B604-E19BB8DB4187}"/>
    <cellStyle name="SAPBEXexcBad7 3 4" xfId="1999" xr:uid="{AEE8B488-4471-495E-BF13-2AF2C7CE28C3}"/>
    <cellStyle name="SAPBEXexcBad7 3 4 2" xfId="10032" xr:uid="{AB035F31-FB7B-4BB1-97CA-93C4DE324341}"/>
    <cellStyle name="SAPBEXexcBad7 3 5" xfId="1674" xr:uid="{98ED2EAC-522B-4E30-A228-B29C3D1ABF6C}"/>
    <cellStyle name="SAPBEXexcBad7 3 5 2" xfId="13426" xr:uid="{344539A3-BE43-4464-9884-AC8166D6FE18}"/>
    <cellStyle name="SAPBEXexcBad7 3 6" xfId="1420" xr:uid="{2DA1C96E-76FD-4EF8-ACE8-09AB669F7626}"/>
    <cellStyle name="SAPBEXexcBad7 3 6 2" xfId="15251" xr:uid="{C83DC4F3-60AB-46D5-B300-E1E66D283D9E}"/>
    <cellStyle name="SAPBEXexcBad7 3 7" xfId="3944" xr:uid="{D27F94EB-E4F9-4A27-BB1A-E5FCEB4A4969}"/>
    <cellStyle name="SAPBEXexcBad7 3 8" xfId="3903" xr:uid="{D189937C-9D21-4A44-AEC7-D0221D5489EC}"/>
    <cellStyle name="SAPBEXexcBad7 3 9" xfId="4404" xr:uid="{CC33568A-8F0B-4D68-B7F5-0B6FAC85F412}"/>
    <cellStyle name="SAPBEXexcBad7 4" xfId="709" xr:uid="{301AEFA1-EF46-4544-AF78-60B4A305F5E3}"/>
    <cellStyle name="SAPBEXexcBad7 4 2" xfId="1227" xr:uid="{A8D98A83-04F7-4D48-AC69-BFD781D1FD0B}"/>
    <cellStyle name="SAPBEXexcBad7 4 2 2" xfId="2475" xr:uid="{62C7BAC6-3151-4525-A3F1-8334995F2002}"/>
    <cellStyle name="SAPBEXexcBad7 4 2 2 2" xfId="15013" xr:uid="{251CC535-3DA4-480F-A1B2-D507F2BC4B75}"/>
    <cellStyle name="SAPBEXexcBad7 4 2 3" xfId="2981" xr:uid="{389A22F0-1512-4466-AE00-A8853D4CCB59}"/>
    <cellStyle name="SAPBEXexcBad7 4 2 3 2" xfId="15787" xr:uid="{EDF55EEC-49A6-415C-8745-E2837056457F}"/>
    <cellStyle name="SAPBEXexcBad7 4 2 4" xfId="1405" xr:uid="{1A1BC4FF-10A4-496A-8FE6-41A73AE7190D}"/>
    <cellStyle name="SAPBEXexcBad7 4 2 4 2" xfId="17260" xr:uid="{C55EFC5B-6670-4105-B279-3A6EAD07A705}"/>
    <cellStyle name="SAPBEXexcBad7 4 2 5" xfId="3747" xr:uid="{FEA6701D-AFEC-44BD-8EC2-52970AEEF3CB}"/>
    <cellStyle name="SAPBEXexcBad7 4 2 6" xfId="3923" xr:uid="{7F672047-D627-4E7D-BB98-9D8A64EF5C61}"/>
    <cellStyle name="SAPBEXexcBad7 4 2 7" xfId="3647" xr:uid="{297774A9-56CD-44B1-AE5B-CB727B5EECDB}"/>
    <cellStyle name="SAPBEXexcBad7 4 2 8" xfId="12476" xr:uid="{19B03370-FB3B-467C-85EC-5CA8C7E72560}"/>
    <cellStyle name="SAPBEXexcBad7 4 3" xfId="2001" xr:uid="{67002C3A-B69A-43D8-82D6-9DBD63658916}"/>
    <cellStyle name="SAPBEXexcBad7 4 3 2" xfId="14261" xr:uid="{FF3B0EBD-48A7-4E58-8BC1-58235E5C6C03}"/>
    <cellStyle name="SAPBEXexcBad7 4 3 3" xfId="9099" xr:uid="{589CCDE8-D8B8-41E4-BAA7-190357F16DD5}"/>
    <cellStyle name="SAPBEXexcBad7 4 3 4" xfId="11074" xr:uid="{61CBB26B-775B-4AF9-89C9-DC605E1A23B3}"/>
    <cellStyle name="SAPBEXexcBad7 4 4" xfId="1726" xr:uid="{C148B746-AF03-4808-8040-AC4A5B3AB8CF}"/>
    <cellStyle name="SAPBEXexcBad7 4 4 2" xfId="9772" xr:uid="{BB4CBEAB-53EC-4600-A0C3-FD01CD9ADC77}"/>
    <cellStyle name="SAPBEXexcBad7 4 5" xfId="1403" xr:uid="{C301F7AD-2024-43BC-9FCE-0C375964E446}"/>
    <cellStyle name="SAPBEXexcBad7 4 5 2" xfId="13205" xr:uid="{487E0B91-11BF-4C28-8DCA-C6240BC85BDB}"/>
    <cellStyle name="SAPBEXexcBad7 4 6" xfId="2229" xr:uid="{8D2E422B-BBB8-4BF2-96F8-A2F5D3A7CC64}"/>
    <cellStyle name="SAPBEXexcBad7 4 6 2" xfId="13127" xr:uid="{F89F7CAF-9A07-48D4-972E-25A0729E7AB7}"/>
    <cellStyle name="SAPBEXexcBad7 4 7" xfId="3825" xr:uid="{88B0EE23-0C44-4ABD-91BE-D797BC85B10C}"/>
    <cellStyle name="SAPBEXexcBad7 4 8" xfId="4187" xr:uid="{633C3E14-368C-4323-8403-9BE9E695D3C2}"/>
    <cellStyle name="SAPBEXexcBad7 4 9" xfId="7879" xr:uid="{28349873-ED19-4CAD-ACCE-96E77C6286C2}"/>
    <cellStyle name="SAPBEXexcBad7 5" xfId="938" xr:uid="{2D9E0B9D-4D35-480D-9FA8-415500C3333A}"/>
    <cellStyle name="SAPBEXexcBad7 5 2" xfId="1346" xr:uid="{B7AC85B7-4F1E-4BB5-AE63-D7BDE9811EEC}"/>
    <cellStyle name="SAPBEXexcBad7 5 2 2" xfId="2594" xr:uid="{A1321515-8E13-4E40-B38A-EA3FB7058506}"/>
    <cellStyle name="SAPBEXexcBad7 5 2 2 2" xfId="15097" xr:uid="{2DF522A0-1D42-41B4-A29F-9681E9C81756}"/>
    <cellStyle name="SAPBEXexcBad7 5 2 3" xfId="3100" xr:uid="{07B7B455-E72F-487C-A84C-A2146D0595BA}"/>
    <cellStyle name="SAPBEXexcBad7 5 2 3 2" xfId="15874" xr:uid="{5BCE1D07-5E88-4E00-AEA4-BFD523D8B596}"/>
    <cellStyle name="SAPBEXexcBad7 5 2 4" xfId="3200" xr:uid="{5832CADE-9F43-49CF-9822-4427148CB293}"/>
    <cellStyle name="SAPBEXexcBad7 5 2 4 2" xfId="17435" xr:uid="{50710048-CB23-4CCB-8047-8A2A3F1DCDD9}"/>
    <cellStyle name="SAPBEXexcBad7 5 2 5" xfId="3979" xr:uid="{FE1D4F6A-6D13-4FC4-B1EE-3F8A67BAFC6F}"/>
    <cellStyle name="SAPBEXexcBad7 5 2 6" xfId="3673" xr:uid="{DC8BAEAE-137A-44D5-8D7B-6BDEBB3388A4}"/>
    <cellStyle name="SAPBEXexcBad7 5 2 7" xfId="4430" xr:uid="{F87D3868-2100-44E5-90A5-77A619ADF71F}"/>
    <cellStyle name="SAPBEXexcBad7 5 2 8" xfId="12660" xr:uid="{450E4789-5EFD-46EA-9CA5-0D5D0EB9F8E3}"/>
    <cellStyle name="SAPBEXexcBad7 5 3" xfId="2206" xr:uid="{B403D688-FD9D-4184-AFAB-63E019B56EBA}"/>
    <cellStyle name="SAPBEXexcBad7 5 3 2" xfId="14397" xr:uid="{8A769516-6A79-4887-9939-E92D4E5DF280}"/>
    <cellStyle name="SAPBEXexcBad7 5 3 3" xfId="9104" xr:uid="{69C60BD5-95DC-479A-A226-F361D1EEBE59}"/>
    <cellStyle name="SAPBEXexcBad7 5 3 4" xfId="11251" xr:uid="{5691CEE8-9BCD-4259-90F5-08BB4DC739D4}"/>
    <cellStyle name="SAPBEXexcBad7 5 4" xfId="2713" xr:uid="{20F012D7-1DDD-47EC-926D-3CE660EF8817}"/>
    <cellStyle name="SAPBEXexcBad7 5 4 2" xfId="10090" xr:uid="{3CB7EF6F-178A-433F-AE1D-584C1F90FFE4}"/>
    <cellStyle name="SAPBEXexcBad7 5 5" xfId="3325" xr:uid="{6442CDC9-FBA1-423B-BC85-D69392261B38}"/>
    <cellStyle name="SAPBEXexcBad7 5 5 2" xfId="13484" xr:uid="{D8CAC6D0-577D-43C4-8D97-84E49E8631D0}"/>
    <cellStyle name="SAPBEXexcBad7 5 6" xfId="3833" xr:uid="{503B6584-4D49-4860-BE44-0411944A59DD}"/>
    <cellStyle name="SAPBEXexcBad7 5 6 2" xfId="14666" xr:uid="{2D84EC71-9F4D-4ABA-AA67-BCDD7318174F}"/>
    <cellStyle name="SAPBEXexcBad7 5 7" xfId="3470" xr:uid="{CA4F4D86-DF58-40FF-951B-E3C42B0B7388}"/>
    <cellStyle name="SAPBEXexcBad7 5 8" xfId="4113" xr:uid="{F539B7FB-4CA8-4E15-A71D-ACEE85488DF6}"/>
    <cellStyle name="SAPBEXexcBad7 5 9" xfId="8197" xr:uid="{1DFEB1FE-4F68-4F38-8D7B-D1889DD00B82}"/>
    <cellStyle name="SAPBEXexcBad7 6" xfId="962" xr:uid="{F739DD0B-4EE3-42E5-9B75-6AE01169D0B2}"/>
    <cellStyle name="SAPBEXexcBad7 6 2" xfId="15309" xr:uid="{9DBFA0F4-5E34-40C5-8C9F-B1636AD22BBE}"/>
    <cellStyle name="SAPBEXexcBad7 6 3" xfId="16425" xr:uid="{BC9461CE-0D9D-4498-B0A9-BE37F6A47714}"/>
    <cellStyle name="SAPBEXexcBad7 6 4" xfId="11516" xr:uid="{FB6EB106-AD13-4BC7-9592-A4340BBF0A13}"/>
    <cellStyle name="SAPBEXexcBad7 7" xfId="1051" xr:uid="{BD352835-8A7D-4BCC-B529-91D1F5EF99E7}"/>
    <cellStyle name="SAPBEXexcBad7 7 2" xfId="14681" xr:uid="{09B3A8BF-312D-4301-8609-54DFD2649BC9}"/>
    <cellStyle name="SAPBEXexcBad7 7 3" xfId="15404" xr:uid="{56AF05AA-CC77-459F-921C-56CB3F57B173}"/>
    <cellStyle name="SAPBEXexcBad7 7 4" xfId="16746" xr:uid="{B062103D-6D31-4ED0-9AB4-EB95F53A6A74}"/>
    <cellStyle name="SAPBEXexcBad7 7 5" xfId="11886" xr:uid="{08C0275D-975F-49AE-9A4E-BCF569215FC7}"/>
    <cellStyle name="SAPBEXexcBad7 8" xfId="251" xr:uid="{FB05A118-46F8-4F95-8A76-AC24F7BCF2F6}"/>
    <cellStyle name="SAPBEXexcBad7 8 2" xfId="1167" xr:uid="{721D4089-67E9-4BF6-837C-C56F8CBE8F58}"/>
    <cellStyle name="SAPBEXexcBad7 8 2 2" xfId="2415" xr:uid="{43AE5F89-E41C-443E-BD75-7D63C41DF4C1}"/>
    <cellStyle name="SAPBEXexcBad7 8 2 3" xfId="2921" xr:uid="{0A0EEAAB-2E95-4CDF-8031-6605E4C23E7F}"/>
    <cellStyle name="SAPBEXexcBad7 8 2 4" xfId="3330" xr:uid="{E2F3D661-30C2-46B8-8712-5BAF2E2C167A}"/>
    <cellStyle name="SAPBEXexcBad7 8 2 5" xfId="1639" xr:uid="{D51ABBF4-F5EA-4AF8-A327-43038AC0885F}"/>
    <cellStyle name="SAPBEXexcBad7 8 2 6" xfId="3189" xr:uid="{F85C41C2-ABC7-469B-9BD9-8F8C5696111B}"/>
    <cellStyle name="SAPBEXexcBad7 8 2 7" xfId="4207" xr:uid="{87480064-1CEC-4904-B5CC-927AE770F0ED}"/>
    <cellStyle name="SAPBEXexcBad7 8 2 8" xfId="13732" xr:uid="{EA79E9B1-2B9E-4C58-8C97-4E39220D3F7F}"/>
    <cellStyle name="SAPBEXexcBad7 8 3" xfId="1593" xr:uid="{BF0DF88D-3ACD-4365-865C-AB9C5E9B828C}"/>
    <cellStyle name="SAPBEXexcBad7 8 3 2" xfId="14960" xr:uid="{9D85B5FA-4838-4782-9C51-3CE0BFC48134}"/>
    <cellStyle name="SAPBEXexcBad7 8 4" xfId="1943" xr:uid="{C44C1B90-C06A-4510-BAE2-D3BE6A88EFD9}"/>
    <cellStyle name="SAPBEXexcBad7 8 5" xfId="1872" xr:uid="{C7757F1A-4402-4926-B643-3CCF7D0ED365}"/>
    <cellStyle name="SAPBEXexcBad7 8 6" xfId="3901" xr:uid="{14CBEBD7-082A-4619-8E81-D93573E6ABEE}"/>
    <cellStyle name="SAPBEXexcBad7 8 7" xfId="4228" xr:uid="{956D9DDC-7435-4847-AEB5-BAD3BDE713FD}"/>
    <cellStyle name="SAPBEXexcBad7 8 8" xfId="3671" xr:uid="{D1833557-5E79-45FD-8600-D111686EE1E6}"/>
    <cellStyle name="SAPBEXexcBad7 8 9" xfId="10472" xr:uid="{4E5177E0-1CE3-4705-B33A-4DEFC50FF27C}"/>
    <cellStyle name="SAPBEXexcBad7 9" xfId="1120" xr:uid="{2D76F8C0-371C-499E-8D8F-CB8AAB10314D}"/>
    <cellStyle name="SAPBEXexcBad7 9 2" xfId="2368" xr:uid="{2B1CC27F-C6DC-43CE-9804-9B5CD0F233E7}"/>
    <cellStyle name="SAPBEXexcBad7 9 3" xfId="2874" xr:uid="{EC96C073-77F0-40B1-8A55-8384A531CAEE}"/>
    <cellStyle name="SAPBEXexcBad7 9 4" xfId="2303" xr:uid="{C757AA76-616C-4E7B-A819-5484ABAD8373}"/>
    <cellStyle name="SAPBEXexcBad7 9 5" xfId="3717" xr:uid="{443C1B05-C508-4171-852E-47DA2487935C}"/>
    <cellStyle name="SAPBEXexcBad7 9 6" xfId="1826" xr:uid="{E2B8380A-E939-44DD-BBD6-4AE46233DEE1}"/>
    <cellStyle name="SAPBEXexcBad7 9 7" xfId="4133" xr:uid="{3BF798E1-1787-465E-81DA-BCEE9CD4BE3D}"/>
    <cellStyle name="SAPBEXexcBad7 9 8" xfId="9191" xr:uid="{03D49AA3-AECB-47FC-9459-DC8DE3624B7A}"/>
    <cellStyle name="SAPBEXexcBad7_East 1415 Budget model v1" xfId="710" xr:uid="{043A211D-CAA7-455A-B8BB-F38A1C5425DD}"/>
    <cellStyle name="SAPBEXexcBad8" xfId="55" xr:uid="{EC0D2D60-DC2F-49FF-A3DB-E616E00726B0}"/>
    <cellStyle name="SAPBEXexcBad8 10" xfId="1422" xr:uid="{10AB6C2B-C27B-4E53-8A14-3F4E9F2CC7A1}"/>
    <cellStyle name="SAPBEXexcBad8 10 2" xfId="8956" xr:uid="{3FEEB3AE-3A39-4E95-9C1E-FACFF16E1D50}"/>
    <cellStyle name="SAPBEXexcBad8 11" xfId="2257" xr:uid="{ECF05D23-1AA9-46C0-A32D-6A2398EFAAA9}"/>
    <cellStyle name="SAPBEXexcBad8 12" xfId="3162" xr:uid="{F5234EFE-2E86-4888-A4BF-83459EE9B845}"/>
    <cellStyle name="SAPBEXexcBad8 13" xfId="1863" xr:uid="{F5745189-5352-4458-B45F-F30199A6604B}"/>
    <cellStyle name="SAPBEXexcBad8 14" xfId="3378" xr:uid="{97E321FF-B6C6-473C-A44A-93C8F5B3A042}"/>
    <cellStyle name="SAPBEXexcBad8 15" xfId="4153" xr:uid="{16456FA5-4806-4B30-BB0D-59F54C58D6E2}"/>
    <cellStyle name="SAPBEXexcBad8 16" xfId="5951" xr:uid="{E61D1321-07A2-405E-A8FB-9756CE0AFAE1}"/>
    <cellStyle name="SAPBEXexcBad8 17" xfId="7304" xr:uid="{80011DB9-A6ED-478C-AA48-B1E587AA361A}"/>
    <cellStyle name="SAPBEXexcBad8 2" xfId="711" xr:uid="{8EE0C2DE-7224-48E7-891E-337A27499899}"/>
    <cellStyle name="SAPBEXexcBad8 2 10" xfId="7943" xr:uid="{63A46BEA-4D63-4ABF-9BF1-248EE2D33438}"/>
    <cellStyle name="SAPBEXexcBad8 2 2" xfId="712" xr:uid="{4552AC99-5DFA-4DBF-B2F6-9A16E012A398}"/>
    <cellStyle name="SAPBEXexcBad8 2 2 2" xfId="1229" xr:uid="{77189C03-EB58-4778-9A51-42E9C36BC52B}"/>
    <cellStyle name="SAPBEXexcBad8 2 2 2 2" xfId="2477" xr:uid="{6CDC4AF1-F101-4CD8-B4C6-CB5FCB5A9C1E}"/>
    <cellStyle name="SAPBEXexcBad8 2 2 2 3" xfId="2983" xr:uid="{FEFFC8FB-C4BB-43C6-AF00-C0D32CA759FA}"/>
    <cellStyle name="SAPBEXexcBad8 2 2 2 4" xfId="3129" xr:uid="{C05A9D0F-A748-4C67-A673-3CF54B6B936D}"/>
    <cellStyle name="SAPBEXexcBad8 2 2 2 5" xfId="2738" xr:uid="{63FE8ECB-2915-44DD-8EF0-F92FD318DE10}"/>
    <cellStyle name="SAPBEXexcBad8 2 2 2 6" xfId="4024" xr:uid="{C9A8FFBF-92F2-4C5C-AA23-A79F9AD5999F}"/>
    <cellStyle name="SAPBEXexcBad8 2 2 2 7" xfId="3660" xr:uid="{BB4F167F-B9C7-4221-BAC6-69C764AF12B8}"/>
    <cellStyle name="SAPBEXexcBad8 2 2 2 8" xfId="14832" xr:uid="{D5E6F3DD-ED08-4485-AEF7-2EE81C2AA89E}"/>
    <cellStyle name="SAPBEXexcBad8 2 2 3" xfId="2003" xr:uid="{7CAE14E6-735C-4EFA-9321-D66717AE6029}"/>
    <cellStyle name="SAPBEXexcBad8 2 2 3 2" xfId="15512" xr:uid="{87E05C46-A4CB-48E3-BE4B-D7FE848FA191}"/>
    <cellStyle name="SAPBEXexcBad8 2 2 4" xfId="1531" xr:uid="{3BFEE747-39F3-4988-B960-9D4B5A3B6191}"/>
    <cellStyle name="SAPBEXexcBad8 2 2 4 2" xfId="16908" xr:uid="{A11B2FD1-1F37-4F06-A469-E3F5FFCC6FFE}"/>
    <cellStyle name="SAPBEXexcBad8 2 2 5" xfId="2264" xr:uid="{AD0348BD-1212-47D6-A34A-ECDD133F1F98}"/>
    <cellStyle name="SAPBEXexcBad8 2 2 6" xfId="3377" xr:uid="{4FEB7E35-C8CD-4B11-BDD1-96BE83D8E15D}"/>
    <cellStyle name="SAPBEXexcBad8 2 2 7" xfId="1823" xr:uid="{59F5E1A2-B4B7-4EBF-9DB4-5FFF84DE5AFE}"/>
    <cellStyle name="SAPBEXexcBad8 2 2 8" xfId="4471" xr:uid="{176FC861-D38F-43CB-BFDB-864023066384}"/>
    <cellStyle name="SAPBEXexcBad8 2 2 9" xfId="12109" xr:uid="{9643D873-D3CD-4FB5-B9E6-C5CDB7852657}"/>
    <cellStyle name="SAPBEXexcBad8 2 3" xfId="1228" xr:uid="{7041F945-32AD-4723-B87F-30DA0E8F0785}"/>
    <cellStyle name="SAPBEXexcBad8 2 3 2" xfId="2476" xr:uid="{7C7570B2-6B42-44D1-888C-6CEDD3D61595}"/>
    <cellStyle name="SAPBEXexcBad8 2 3 2 2" xfId="13938" xr:uid="{4245B71D-8BA6-4F53-AA7A-37B768F27D0B}"/>
    <cellStyle name="SAPBEXexcBad8 2 3 3" xfId="2982" xr:uid="{F9F7659C-D462-4E9A-845E-F08F3361CABF}"/>
    <cellStyle name="SAPBEXexcBad8 2 3 3 2" xfId="9069" xr:uid="{E27C1D87-F366-4F46-8435-AF9A9A38DDF7}"/>
    <cellStyle name="SAPBEXexcBad8 2 3 4" xfId="2799" xr:uid="{B8E91E42-C1E7-4EDC-857D-9D05C27857FA}"/>
    <cellStyle name="SAPBEXexcBad8 2 3 5" xfId="3845" xr:uid="{5849C0A1-2EDB-461C-AB43-E2EC789688DF}"/>
    <cellStyle name="SAPBEXexcBad8 2 3 6" xfId="1561" xr:uid="{87595F09-A10A-4952-A9EB-644C32A77866}"/>
    <cellStyle name="SAPBEXexcBad8 2 3 7" xfId="4349" xr:uid="{2FCEA347-B611-422E-8C9F-25E00BA12740}"/>
    <cellStyle name="SAPBEXexcBad8 2 3 8" xfId="10705" xr:uid="{205E5EA7-1488-4EB4-AE63-878680BAE90A}"/>
    <cellStyle name="SAPBEXexcBad8 2 4" xfId="2002" xr:uid="{3A1FCF4D-8A00-4457-BB6F-B2CBC967E09B}"/>
    <cellStyle name="SAPBEXexcBad8 2 4 2" xfId="9836" xr:uid="{BFBC8840-1085-4649-ACDD-0A853CD8EB9B}"/>
    <cellStyle name="SAPBEXexcBad8 2 5" xfId="1471" xr:uid="{7E992CF3-8B8F-4030-BBA3-73BEAA4BD723}"/>
    <cellStyle name="SAPBEXexcBad8 2 5 2" xfId="13269" xr:uid="{4A4AEDFA-A050-4014-B4AA-936A63178C19}"/>
    <cellStyle name="SAPBEXexcBad8 2 6" xfId="3566" xr:uid="{798FA111-9CA7-469B-BFA3-A38050CC1BA1}"/>
    <cellStyle name="SAPBEXexcBad8 2 6 2" xfId="14631" xr:uid="{53D935E5-4170-474F-8612-07C082D0DAC5}"/>
    <cellStyle name="SAPBEXexcBad8 2 7" xfId="3556" xr:uid="{4620860D-FEBC-4640-8BA0-9162AC554050}"/>
    <cellStyle name="SAPBEXexcBad8 2 8" xfId="3967" xr:uid="{A78B347F-050F-4EEC-8F9E-0F69A78C7646}"/>
    <cellStyle name="SAPBEXexcBad8 2 9" xfId="3676" xr:uid="{ACFFD4FE-8BE1-40FC-BEC1-51E4A05E4AA9}"/>
    <cellStyle name="SAPBEXexcBad8 3" xfId="713" xr:uid="{AE991423-51C9-44F7-9F1D-BBB1B026E046}"/>
    <cellStyle name="SAPBEXexcBad8 3 10" xfId="8368" xr:uid="{83699467-D207-4E8A-A848-4C2962E9736A}"/>
    <cellStyle name="SAPBEXexcBad8 3 2" xfId="714" xr:uid="{0FC5DB1E-37DF-4FA1-833C-646CA22176A6}"/>
    <cellStyle name="SAPBEXexcBad8 3 2 2" xfId="1231" xr:uid="{575D8CCB-DEC3-4887-A8DB-603F726EB25C}"/>
    <cellStyle name="SAPBEXexcBad8 3 2 2 2" xfId="2479" xr:uid="{1559421C-2C72-4148-A84A-AC428D1E67DB}"/>
    <cellStyle name="SAPBEXexcBad8 3 2 2 3" xfId="2985" xr:uid="{9F3B8BEC-3B47-40F4-823E-B8799E8649F3}"/>
    <cellStyle name="SAPBEXexcBad8 3 2 2 4" xfId="3210" xr:uid="{32F64C77-FB8C-41E0-BAD4-63EBB31FA132}"/>
    <cellStyle name="SAPBEXexcBad8 3 2 2 5" xfId="3783" xr:uid="{B0BFAD66-3F78-4646-9C7A-92295BB8BCE8}"/>
    <cellStyle name="SAPBEXexcBad8 3 2 2 6" xfId="3897" xr:uid="{EFB0438C-CFA4-42C2-BBA5-1830FC4EA00C}"/>
    <cellStyle name="SAPBEXexcBad8 3 2 2 7" xfId="4287" xr:uid="{AC9FD5B7-F4FF-499F-A9D9-65E30758E9F0}"/>
    <cellStyle name="SAPBEXexcBad8 3 2 2 8" xfId="14893" xr:uid="{E52F2A85-8FD2-48BF-9E3C-4CB9E2E3D0EE}"/>
    <cellStyle name="SAPBEXexcBad8 3 2 3" xfId="2005" xr:uid="{81843146-9DC2-42D5-ABEA-4B27AF592512}"/>
    <cellStyle name="SAPBEXexcBad8 3 2 3 2" xfId="15620" xr:uid="{53C42A28-ED0B-4BFA-AF6A-79D1BAA937E5}"/>
    <cellStyle name="SAPBEXexcBad8 3 2 4" xfId="2183" xr:uid="{08E21AF8-28F8-4E13-AC93-31F20A8C6104}"/>
    <cellStyle name="SAPBEXexcBad8 3 2 4 2" xfId="17004" xr:uid="{B1DBEC09-2921-4111-8AB0-23B4C378991E}"/>
    <cellStyle name="SAPBEXexcBad8 3 2 5" xfId="3568" xr:uid="{4B2D3309-E8AE-444C-8721-CA0CC81C5A3D}"/>
    <cellStyle name="SAPBEXexcBad8 3 2 6" xfId="3403" xr:uid="{5C29F046-C513-4238-9413-FC6D54F99202}"/>
    <cellStyle name="SAPBEXexcBad8 3 2 7" xfId="1876" xr:uid="{B70B12A5-5040-4593-A18B-C3F031249F0D}"/>
    <cellStyle name="SAPBEXexcBad8 3 2 8" xfId="4099" xr:uid="{DA74B263-17B0-4EC1-B4A9-17FCCFF2C2AE}"/>
    <cellStyle name="SAPBEXexcBad8 3 2 9" xfId="12220" xr:uid="{84EB9C5F-551B-45B0-8761-47627300777E}"/>
    <cellStyle name="SAPBEXexcBad8 3 3" xfId="1230" xr:uid="{B0C5BF7D-EF90-4661-84A0-C063B5AB1380}"/>
    <cellStyle name="SAPBEXexcBad8 3 3 2" xfId="2478" xr:uid="{9F91D98A-1B06-4BE5-84E2-0D5791FB7771}"/>
    <cellStyle name="SAPBEXexcBad8 3 3 2 2" xfId="14048" xr:uid="{3D1F6AF8-F716-4571-816D-79962B940BAA}"/>
    <cellStyle name="SAPBEXexcBad8 3 3 3" xfId="2984" xr:uid="{6495E4F9-9995-4009-AEC4-62C8A22F50F6}"/>
    <cellStyle name="SAPBEXexcBad8 3 3 3 2" xfId="14355" xr:uid="{A0959868-9BC4-4635-A016-EF8EA74F970A}"/>
    <cellStyle name="SAPBEXexcBad8 3 3 4" xfId="2840" xr:uid="{77BFA193-BCD7-4EBF-A862-5756B3E927AB}"/>
    <cellStyle name="SAPBEXexcBad8 3 3 5" xfId="1897" xr:uid="{6E92C18A-A7BC-4888-AA81-F4D6E4C27476}"/>
    <cellStyle name="SAPBEXexcBad8 3 3 6" xfId="3247" xr:uid="{C3F77C91-3193-4F72-9082-DDE81F2956BF}"/>
    <cellStyle name="SAPBEXexcBad8 3 3 7" xfId="1648" xr:uid="{A48578BF-ACED-4834-A33B-C4BDEDC287CC}"/>
    <cellStyle name="SAPBEXexcBad8 3 3 8" xfId="10817" xr:uid="{B3F50718-D8B9-4D80-B68B-839FC5D2D6AD}"/>
    <cellStyle name="SAPBEXexcBad8 3 4" xfId="2004" xr:uid="{188C94E1-07A2-4CBE-9C78-B39A7772AA81}"/>
    <cellStyle name="SAPBEXexcBad8 3 4 2" xfId="10258" xr:uid="{D519957B-50DB-481F-92A5-096289810BC2}"/>
    <cellStyle name="SAPBEXexcBad8 3 5" xfId="1727" xr:uid="{6A6DA85D-0CFC-4BCF-861E-3A7B70568989}"/>
    <cellStyle name="SAPBEXexcBad8 3 5 2" xfId="13614" xr:uid="{428046BC-BB72-487E-9231-0A448489E49A}"/>
    <cellStyle name="SAPBEXexcBad8 3 6" xfId="2829" xr:uid="{0CEE980D-A9D4-4271-B45E-2A311FE59885}"/>
    <cellStyle name="SAPBEXexcBad8 3 6 2" xfId="13573" xr:uid="{3AB9AAE3-5EE9-4FF1-9719-7D94A8D5888F}"/>
    <cellStyle name="SAPBEXexcBad8 3 7" xfId="3461" xr:uid="{2626F279-5A8C-43A4-AFB2-217680E65DAE}"/>
    <cellStyle name="SAPBEXexcBad8 3 8" xfId="2167" xr:uid="{EFD55CA3-9041-4DE1-B3F0-F092DFEA9751}"/>
    <cellStyle name="SAPBEXexcBad8 3 9" xfId="2067" xr:uid="{7DDA5CC5-67E1-4CE0-891A-0F710E26B82F}"/>
    <cellStyle name="SAPBEXexcBad8 4" xfId="715" xr:uid="{D0A409D4-44DD-4C72-AC48-9FBA74BC2381}"/>
    <cellStyle name="SAPBEXexcBad8 4 2" xfId="1232" xr:uid="{11C62EDB-818A-4339-AEED-4C346F0C2B58}"/>
    <cellStyle name="SAPBEXexcBad8 4 2 2" xfId="2480" xr:uid="{6838ADDF-18AC-485C-9076-ABA8DBAD1E35}"/>
    <cellStyle name="SAPBEXexcBad8 4 2 2 2" xfId="15014" xr:uid="{B2261925-FFCC-465A-95DC-08F9094C7DA6}"/>
    <cellStyle name="SAPBEXexcBad8 4 2 3" xfId="2986" xr:uid="{5535D8D7-92EF-4F5C-8B53-06D4A41A6DE6}"/>
    <cellStyle name="SAPBEXexcBad8 4 2 3 2" xfId="15788" xr:uid="{D7AC2746-865B-4014-9683-12CAF8EC5FD2}"/>
    <cellStyle name="SAPBEXexcBad8 4 2 4" xfId="1491" xr:uid="{A9500D3C-DF3E-4E9E-A9E7-0647DD2E35B2}"/>
    <cellStyle name="SAPBEXexcBad8 4 2 4 2" xfId="17261" xr:uid="{5EF50305-DCC8-47B1-85CB-AD3F81C6524F}"/>
    <cellStyle name="SAPBEXexcBad8 4 2 5" xfId="2826" xr:uid="{734F1D0F-ACBE-4356-8308-C50CBAB2EBF0}"/>
    <cellStyle name="SAPBEXexcBad8 4 2 6" xfId="2707" xr:uid="{339F8CD9-AF8B-41BE-972E-2A470EA4BCB0}"/>
    <cellStyle name="SAPBEXexcBad8 4 2 7" xfId="3631" xr:uid="{02F4FBE9-4A0B-409E-A4B5-1185BE9F3896}"/>
    <cellStyle name="SAPBEXexcBad8 4 2 8" xfId="12477" xr:uid="{C4DA6ED7-0BB0-46D2-9D27-C949D12E1E0C}"/>
    <cellStyle name="SAPBEXexcBad8 4 3" xfId="2006" xr:uid="{9ABAD6AC-78A6-4386-A52C-531EA39567B2}"/>
    <cellStyle name="SAPBEXexcBad8 4 3 2" xfId="14262" xr:uid="{C5B14BD2-C279-43F9-B893-8E4E25A0B9DE}"/>
    <cellStyle name="SAPBEXexcBad8 4 3 3" xfId="13673" xr:uid="{A530EEE5-0360-48A7-95BC-634FE9670C09}"/>
    <cellStyle name="SAPBEXexcBad8 4 3 4" xfId="11075" xr:uid="{51335219-10C1-4EB4-B6E8-B9EFD2A82816}"/>
    <cellStyle name="SAPBEXexcBad8 4 4" xfId="1676" xr:uid="{292AF2F4-284F-42B6-B8F3-15519EF2AF0A}"/>
    <cellStyle name="SAPBEXexcBad8 4 4 2" xfId="9912" xr:uid="{084BDAFB-D825-4D53-9E64-6D164D1E4A1F}"/>
    <cellStyle name="SAPBEXexcBad8 4 5" xfId="2687" xr:uid="{84B64C21-0735-4B40-AA4E-7834F297655B}"/>
    <cellStyle name="SAPBEXexcBad8 4 5 2" xfId="13338" xr:uid="{48016151-B07B-4C72-9256-DE926A609DDD}"/>
    <cellStyle name="SAPBEXexcBad8 4 6" xfId="3626" xr:uid="{BDAA4F1A-9A1B-4FC3-BDD9-9294F210BAF0}"/>
    <cellStyle name="SAPBEXexcBad8 4 6 2" xfId="13077" xr:uid="{8AFB2AB1-C308-47FC-99F6-26FCB608BF73}"/>
    <cellStyle name="SAPBEXexcBad8 4 7" xfId="3832" xr:uid="{9634106D-0241-4BA6-9FBA-6262CEB6066B}"/>
    <cellStyle name="SAPBEXexcBad8 4 8" xfId="4468" xr:uid="{BCB387A1-DE51-4E9E-816A-E0B932C91134}"/>
    <cellStyle name="SAPBEXexcBad8 4 9" xfId="8019" xr:uid="{86010F5D-5E6B-45DF-AB44-B0B087B60593}"/>
    <cellStyle name="SAPBEXexcBad8 5" xfId="939" xr:uid="{0187003B-382C-415F-BF46-F91FD79B70BD}"/>
    <cellStyle name="SAPBEXexcBad8 5 2" xfId="1347" xr:uid="{2C524CF0-9109-4E09-80B6-67BB0B41CBCF}"/>
    <cellStyle name="SAPBEXexcBad8 5 2 2" xfId="2595" xr:uid="{A42C3ECE-9BAF-4233-860B-B6C82676490E}"/>
    <cellStyle name="SAPBEXexcBad8 5 2 2 2" xfId="15098" xr:uid="{0DDACCCF-FAFA-4731-884F-5558832F27AB}"/>
    <cellStyle name="SAPBEXexcBad8 5 2 3" xfId="3101" xr:uid="{3CBD49AC-CF7F-4B31-8E63-D6FA89253B6E}"/>
    <cellStyle name="SAPBEXexcBad8 5 2 3 2" xfId="15875" xr:uid="{E2A80971-00EF-4457-941E-1DB02786655C}"/>
    <cellStyle name="SAPBEXexcBad8 5 2 4" xfId="2344" xr:uid="{128E90B5-DB21-461B-8E72-02941CD7BD0C}"/>
    <cellStyle name="SAPBEXexcBad8 5 2 4 2" xfId="17436" xr:uid="{D5288564-0ACD-4D9F-AEA1-8B587210C3FE}"/>
    <cellStyle name="SAPBEXexcBad8 5 2 5" xfId="1889" xr:uid="{64A22265-9B5D-4FEC-B74E-AC1148CA3088}"/>
    <cellStyle name="SAPBEXexcBad8 5 2 6" xfId="3792" xr:uid="{0530F8D1-400F-43CC-80A6-42AEF6601D0D}"/>
    <cellStyle name="SAPBEXexcBad8 5 2 7" xfId="4509" xr:uid="{A81BFD67-C967-43AB-9CA5-085BD914D5B3}"/>
    <cellStyle name="SAPBEXexcBad8 5 2 8" xfId="12661" xr:uid="{FBEB036E-EDC5-43A3-AE19-7D8862BE87AF}"/>
    <cellStyle name="SAPBEXexcBad8 5 3" xfId="2207" xr:uid="{FEEAC7BA-E5F7-48AB-84EF-6CF92B732BEF}"/>
    <cellStyle name="SAPBEXexcBad8 5 3 2" xfId="14398" xr:uid="{678E7601-2E8D-47B7-B52F-2B14C8688EB5}"/>
    <cellStyle name="SAPBEXexcBad8 5 3 3" xfId="14480" xr:uid="{552F966E-CA99-43D8-90EC-F2157CB6CC88}"/>
    <cellStyle name="SAPBEXexcBad8 5 3 4" xfId="11252" xr:uid="{9739B43F-7690-46DB-8BE8-70A61C48676C}"/>
    <cellStyle name="SAPBEXexcBad8 5 4" xfId="2714" xr:uid="{729869CD-95AA-4EA1-B187-14168FAC0267}"/>
    <cellStyle name="SAPBEXexcBad8 5 4 2" xfId="10290" xr:uid="{B44917CA-DCB9-4042-9844-B57ECE3734CF}"/>
    <cellStyle name="SAPBEXexcBad8 5 5" xfId="3336" xr:uid="{E9C9D0E6-C5EA-4642-9300-B7B4CB994B60}"/>
    <cellStyle name="SAPBEXexcBad8 5 5 2" xfId="13646" xr:uid="{A5E05990-1CB8-4178-AC56-588102E778D0}"/>
    <cellStyle name="SAPBEXexcBad8 5 6" xfId="3656" xr:uid="{033B14F0-871C-4465-8FB6-6F231FDE6534}"/>
    <cellStyle name="SAPBEXexcBad8 5 6 2" xfId="12968" xr:uid="{E1F68FA5-280B-4A6A-92F0-CC5A5C79A323}"/>
    <cellStyle name="SAPBEXexcBad8 5 7" xfId="3620" xr:uid="{D8B26FC9-3894-4975-9C02-AACA59A77633}"/>
    <cellStyle name="SAPBEXexcBad8 5 8" xfId="4048" xr:uid="{3B597D1D-5C3F-4FFD-A692-E12CADA371A6}"/>
    <cellStyle name="SAPBEXexcBad8 5 9" xfId="8400" xr:uid="{8E414EA4-174F-4252-88B0-05984245F551}"/>
    <cellStyle name="SAPBEXexcBad8 6" xfId="963" xr:uid="{3BE54FCD-1B26-4D89-91AC-A3CADF557439}"/>
    <cellStyle name="SAPBEXexcBad8 6 2" xfId="15310" xr:uid="{3ECEF1CC-A5C3-4BEA-B5DC-C4E2C2B21D37}"/>
    <cellStyle name="SAPBEXexcBad8 6 3" xfId="16426" xr:uid="{3D024254-FD3D-4F47-8CC2-4E559BC9C0D1}"/>
    <cellStyle name="SAPBEXexcBad8 6 4" xfId="11517" xr:uid="{B5D7C932-C9BF-4A00-8751-0F0FDF3C2E63}"/>
    <cellStyle name="SAPBEXexcBad8 7" xfId="1050" xr:uid="{52FAB87F-1806-4D85-AC50-C3FB11066FA8}"/>
    <cellStyle name="SAPBEXexcBad8 7 2" xfId="14682" xr:uid="{96B9BE66-6157-4DEE-8551-7FBD16B6177C}"/>
    <cellStyle name="SAPBEXexcBad8 7 3" xfId="15405" xr:uid="{A4B63941-B950-4B8C-83F9-C237FE951D2C}"/>
    <cellStyle name="SAPBEXexcBad8 7 4" xfId="16747" xr:uid="{0A8FC826-F452-4283-B31E-7B2359C4733C}"/>
    <cellStyle name="SAPBEXexcBad8 7 5" xfId="11887" xr:uid="{C1944B2A-EAFD-4807-AF88-8A8A4A49550A}"/>
    <cellStyle name="SAPBEXexcBad8 8" xfId="252" xr:uid="{A2977420-EE3E-45AE-99C0-3E2F9D6A1D20}"/>
    <cellStyle name="SAPBEXexcBad8 8 2" xfId="1168" xr:uid="{C620AD97-DE24-4347-9FFD-DF8A7F2FE203}"/>
    <cellStyle name="SAPBEXexcBad8 8 2 2" xfId="2416" xr:uid="{0888C2AC-98AB-4448-9E2C-F8BEE8119611}"/>
    <cellStyle name="SAPBEXexcBad8 8 2 3" xfId="2922" xr:uid="{2B9435D1-EC63-4D4F-9D28-D53E9C47C2B5}"/>
    <cellStyle name="SAPBEXexcBad8 8 2 4" xfId="3349" xr:uid="{60294DA8-7F3D-4EB4-A4A5-42FA077FB117}"/>
    <cellStyle name="SAPBEXexcBad8 8 2 5" xfId="2225" xr:uid="{C439FF5A-BFFA-4AEB-B77F-32DEC7ADC8E8}"/>
    <cellStyle name="SAPBEXexcBad8 8 2 6" xfId="3249" xr:uid="{B4C07639-8AC5-422B-8ED9-308A4E098D68}"/>
    <cellStyle name="SAPBEXexcBad8 8 2 7" xfId="4389" xr:uid="{5E9AB52D-4E2C-4750-BE92-9F21F64EA3DC}"/>
    <cellStyle name="SAPBEXexcBad8 8 2 8" xfId="13733" xr:uid="{610E4C1F-A2D8-474F-A05D-6EA915E724B2}"/>
    <cellStyle name="SAPBEXexcBad8 8 3" xfId="1594" xr:uid="{73918C36-0C6D-409A-B9FD-F16D6BF0F9E0}"/>
    <cellStyle name="SAPBEXexcBad8 8 3 2" xfId="13111" xr:uid="{AECA30F1-936F-4636-AA15-1B672A64919F}"/>
    <cellStyle name="SAPBEXexcBad8 8 4" xfId="1585" xr:uid="{09B47726-561F-4EDC-B771-BD32A04DF3B3}"/>
    <cellStyle name="SAPBEXexcBad8 8 5" xfId="2792" xr:uid="{2FA6D02B-6317-418D-B0B6-8AAD64B491FD}"/>
    <cellStyle name="SAPBEXexcBad8 8 6" xfId="1406" xr:uid="{865570AA-03D6-479D-BEB6-5B75B0494E21}"/>
    <cellStyle name="SAPBEXexcBad8 8 7" xfId="4229" xr:uid="{EC1DAE65-FB8C-4DF8-B08C-D0D8F55371CF}"/>
    <cellStyle name="SAPBEXexcBad8 8 8" xfId="4302" xr:uid="{BC7D9D96-B630-4FC2-A3CA-561D82D5FD4D}"/>
    <cellStyle name="SAPBEXexcBad8 8 9" xfId="10473" xr:uid="{D39184F6-6254-4DBF-8DEE-5263283631B3}"/>
    <cellStyle name="SAPBEXexcBad8 9" xfId="1121" xr:uid="{C9E08D14-5BEE-49E0-9ACD-B7F34A0B744B}"/>
    <cellStyle name="SAPBEXexcBad8 9 2" xfId="2369" xr:uid="{D9465824-751F-458A-9CC1-5986A5A01245}"/>
    <cellStyle name="SAPBEXexcBad8 9 3" xfId="2875" xr:uid="{9EC59713-9542-4063-BFC8-B284DDC72D35}"/>
    <cellStyle name="SAPBEXexcBad8 9 4" xfId="2233" xr:uid="{2E0B3B99-02F9-405F-B7AF-E0030A2EA06E}"/>
    <cellStyle name="SAPBEXexcBad8 9 5" xfId="3234" xr:uid="{F5E92D7A-B49F-4C03-A48B-7D35FA4E1B66}"/>
    <cellStyle name="SAPBEXexcBad8 9 6" xfId="3899" xr:uid="{545FBAE5-7DB2-42A7-911A-574A25E98690}"/>
    <cellStyle name="SAPBEXexcBad8 9 7" xfId="4120" xr:uid="{1EB22E28-09AB-47BE-A487-645FD9553C41}"/>
    <cellStyle name="SAPBEXexcBad8 9 8" xfId="9192" xr:uid="{7F3A2149-A5D5-4286-A475-798132E6984B}"/>
    <cellStyle name="SAPBEXexcBad8_East 1415 Budget model v1" xfId="716" xr:uid="{7734525A-A34C-4B6E-AF73-B64993D4EFA6}"/>
    <cellStyle name="SAPBEXexcBad9" xfId="56" xr:uid="{B79FF02D-CA4E-46DC-BAF1-F918D588ADC1}"/>
    <cellStyle name="SAPBEXexcBad9 10" xfId="1423" xr:uid="{8E5D3903-9449-48A9-9489-29F5566D4B97}"/>
    <cellStyle name="SAPBEXexcBad9 10 2" xfId="9193" xr:uid="{D378C693-647E-43F5-B6AC-B6C5BCBFB784}"/>
    <cellStyle name="SAPBEXexcBad9 11" xfId="2285" xr:uid="{338ECE8A-AA34-4F5F-8C65-AAEB4249D318}"/>
    <cellStyle name="SAPBEXexcBad9 11 2" xfId="8957" xr:uid="{605455F1-32CB-4220-92C7-72C44928E5E3}"/>
    <cellStyle name="SAPBEXexcBad9 12" xfId="3161" xr:uid="{E474663C-14FC-40E7-9FC3-B33689B283B3}"/>
    <cellStyle name="SAPBEXexcBad9 13" xfId="1666" xr:uid="{7B818807-D333-4C21-8045-92E7BE9AC441}"/>
    <cellStyle name="SAPBEXexcBad9 14" xfId="4098" xr:uid="{64C790A3-F06B-415E-8BC4-032BC7B40E13}"/>
    <cellStyle name="SAPBEXexcBad9 15" xfId="1484" xr:uid="{B8ABA0CF-E56E-44CB-A33C-59827261638E}"/>
    <cellStyle name="SAPBEXexcBad9 16" xfId="5952" xr:uid="{ED8BB1AE-F580-42BF-BEBE-0C2D8D152AF9}"/>
    <cellStyle name="SAPBEXexcBad9 17" xfId="7305" xr:uid="{E38AB0B4-048F-45D3-9488-195042B65023}"/>
    <cellStyle name="SAPBEXexcBad9 2" xfId="717" xr:uid="{9F4CB3B2-E900-4126-8EFD-1D71A08F6A6C}"/>
    <cellStyle name="SAPBEXexcBad9 2 10" xfId="8207" xr:uid="{B0DCC3EA-973E-4103-9460-818C6C3C36D9}"/>
    <cellStyle name="SAPBEXexcBad9 2 2" xfId="718" xr:uid="{24F17D2F-08A0-4F47-99FD-CAC2D6566370}"/>
    <cellStyle name="SAPBEXexcBad9 2 2 2" xfId="1234" xr:uid="{6285A9F6-8F1C-49A9-954F-D37EA69F5891}"/>
    <cellStyle name="SAPBEXexcBad9 2 2 2 2" xfId="2482" xr:uid="{D85C7F98-F974-4625-B0A2-F81444BEDE68}"/>
    <cellStyle name="SAPBEXexcBad9 2 2 2 3" xfId="2988" xr:uid="{FCB38192-08FA-490A-9CCE-BFE3537F74F6}"/>
    <cellStyle name="SAPBEXexcBad9 2 2 2 4" xfId="1764" xr:uid="{B8912E30-76F7-47B4-A421-03F88D141F53}"/>
    <cellStyle name="SAPBEXexcBad9 2 2 2 5" xfId="3846" xr:uid="{D26CA908-1390-40C5-AEC8-EA8D986F05C1}"/>
    <cellStyle name="SAPBEXexcBad9 2 2 2 6" xfId="2620" xr:uid="{E9A4EF86-93E1-454C-BCB7-BBE23DECF410}"/>
    <cellStyle name="SAPBEXexcBad9 2 2 2 7" xfId="4097" xr:uid="{1CBEA9FB-2A5F-4FDD-B34C-5FF7B4DC270C}"/>
    <cellStyle name="SAPBEXexcBad9 2 2 2 8" xfId="14833" xr:uid="{E2245850-09A1-4F0E-A3AF-BF2FF1702FB0}"/>
    <cellStyle name="SAPBEXexcBad9 2 2 3" xfId="2008" xr:uid="{34F8DF89-C448-4F8E-8552-BE6E3B337FE9}"/>
    <cellStyle name="SAPBEXexcBad9 2 2 3 2" xfId="15513" xr:uid="{4BDBEF5F-6288-4A9D-9820-A992A263486F}"/>
    <cellStyle name="SAPBEXexcBad9 2 2 4" xfId="1675" xr:uid="{612A1539-8F0E-4D52-88E7-D6B975410206}"/>
    <cellStyle name="SAPBEXexcBad9 2 2 4 2" xfId="16909" xr:uid="{4601BE27-E271-487F-85D9-4D2D8DAC5775}"/>
    <cellStyle name="SAPBEXexcBad9 2 2 5" xfId="1995" xr:uid="{4F7BEB2E-96FA-44E7-A7A6-8B7A040341B1}"/>
    <cellStyle name="SAPBEXexcBad9 2 2 6" xfId="2341" xr:uid="{51AFB92D-7B8B-48D7-84FD-A4CBEE23AC57}"/>
    <cellStyle name="SAPBEXexcBad9 2 2 7" xfId="2865" xr:uid="{02300421-E11D-4FFA-BD3B-C0B7FE3FF32A}"/>
    <cellStyle name="SAPBEXexcBad9 2 2 8" xfId="4350" xr:uid="{6A167681-BA60-4671-9D4A-9A3881C99992}"/>
    <cellStyle name="SAPBEXexcBad9 2 2 9" xfId="12110" xr:uid="{4E057438-E91C-4EC6-B388-A2EF0636CD19}"/>
    <cellStyle name="SAPBEXexcBad9 2 3" xfId="1233" xr:uid="{D40AB527-8370-42E9-870C-30F632AAD5A9}"/>
    <cellStyle name="SAPBEXexcBad9 2 3 2" xfId="2481" xr:uid="{A6751AF6-FF92-499B-8F82-020A53B7AD70}"/>
    <cellStyle name="SAPBEXexcBad9 2 3 2 2" xfId="13939" xr:uid="{DE2CDA1B-646B-4FC6-AD2B-799A7FA03EAF}"/>
    <cellStyle name="SAPBEXexcBad9 2 3 3" xfId="2987" xr:uid="{13E3A369-F8F3-4681-86F5-8CA7F70A14D7}"/>
    <cellStyle name="SAPBEXexcBad9 2 3 3 2" xfId="9070" xr:uid="{01B09F24-A40F-4965-9A44-B9C88D5E0B5C}"/>
    <cellStyle name="SAPBEXexcBad9 2 3 4" xfId="1765" xr:uid="{F32D26B0-B657-4378-BA94-1EF07DC87612}"/>
    <cellStyle name="SAPBEXexcBad9 2 3 5" xfId="1515" xr:uid="{F3A242C4-8DFE-421E-AD51-AD3547ED3DDC}"/>
    <cellStyle name="SAPBEXexcBad9 2 3 6" xfId="3309" xr:uid="{F134B67A-5C99-4D95-A86E-BFB74394BB8A}"/>
    <cellStyle name="SAPBEXexcBad9 2 3 7" xfId="4364" xr:uid="{01E4B988-9547-44C3-867F-B20CD7EAEEE5}"/>
    <cellStyle name="SAPBEXexcBad9 2 3 8" xfId="10706" xr:uid="{710407D0-1530-49C0-948E-1B2D670DCBE3}"/>
    <cellStyle name="SAPBEXexcBad9 2 4" xfId="2007" xr:uid="{EFA4C7C1-D32E-414C-93AE-58A5406F8237}"/>
    <cellStyle name="SAPBEXexcBad9 2 4 2" xfId="10099" xr:uid="{90BDF7D5-45AF-42B1-9B42-1EC8877F998C}"/>
    <cellStyle name="SAPBEXexcBad9 2 5" xfId="1677" xr:uid="{C556FFB2-06EE-4C47-A5E3-4B0BAA820017}"/>
    <cellStyle name="SAPBEXexcBad9 2 5 2" xfId="13493" xr:uid="{F66CA2A1-AA8C-47EE-B7C5-7F7C576ACED0}"/>
    <cellStyle name="SAPBEXexcBad9 2 6" xfId="1651" xr:uid="{7983AB50-BE86-4226-82BD-8A6A34FC4856}"/>
    <cellStyle name="SAPBEXexcBad9 2 6 2" xfId="14747" xr:uid="{9D06379E-6B7B-4631-AF23-6E849D7CE5B5}"/>
    <cellStyle name="SAPBEXexcBad9 2 7" xfId="3483" xr:uid="{47595F27-35A6-4943-89B2-E831ADEEACF2}"/>
    <cellStyle name="SAPBEXexcBad9 2 8" xfId="3776" xr:uid="{F217758E-2F53-4033-BEBE-79A8F596133D}"/>
    <cellStyle name="SAPBEXexcBad9 2 9" xfId="4300" xr:uid="{E20B2A57-5E41-4F4F-80CA-DA6FAA3EDB7B}"/>
    <cellStyle name="SAPBEXexcBad9 3" xfId="719" xr:uid="{A0F2B9A1-E152-44B7-AA61-2A6C257294AC}"/>
    <cellStyle name="SAPBEXexcBad9 3 10" xfId="8140" xr:uid="{EDF064E2-4956-4E04-ACEA-1E375787943A}"/>
    <cellStyle name="SAPBEXexcBad9 3 2" xfId="720" xr:uid="{A24DAC77-B62C-483F-99F7-081A5EEA015F}"/>
    <cellStyle name="SAPBEXexcBad9 3 2 2" xfId="1236" xr:uid="{2CA0A814-3C31-4629-9DCA-E952E34A84F9}"/>
    <cellStyle name="SAPBEXexcBad9 3 2 2 2" xfId="2484" xr:uid="{ACBEC36B-46C6-4136-A6F5-A654886E4956}"/>
    <cellStyle name="SAPBEXexcBad9 3 2 2 3" xfId="2990" xr:uid="{C3FB16CB-DBC5-4ED0-A5E5-BAEB3C4AAEDB}"/>
    <cellStyle name="SAPBEXexcBad9 3 2 2 4" xfId="2251" xr:uid="{FD4EC658-AE33-4CFE-8D65-5973C96F151B}"/>
    <cellStyle name="SAPBEXexcBad9 3 2 2 5" xfId="3778" xr:uid="{D2C316EA-5227-4D82-83D1-DD6F85878989}"/>
    <cellStyle name="SAPBEXexcBad9 3 2 2 6" xfId="3244" xr:uid="{2640C3E1-4104-4C81-8F83-32048B4FB54B}"/>
    <cellStyle name="SAPBEXexcBad9 3 2 2 7" xfId="4513" xr:uid="{EA546CD4-B3B1-4D17-B19C-0EA9458AC5C5}"/>
    <cellStyle name="SAPBEXexcBad9 3 2 2 8" xfId="14894" xr:uid="{77297539-F896-4D20-AF81-8042C51401B0}"/>
    <cellStyle name="SAPBEXexcBad9 3 2 3" xfId="2010" xr:uid="{AC78129A-22B7-46E1-B6ED-D441C25CB149}"/>
    <cellStyle name="SAPBEXexcBad9 3 2 3 2" xfId="15621" xr:uid="{282AF5D7-7CF9-49EE-9D93-BC48A21DE6D6}"/>
    <cellStyle name="SAPBEXexcBad9 3 2 4" xfId="1545" xr:uid="{7E33C4CF-34C2-4AF7-BBD4-50AFC7775F4D}"/>
    <cellStyle name="SAPBEXexcBad9 3 2 4 2" xfId="17005" xr:uid="{5A69F8FA-C597-4F61-A322-5B23ACA29C38}"/>
    <cellStyle name="SAPBEXexcBad9 3 2 5" xfId="2846" xr:uid="{D8E2A3DA-D201-491C-8BDF-B707CD5341AB}"/>
    <cellStyle name="SAPBEXexcBad9 3 2 6" xfId="3911" xr:uid="{DA435410-9AD1-4DC4-83B3-F7EECF414247}"/>
    <cellStyle name="SAPBEXexcBad9 3 2 7" xfId="4262" xr:uid="{FC215566-B269-4CCC-9CC4-80604CCC8652}"/>
    <cellStyle name="SAPBEXexcBad9 3 2 8" xfId="2837" xr:uid="{832B754F-C5DB-466B-966A-65A6B6CEC53D}"/>
    <cellStyle name="SAPBEXexcBad9 3 2 9" xfId="12221" xr:uid="{CEF265CF-F90C-4B0F-9AA1-6A2324FF07B6}"/>
    <cellStyle name="SAPBEXexcBad9 3 3" xfId="1235" xr:uid="{084B4FBE-D001-42AD-8749-6937C781374D}"/>
    <cellStyle name="SAPBEXexcBad9 3 3 2" xfId="2483" xr:uid="{A4A9D86F-0F85-426F-B9E8-9B87062A40E9}"/>
    <cellStyle name="SAPBEXexcBad9 3 3 2 2" xfId="14049" xr:uid="{E86A81A1-071A-4A50-9EA1-4EF07EA0B8F3}"/>
    <cellStyle name="SAPBEXexcBad9 3 3 3" xfId="2989" xr:uid="{52ED20C4-EEC5-485A-A6B9-563029844B62}"/>
    <cellStyle name="SAPBEXexcBad9 3 3 3 2" xfId="15057" xr:uid="{565C2047-611A-40BC-AF53-F83405B2992B}"/>
    <cellStyle name="SAPBEXexcBad9 3 3 4" xfId="2237" xr:uid="{0A165116-1821-4250-9925-8B880211CB2C}"/>
    <cellStyle name="SAPBEXexcBad9 3 3 5" xfId="3543" xr:uid="{D9774BE5-80E3-4647-91A5-316E4A826294}"/>
    <cellStyle name="SAPBEXexcBad9 3 3 6" xfId="1503" xr:uid="{EF0AD475-360E-4A91-99C5-ABEC124764C8}"/>
    <cellStyle name="SAPBEXexcBad9 3 3 7" xfId="3993" xr:uid="{D7C0E4A7-2C13-4692-9BED-607B883796C5}"/>
    <cellStyle name="SAPBEXexcBad9 3 3 8" xfId="10818" xr:uid="{4375A4D9-5AC1-4BAE-8299-041392871D39}"/>
    <cellStyle name="SAPBEXexcBad9 3 4" xfId="2009" xr:uid="{F2A4DD31-3F6A-409D-9044-C4EF51089402}"/>
    <cellStyle name="SAPBEXexcBad9 3 4 2" xfId="10033" xr:uid="{35311540-C947-4AFA-B195-46D27EF762B0}"/>
    <cellStyle name="SAPBEXexcBad9 3 5" xfId="1470" xr:uid="{19A09636-FCB8-4FAF-947C-CBE75875AB94}"/>
    <cellStyle name="SAPBEXexcBad9 3 5 2" xfId="13427" xr:uid="{5033B05D-D5E9-4FA9-B639-AFA8A9D035A2}"/>
    <cellStyle name="SAPBEXexcBad9 3 6" xfId="1913" xr:uid="{253645AD-6DFD-47F1-A799-6D0402FEAB30}"/>
    <cellStyle name="SAPBEXexcBad9 3 6 2" xfId="13316" xr:uid="{56DD1FD5-561C-443D-8E85-68F84D14C13E}"/>
    <cellStyle name="SAPBEXexcBad9 3 7" xfId="3830" xr:uid="{8D5BF498-5E8D-401F-89C8-AAEB87EBE862}"/>
    <cellStyle name="SAPBEXexcBad9 3 8" xfId="4274" xr:uid="{D660DFC9-9316-49E5-81C1-8728DC265F76}"/>
    <cellStyle name="SAPBEXexcBad9 3 9" xfId="4412" xr:uid="{D3D62E6E-C103-442C-AA7F-29008D31C745}"/>
    <cellStyle name="SAPBEXexcBad9 4" xfId="721" xr:uid="{A76DBCF2-4BD3-41FB-A9FD-5685325F5CDF}"/>
    <cellStyle name="SAPBEXexcBad9 4 2" xfId="1237" xr:uid="{2292D52E-F5BD-435F-9FFC-7CA6FD716469}"/>
    <cellStyle name="SAPBEXexcBad9 4 2 2" xfId="2485" xr:uid="{148FBF7B-12A4-42B7-87DB-6EC1B6454674}"/>
    <cellStyle name="SAPBEXexcBad9 4 2 2 2" xfId="15015" xr:uid="{8C1AC113-5DD6-4FD0-8EFA-242BE090742C}"/>
    <cellStyle name="SAPBEXexcBad9 4 2 3" xfId="2991" xr:uid="{E3146128-1950-405C-BA25-F3736E9EB44C}"/>
    <cellStyle name="SAPBEXexcBad9 4 2 3 2" xfId="15789" xr:uid="{85EBC580-D63C-417F-A83D-3AD8262B77BE}"/>
    <cellStyle name="SAPBEXexcBad9 4 2 4" xfId="1507" xr:uid="{6135565B-41FF-4D0F-8DBB-D8DF888A7107}"/>
    <cellStyle name="SAPBEXexcBad9 4 2 4 2" xfId="17262" xr:uid="{1DB1F9B9-EA3D-4C96-A868-B4F99821ED20}"/>
    <cellStyle name="SAPBEXexcBad9 4 2 5" xfId="3593" xr:uid="{92606651-BF9C-4271-9499-1D3CD828ADC5}"/>
    <cellStyle name="SAPBEXexcBad9 4 2 6" xfId="4093" xr:uid="{D540FD2F-4746-45ED-B61A-7A32899AC70C}"/>
    <cellStyle name="SAPBEXexcBad9 4 2 7" xfId="4359" xr:uid="{C726EE60-A6CB-4F11-98F7-43AE1A5FC996}"/>
    <cellStyle name="SAPBEXexcBad9 4 2 8" xfId="12478" xr:uid="{EDF68264-5224-4B65-B9BB-E38427759918}"/>
    <cellStyle name="SAPBEXexcBad9 4 3" xfId="2011" xr:uid="{787C62B8-5993-49BD-85D2-D4173131F318}"/>
    <cellStyle name="SAPBEXexcBad9 4 3 2" xfId="14263" xr:uid="{2E1A6EFE-49FF-409B-B46A-4779AE7586BA}"/>
    <cellStyle name="SAPBEXexcBad9 4 3 3" xfId="14637" xr:uid="{645E5B81-D5A8-4BF5-9785-4250829253F3}"/>
    <cellStyle name="SAPBEXexcBad9 4 3 4" xfId="11076" xr:uid="{AE0F8D17-9ADA-4B95-8008-0F3FB9187A33}"/>
    <cellStyle name="SAPBEXexcBad9 4 4" xfId="1678" xr:uid="{1A63F07B-E0ED-47A5-92AE-BEC664C907D8}"/>
    <cellStyle name="SAPBEXexcBad9 4 4 2" xfId="10131" xr:uid="{3B79D466-FC30-47F0-8618-DF7A56EDABBA}"/>
    <cellStyle name="SAPBEXexcBad9 4 5" xfId="2270" xr:uid="{56C3327A-AC75-457A-B1EE-861C29940127}"/>
    <cellStyle name="SAPBEXexcBad9 4 5 2" xfId="13525" xr:uid="{DD0043E2-9D06-4F67-836E-28FBEFAAB2AC}"/>
    <cellStyle name="SAPBEXexcBad9 4 6" xfId="2050" xr:uid="{698933A9-06B6-4A11-8265-775C42D61080}"/>
    <cellStyle name="SAPBEXexcBad9 4 6 2" xfId="14372" xr:uid="{160E00A2-134F-4954-BDF8-586B49E81A2D}"/>
    <cellStyle name="SAPBEXexcBad9 4 7" xfId="1820" xr:uid="{05964FA5-AC3B-4D82-8CEB-6F25C9142AB8}"/>
    <cellStyle name="SAPBEXexcBad9 4 8" xfId="4407" xr:uid="{FD9278CB-C13A-4FD2-924F-BF0B15967571}"/>
    <cellStyle name="SAPBEXexcBad9 4 9" xfId="8239" xr:uid="{2339E1DE-766C-4E67-8963-367ACCD44EC2}"/>
    <cellStyle name="SAPBEXexcBad9 5" xfId="940" xr:uid="{419D9522-44F6-4125-850C-834062365ED9}"/>
    <cellStyle name="SAPBEXexcBad9 5 2" xfId="1348" xr:uid="{E9D21789-43B0-4780-9070-117B2C248EB2}"/>
    <cellStyle name="SAPBEXexcBad9 5 2 2" xfId="2596" xr:uid="{36C9092B-37D5-4E1C-B5A4-6D40B26CB226}"/>
    <cellStyle name="SAPBEXexcBad9 5 2 2 2" xfId="15099" xr:uid="{FE0E6070-F483-4565-A05B-E5EE19923775}"/>
    <cellStyle name="SAPBEXexcBad9 5 2 3" xfId="3102" xr:uid="{EAC7C2D8-5CCD-40B7-A858-76C57EB351BF}"/>
    <cellStyle name="SAPBEXexcBad9 5 2 3 2" xfId="15876" xr:uid="{23F8348D-5C60-4152-97CA-B053BD4041F6}"/>
    <cellStyle name="SAPBEXexcBad9 5 2 4" xfId="2338" xr:uid="{3BA28590-DAAD-4302-8F9F-135A8680C6FF}"/>
    <cellStyle name="SAPBEXexcBad9 5 2 4 2" xfId="17437" xr:uid="{2D451E43-EC2F-4125-A7D9-A80704B3F70B}"/>
    <cellStyle name="SAPBEXexcBad9 5 2 5" xfId="3687" xr:uid="{8671E758-445A-4106-A82D-69B3FAEF7CD3}"/>
    <cellStyle name="SAPBEXexcBad9 5 2 6" xfId="3652" xr:uid="{078A7C1F-F43F-46E1-9296-C8B82C8FA492}"/>
    <cellStyle name="SAPBEXexcBad9 5 2 7" xfId="4327" xr:uid="{F4800BF9-478C-43CA-8D0D-24A91A064E72}"/>
    <cellStyle name="SAPBEXexcBad9 5 2 8" xfId="12662" xr:uid="{B621A13F-D66C-4AE5-97B0-A2A3665B6717}"/>
    <cellStyle name="SAPBEXexcBad9 5 3" xfId="2208" xr:uid="{BA9BBEE8-3697-46E4-B041-58211E559573}"/>
    <cellStyle name="SAPBEXexcBad9 5 3 2" xfId="14399" xr:uid="{2149F5F5-A13D-4CCB-845A-EA21FC99A16F}"/>
    <cellStyle name="SAPBEXexcBad9 5 3 3" xfId="9105" xr:uid="{E15899D5-16EB-4CD9-96F1-3E3D623D7373}"/>
    <cellStyle name="SAPBEXexcBad9 5 3 4" xfId="11253" xr:uid="{58270013-AAA6-4F4F-BA04-7ED406BEDAD1}"/>
    <cellStyle name="SAPBEXexcBad9 5 4" xfId="2715" xr:uid="{BFC20B0D-E73F-4E72-8428-8699037609F3}"/>
    <cellStyle name="SAPBEXexcBad9 5 4 2" xfId="9760" xr:uid="{67CEA1EE-EB45-40D8-8B51-FB3DC06BDB3F}"/>
    <cellStyle name="SAPBEXexcBad9 5 5" xfId="3335" xr:uid="{3B1861C0-EC9F-4F52-A4A8-83CE22AC463C}"/>
    <cellStyle name="SAPBEXexcBad9 5 5 2" xfId="13193" xr:uid="{0396A803-8A69-423A-915C-1C8D6331DE09}"/>
    <cellStyle name="SAPBEXexcBad9 5 6" xfId="3303" xr:uid="{465C588C-0545-4D1B-BBCB-281B8E78F432}"/>
    <cellStyle name="SAPBEXexcBad9 5 6 2" xfId="14864" xr:uid="{F96A4493-329A-4F64-B8C3-2CAD733120AF}"/>
    <cellStyle name="SAPBEXexcBad9 5 7" xfId="3896" xr:uid="{013CD0D0-980C-4896-8CC5-A94E67646560}"/>
    <cellStyle name="SAPBEXexcBad9 5 8" xfId="4281" xr:uid="{FDC7123F-BE0F-440A-89E0-A48F1CBB1366}"/>
    <cellStyle name="SAPBEXexcBad9 5 9" xfId="7867" xr:uid="{2F87E807-0FB6-4A62-8ECC-71B97B19CA93}"/>
    <cellStyle name="SAPBEXexcBad9 6" xfId="964" xr:uid="{1E4EB8E0-BE68-4CD8-8591-53B6D387AECA}"/>
    <cellStyle name="SAPBEXexcBad9 6 2" xfId="12407" xr:uid="{DA4DEFCA-CB11-45F0-A62B-C8827007777F}"/>
    <cellStyle name="SAPBEXexcBad9 6 2 2" xfId="14987" xr:uid="{9CC789AD-8256-44AD-8269-6673F8C8963D}"/>
    <cellStyle name="SAPBEXexcBad9 6 2 3" xfId="15718" xr:uid="{37C85083-1540-46DC-95FB-6CEEFC33051A}"/>
    <cellStyle name="SAPBEXexcBad9 6 2 4" xfId="17191" xr:uid="{D5CFE666-73E4-46AF-B5E7-03314D309886}"/>
    <cellStyle name="SAPBEXexcBad9 6 3" xfId="14192" xr:uid="{14F5D37F-2917-4A9A-BE6B-0638A941979D}"/>
    <cellStyle name="SAPBEXexcBad9 6 4" xfId="13322" xr:uid="{44A6BE84-55A5-499A-8B87-A02E402004E1}"/>
    <cellStyle name="SAPBEXexcBad9 6 5" xfId="11005" xr:uid="{1A0DDB12-F03B-4AB6-994B-8DF71843EADC}"/>
    <cellStyle name="SAPBEXexcBad9 7" xfId="1049" xr:uid="{EFF9AF93-AE3C-4EF3-B68F-FED03083E604}"/>
    <cellStyle name="SAPBEXexcBad9 7 2" xfId="15311" xr:uid="{C69A8829-7A13-4787-9C97-79118E69B441}"/>
    <cellStyle name="SAPBEXexcBad9 7 3" xfId="16427" xr:uid="{42CA337A-FCDF-4EB9-AA68-12AAAE64CD82}"/>
    <cellStyle name="SAPBEXexcBad9 7 4" xfId="11518" xr:uid="{3FC05CC9-99E0-42BD-A097-3F9494817D22}"/>
    <cellStyle name="SAPBEXexcBad9 8" xfId="253" xr:uid="{3C44DD55-8C4E-482E-8153-16342AB454AD}"/>
    <cellStyle name="SAPBEXexcBad9 8 2" xfId="1169" xr:uid="{719E3909-A597-4A84-8E33-872B869723F1}"/>
    <cellStyle name="SAPBEXexcBad9 8 2 2" xfId="2417" xr:uid="{642B6114-2F6F-41FC-8F92-2D6C3BFDD604}"/>
    <cellStyle name="SAPBEXexcBad9 8 2 3" xfId="2923" xr:uid="{349A6A03-6ABD-42C7-B2A8-5D0A626B19AF}"/>
    <cellStyle name="SAPBEXexcBad9 8 2 4" xfId="3350" xr:uid="{F3A1092B-EDB4-4C48-875C-3A9E88D9C355}"/>
    <cellStyle name="SAPBEXexcBad9 8 2 5" xfId="3972" xr:uid="{3DCA2330-2261-4D11-8901-70E401D314EB}"/>
    <cellStyle name="SAPBEXexcBad9 8 2 6" xfId="3892" xr:uid="{02EE73DD-0024-4AF9-B577-F4F2481515D1}"/>
    <cellStyle name="SAPBEXexcBad9 8 2 7" xfId="4392" xr:uid="{2CEF10EB-6373-41CB-9319-A1CF923742B7}"/>
    <cellStyle name="SAPBEXexcBad9 8 2 8" xfId="14683" xr:uid="{08A8C89F-036B-4775-864E-178C9F519260}"/>
    <cellStyle name="SAPBEXexcBad9 8 3" xfId="1595" xr:uid="{223DB4B8-7282-4958-B0D7-BC7B1EDBB7E2}"/>
    <cellStyle name="SAPBEXexcBad9 8 3 2" xfId="15406" xr:uid="{B860BA6A-DA60-4B00-AADE-DB7163F65040}"/>
    <cellStyle name="SAPBEXexcBad9 8 4" xfId="2631" xr:uid="{D1A4CF7C-77CC-4116-8AD1-2781ADF156EC}"/>
    <cellStyle name="SAPBEXexcBad9 8 4 2" xfId="16748" xr:uid="{5627315A-A925-437A-A27B-9FD08C5F2D17}"/>
    <cellStyle name="SAPBEXexcBad9 8 5" xfId="1526" xr:uid="{282C4F4B-6EAA-4213-8C53-FC28F18D0179}"/>
    <cellStyle name="SAPBEXexcBad9 8 6" xfId="3230" xr:uid="{0D5A6C2B-0606-4C24-944E-673849FB4C38}"/>
    <cellStyle name="SAPBEXexcBad9 8 7" xfId="3721" xr:uid="{0872CDBD-0568-4A97-8409-94699ED9FC23}"/>
    <cellStyle name="SAPBEXexcBad9 8 8" xfId="3134" xr:uid="{81563E2B-6AFB-41FE-9438-95F55B3FAE59}"/>
    <cellStyle name="SAPBEXexcBad9 8 9" xfId="11888" xr:uid="{58110686-5640-4DFA-AE6F-65521BDF4E94}"/>
    <cellStyle name="SAPBEXexcBad9 9" xfId="1122" xr:uid="{20355636-E84D-44A9-8003-C57C645F3903}"/>
    <cellStyle name="SAPBEXexcBad9 9 2" xfId="2370" xr:uid="{1895AFA8-D663-4849-AAA9-5A11581C78E7}"/>
    <cellStyle name="SAPBEXexcBad9 9 2 2" xfId="13734" xr:uid="{EB6BB4BD-31A1-4327-83CA-89B1F15DA583}"/>
    <cellStyle name="SAPBEXexcBad9 9 3" xfId="2876" xr:uid="{47827A99-07A0-44E6-B80D-8C8F0E04A9B5}"/>
    <cellStyle name="SAPBEXexcBad9 9 3 2" xfId="13844" xr:uid="{E1FEAA43-6076-4B56-97BF-27DFEF48B808}"/>
    <cellStyle name="SAPBEXexcBad9 9 4" xfId="2869" xr:uid="{3505658E-A9EF-464B-8E65-E5E140D10D74}"/>
    <cellStyle name="SAPBEXexcBad9 9 5" xfId="3468" xr:uid="{C811F8E1-2699-4BB1-9E3C-9D4862136700}"/>
    <cellStyle name="SAPBEXexcBad9 9 6" xfId="3932" xr:uid="{FE277D66-ADBD-40CE-9816-DDD7EFA989ED}"/>
    <cellStyle name="SAPBEXexcBad9 9 7" xfId="3651" xr:uid="{F8C87191-3C89-4CD0-8145-9BE4F6535634}"/>
    <cellStyle name="SAPBEXexcBad9 9 8" xfId="10474" xr:uid="{11F71CC2-230C-47A3-97D1-B5684926CDE7}"/>
    <cellStyle name="SAPBEXexcBad9_East 1415 Budget model v1" xfId="722" xr:uid="{75746CB6-B613-48BE-95F4-7B01BD1CE819}"/>
    <cellStyle name="SAPBEXexcCritical4" xfId="57" xr:uid="{E104CD59-2FA0-421F-9A96-5A4A5F9122A2}"/>
    <cellStyle name="SAPBEXexcCritical4 10" xfId="1424" xr:uid="{B5B7A62D-5D15-4E2B-80E3-5E855A6FA8A6}"/>
    <cellStyle name="SAPBEXexcCritical4 10 2" xfId="8958" xr:uid="{4BDA47B8-3C2A-411D-8D04-9D6DF7AB13F8}"/>
    <cellStyle name="SAPBEXexcCritical4 11" xfId="2255" xr:uid="{E513CFDF-D30E-4CEC-BDCF-B9760E134036}"/>
    <cellStyle name="SAPBEXexcCritical4 12" xfId="2192" xr:uid="{BC5849A8-A2C2-4B77-9422-B9B8515BCA08}"/>
    <cellStyle name="SAPBEXexcCritical4 13" xfId="3665" xr:uid="{1BFA751A-8C07-435E-9341-278623E75029}"/>
    <cellStyle name="SAPBEXexcCritical4 14" xfId="4076" xr:uid="{3C910248-BDB8-4684-9D27-B0A9BECDAC9A}"/>
    <cellStyle name="SAPBEXexcCritical4 15" xfId="3409" xr:uid="{AB50CC6F-376E-4DC0-A09F-A6B1E0390A60}"/>
    <cellStyle name="SAPBEXexcCritical4 16" xfId="5953" xr:uid="{765F9EF0-E260-438B-9E82-AEB09DCE0178}"/>
    <cellStyle name="SAPBEXexcCritical4 17" xfId="7306" xr:uid="{9580BDB3-38E8-4971-99F2-EBD34E3477BC}"/>
    <cellStyle name="SAPBEXexcCritical4 2" xfId="723" xr:uid="{FC0FDD59-1FA1-44AB-911E-356CAB67F8E0}"/>
    <cellStyle name="SAPBEXexcCritical4 2 10" xfId="8357" xr:uid="{CC41B5AE-D040-432D-B185-95E0B966C160}"/>
    <cellStyle name="SAPBEXexcCritical4 2 2" xfId="724" xr:uid="{CF8AADA2-5BEE-4CE5-BF5A-30791D7E33A1}"/>
    <cellStyle name="SAPBEXexcCritical4 2 2 2" xfId="1239" xr:uid="{DDF6A82F-72FB-4B53-91F4-2BD6A8B3CB31}"/>
    <cellStyle name="SAPBEXexcCritical4 2 2 2 2" xfId="2487" xr:uid="{EF4AC76D-FA05-427C-B5C7-6BDA110E8867}"/>
    <cellStyle name="SAPBEXexcCritical4 2 2 2 3" xfId="2993" xr:uid="{902FCCDD-AB70-44E5-B558-A73C0D3566B3}"/>
    <cellStyle name="SAPBEXexcCritical4 2 2 2 4" xfId="3206" xr:uid="{29272507-FA2D-43C8-9DA8-A0D0F6004A74}"/>
    <cellStyle name="SAPBEXexcCritical4 2 2 2 5" xfId="3617" xr:uid="{0B58CA6C-1193-47AF-B538-FA5D2E8E5684}"/>
    <cellStyle name="SAPBEXexcCritical4 2 2 2 6" xfId="1827" xr:uid="{A447D47D-8617-4018-A5FD-5CF7E5D7BA9A}"/>
    <cellStyle name="SAPBEXexcCritical4 2 2 2 7" xfId="4210" xr:uid="{62D0DE5F-5235-4D14-A397-A621F13AFECF}"/>
    <cellStyle name="SAPBEXexcCritical4 2 2 2 8" xfId="14834" xr:uid="{253EA8E5-CC4E-45BD-8BAF-0A156DCC0067}"/>
    <cellStyle name="SAPBEXexcCritical4 2 2 3" xfId="2013" xr:uid="{6C520227-36B7-4382-A689-B25066A828B0}"/>
    <cellStyle name="SAPBEXexcCritical4 2 2 3 2" xfId="15514" xr:uid="{29A2AA46-47D1-48D6-93AD-41A2575604C6}"/>
    <cellStyle name="SAPBEXexcCritical4 2 2 4" xfId="1728" xr:uid="{A4CF3755-6406-4F29-AC8E-323966D230FD}"/>
    <cellStyle name="SAPBEXexcCritical4 2 2 4 2" xfId="16910" xr:uid="{73A64A80-529C-4C5A-BEA2-0EF35B475208}"/>
    <cellStyle name="SAPBEXexcCritical4 2 2 5" xfId="2737" xr:uid="{028D8D79-A57B-43E7-9745-E52A8078BA21}"/>
    <cellStyle name="SAPBEXexcCritical4 2 2 6" xfId="3371" xr:uid="{0EA4723A-AFCE-4419-8C30-735154A42ECE}"/>
    <cellStyle name="SAPBEXexcCritical4 2 2 7" xfId="4045" xr:uid="{05580488-06FE-4048-A51B-A735474E606E}"/>
    <cellStyle name="SAPBEXexcCritical4 2 2 8" xfId="4011" xr:uid="{93BCF678-364F-4401-AA4F-E2901A6F56C0}"/>
    <cellStyle name="SAPBEXexcCritical4 2 2 9" xfId="12111" xr:uid="{EE7E90B5-2D54-4807-B322-77ABEFBB432E}"/>
    <cellStyle name="SAPBEXexcCritical4 2 3" xfId="1238" xr:uid="{9E9584B1-3CC3-41F2-8596-CCDE16AE3C11}"/>
    <cellStyle name="SAPBEXexcCritical4 2 3 2" xfId="2486" xr:uid="{338DCD6C-2153-4CB3-A5DE-4922001A92CE}"/>
    <cellStyle name="SAPBEXexcCritical4 2 3 2 2" xfId="13940" xr:uid="{6CB52F4B-9413-4E49-924D-AA7862EF7C46}"/>
    <cellStyle name="SAPBEXexcCritical4 2 3 3" xfId="2992" xr:uid="{5156ED5A-ED3B-4B1C-BB6B-0B6B6EC8CFE6}"/>
    <cellStyle name="SAPBEXexcCritical4 2 3 3 2" xfId="14158" xr:uid="{24E62F98-EE6D-4470-821A-80742A2FB998}"/>
    <cellStyle name="SAPBEXexcCritical4 2 3 4" xfId="1763" xr:uid="{1DF46F39-FFE8-40D9-B23A-274BAB57F980}"/>
    <cellStyle name="SAPBEXexcCritical4 2 3 5" xfId="3587" xr:uid="{6B93940D-1E4F-4CC8-B1FA-8D169C978C70}"/>
    <cellStyle name="SAPBEXexcCritical4 2 3 6" xfId="4043" xr:uid="{596690DF-A90D-4E29-BAF8-09904A6781CD}"/>
    <cellStyle name="SAPBEXexcCritical4 2 3 7" xfId="4329" xr:uid="{E32CC32A-BA0F-47EF-8C12-CCBE9F5E5E6F}"/>
    <cellStyle name="SAPBEXexcCritical4 2 3 8" xfId="10707" xr:uid="{15F21E3A-61E9-4DC0-BB81-B13C0BACD0E3}"/>
    <cellStyle name="SAPBEXexcCritical4 2 4" xfId="2012" xr:uid="{C69997C7-3B2B-4A44-90F4-B84BD3F4E6A8}"/>
    <cellStyle name="SAPBEXexcCritical4 2 4 2" xfId="10247" xr:uid="{649090FE-882D-41D4-8B9B-AFF8BF080880}"/>
    <cellStyle name="SAPBEXexcCritical4 2 5" xfId="2201" xr:uid="{9063086C-DC80-4C4C-B2F5-464B8543BC4E}"/>
    <cellStyle name="SAPBEXexcCritical4 2 5 2" xfId="13603" xr:uid="{09515BB0-3D0D-4E23-8F0B-9615E08ED733}"/>
    <cellStyle name="SAPBEXexcCritical4 2 6" xfId="3569" xr:uid="{D31A5A0F-347F-4F87-8569-72FD31C08D53}"/>
    <cellStyle name="SAPBEXexcCritical4 2 6 2" xfId="9052" xr:uid="{7591D86E-F346-4D93-8FD3-2B27E09CE734}"/>
    <cellStyle name="SAPBEXexcCritical4 2 7" xfId="3500" xr:uid="{593C086E-3DE9-4421-BDF7-F8016B2920E5}"/>
    <cellStyle name="SAPBEXexcCritical4 2 8" xfId="4057" xr:uid="{6D9E9914-09D4-4774-9DF1-20944861C8D8}"/>
    <cellStyle name="SAPBEXexcCritical4 2 9" xfId="1747" xr:uid="{6B40B309-0C8B-407E-8312-25D36229367B}"/>
    <cellStyle name="SAPBEXexcCritical4 3" xfId="725" xr:uid="{3C0218EE-E4DC-4B0B-9967-714D0CD1D604}"/>
    <cellStyle name="SAPBEXexcCritical4 3 10" xfId="8367" xr:uid="{B1FAE533-A335-404A-903A-1B771CC0D40B}"/>
    <cellStyle name="SAPBEXexcCritical4 3 2" xfId="726" xr:uid="{6971FE14-0953-4320-B8F7-22CA2ECD6155}"/>
    <cellStyle name="SAPBEXexcCritical4 3 2 2" xfId="1241" xr:uid="{0217F689-650B-4ABB-927C-130F4B39FA8B}"/>
    <cellStyle name="SAPBEXexcCritical4 3 2 2 2" xfId="2489" xr:uid="{4CE78D3D-D6E0-4604-ADA7-2626D79356D3}"/>
    <cellStyle name="SAPBEXexcCritical4 3 2 2 3" xfId="2995" xr:uid="{A39DCB00-A41D-4DF0-B4C4-64FCB2527C33}"/>
    <cellStyle name="SAPBEXexcCritical4 3 2 2 4" xfId="23" xr:uid="{BCFFB2EC-63A9-4629-87F1-0785BAC3B781}"/>
    <cellStyle name="SAPBEXexcCritical4 3 2 2 5" xfId="3487" xr:uid="{102A2D14-7F5C-4B7C-8F0B-CE99D73F1765}"/>
    <cellStyle name="SAPBEXexcCritical4 3 2 2 6" xfId="3478" xr:uid="{FA371C24-4B80-4796-BDD1-50483865DBE4}"/>
    <cellStyle name="SAPBEXexcCritical4 3 2 2 7" xfId="4511" xr:uid="{400E4781-AA0E-4FD1-8599-1761D39CB7DA}"/>
    <cellStyle name="SAPBEXexcCritical4 3 2 2 8" xfId="14895" xr:uid="{F0A07570-3FA4-429F-8419-0E934680C708}"/>
    <cellStyle name="SAPBEXexcCritical4 3 2 3" xfId="2015" xr:uid="{41B66C4B-E692-4C2B-8D17-B092512F77A5}"/>
    <cellStyle name="SAPBEXexcCritical4 3 2 3 2" xfId="15622" xr:uid="{3DDC60DC-1347-41AE-9B78-573D7AC4F165}"/>
    <cellStyle name="SAPBEXexcCritical4 3 2 4" xfId="1469" xr:uid="{3B574FDB-F7B3-428E-AE0F-D137DD280E45}"/>
    <cellStyle name="SAPBEXexcCritical4 3 2 4 2" xfId="17006" xr:uid="{75442A8C-3D60-4982-8111-E9A983032371}"/>
    <cellStyle name="SAPBEXexcCritical4 3 2 5" xfId="2736" xr:uid="{CADFB0F0-99EF-450F-90D0-2B2AF0D3198A}"/>
    <cellStyle name="SAPBEXexcCritical4 3 2 6" xfId="3782" xr:uid="{0AD716F4-8CB4-4AF5-B89E-8294C5C7DD1B}"/>
    <cellStyle name="SAPBEXexcCritical4 3 2 7" xfId="3824" xr:uid="{44D990A2-D6FF-4CFA-81B1-3D7F4C10A315}"/>
    <cellStyle name="SAPBEXexcCritical4 3 2 8" xfId="3528" xr:uid="{755ECC37-5416-40AC-A40D-1E079E6319A4}"/>
    <cellStyle name="SAPBEXexcCritical4 3 2 9" xfId="12222" xr:uid="{FB02C53F-ED7A-4B0F-8BEE-9DBE658462B1}"/>
    <cellStyle name="SAPBEXexcCritical4 3 3" xfId="1240" xr:uid="{80F7290D-55B1-42A3-B49D-E1B8E56F0283}"/>
    <cellStyle name="SAPBEXexcCritical4 3 3 2" xfId="2488" xr:uid="{261C6BEB-7687-4288-82E6-1A307FF4BD48}"/>
    <cellStyle name="SAPBEXexcCritical4 3 3 2 2" xfId="14050" xr:uid="{F085BA09-137C-4137-A4FB-D3ABD2162084}"/>
    <cellStyle name="SAPBEXexcCritical4 3 3 3" xfId="2994" xr:uid="{F1B2F360-889A-4049-8B6D-30FB2ABE2526}"/>
    <cellStyle name="SAPBEXexcCritical4 3 3 3 2" xfId="13146" xr:uid="{5CB05F43-AEE9-41DA-B920-8C3A2C30317E}"/>
    <cellStyle name="SAPBEXexcCritical4 3 3 4" xfId="1921" xr:uid="{93F91E47-34B0-4AEF-90A6-5C6F17FE836F}"/>
    <cellStyle name="SAPBEXexcCritical4 3 3 5" xfId="3477" xr:uid="{D8B4CD50-6C55-4234-9753-65C9A7EFA640}"/>
    <cellStyle name="SAPBEXexcCritical4 3 3 6" xfId="3541" xr:uid="{D336843A-0E02-4038-B558-27AEAC80F41C}"/>
    <cellStyle name="SAPBEXexcCritical4 3 3 7" xfId="3659" xr:uid="{31275C21-CFE8-486C-8733-A3E124B98FC9}"/>
    <cellStyle name="SAPBEXexcCritical4 3 3 8" xfId="10819" xr:uid="{5614F795-9F9B-4D27-B797-082EB356A4AE}"/>
    <cellStyle name="SAPBEXexcCritical4 3 4" xfId="2014" xr:uid="{E6DEB5F7-BEA5-478F-9318-C0438EF761F2}"/>
    <cellStyle name="SAPBEXexcCritical4 3 4 2" xfId="10257" xr:uid="{578CB011-F5DF-4B0B-8EDC-04EBFD7C190A}"/>
    <cellStyle name="SAPBEXexcCritical4 3 5" xfId="1737" xr:uid="{35E524CB-90F2-4613-8703-6C16F844AA24}"/>
    <cellStyle name="SAPBEXexcCritical4 3 5 2" xfId="13613" xr:uid="{AF8CF8FE-6585-4AD8-885E-FB1D98C3AFBA}"/>
    <cellStyle name="SAPBEXexcCritical4 3 6" xfId="2226" xr:uid="{AAA8E041-5062-4356-BB08-B99997B9D317}"/>
    <cellStyle name="SAPBEXexcCritical4 3 6 2" xfId="13848" xr:uid="{CB55BACD-D2E4-4A8C-8CFE-03202943F356}"/>
    <cellStyle name="SAPBEXexcCritical4 3 7" xfId="3532" xr:uid="{CE2B439C-56A4-4567-9083-8E96A2EACCFB}"/>
    <cellStyle name="SAPBEXexcCritical4 3 8" xfId="1923" xr:uid="{28E093AA-4E06-4220-ACFB-76C9D5E47DEE}"/>
    <cellStyle name="SAPBEXexcCritical4 3 9" xfId="3164" xr:uid="{94F03652-A683-4987-AB24-F2C69C59EE3B}"/>
    <cellStyle name="SAPBEXexcCritical4 4" xfId="727" xr:uid="{890605A2-B6CC-49EB-A190-70EC9ED06ACE}"/>
    <cellStyle name="SAPBEXexcCritical4 4 2" xfId="1242" xr:uid="{5BA4E4EE-2FB2-4EC7-B7D3-7CCB460CE9C9}"/>
    <cellStyle name="SAPBEXexcCritical4 4 2 2" xfId="2490" xr:uid="{2C576048-D9CE-4EB4-A347-EBD081FE48B1}"/>
    <cellStyle name="SAPBEXexcCritical4 4 2 2 2" xfId="15016" xr:uid="{CB2766EF-B2D1-4021-A180-0A9157DE54CD}"/>
    <cellStyle name="SAPBEXexcCritical4 4 2 3" xfId="2996" xr:uid="{C1D6E751-8543-44CD-ACBC-FBBCEFE2156F}"/>
    <cellStyle name="SAPBEXexcCritical4 4 2 3 2" xfId="15790" xr:uid="{3A647452-B973-4F41-AE67-8092CE6210AA}"/>
    <cellStyle name="SAPBEXexcCritical4 4 2 4" xfId="1745" xr:uid="{D22E9288-B83D-4FE8-9A4D-C5503B9F32A9}"/>
    <cellStyle name="SAPBEXexcCritical4 4 2 4 2" xfId="17263" xr:uid="{B0A3FC90-0898-442C-8B81-611FC560526A}"/>
    <cellStyle name="SAPBEXexcCritical4 4 2 5" xfId="2866" xr:uid="{0274FBA4-5F8A-404D-B389-940EA070BAA9}"/>
    <cellStyle name="SAPBEXexcCritical4 4 2 6" xfId="3906" xr:uid="{93A8897F-ACC6-4AE9-BD87-8D5E2B716240}"/>
    <cellStyle name="SAPBEXexcCritical4 4 2 7" xfId="4376" xr:uid="{510A98C4-B0B3-481A-8B96-1DFF2808CBBB}"/>
    <cellStyle name="SAPBEXexcCritical4 4 2 8" xfId="12479" xr:uid="{197F8967-5502-4E20-BE8D-FADE5711674F}"/>
    <cellStyle name="SAPBEXexcCritical4 4 3" xfId="2016" xr:uid="{A97AB05D-7CEF-4574-A3B5-9FB41C752792}"/>
    <cellStyle name="SAPBEXexcCritical4 4 3 2" xfId="14264" xr:uid="{3B410927-DD91-4C93-8FE1-2CD4C3E509FC}"/>
    <cellStyle name="SAPBEXexcCritical4 4 3 3" xfId="13318" xr:uid="{D2462168-D1BB-4F7F-ABD8-1C8B29A289F4}"/>
    <cellStyle name="SAPBEXexcCritical4 4 3 4" xfId="11077" xr:uid="{36BAA0B6-C7A6-4F0E-BE64-542DD5D788FD}"/>
    <cellStyle name="SAPBEXexcCritical4 4 4" xfId="1542" xr:uid="{38C343F4-5F34-4E2C-A12D-A0EACD819273}"/>
    <cellStyle name="SAPBEXexcCritical4 4 4 2" xfId="9911" xr:uid="{C2691FFB-2AEA-4620-B047-132C672BBBA7}"/>
    <cellStyle name="SAPBEXexcCritical4 4 5" xfId="2734" xr:uid="{A8C17343-A69F-4F9B-9A57-8F007E73A36E}"/>
    <cellStyle name="SAPBEXexcCritical4 4 5 2" xfId="13337" xr:uid="{015F3258-55E6-44C6-8680-3E25ADD1FC49}"/>
    <cellStyle name="SAPBEXexcCritical4 4 6" xfId="3623" xr:uid="{92369A6F-772D-4C7C-B673-51DB6DB30AC3}"/>
    <cellStyle name="SAPBEXexcCritical4 4 6 2" xfId="14753" xr:uid="{FF50614C-0684-46FA-94F0-CC970460A434}"/>
    <cellStyle name="SAPBEXexcCritical4 4 7" xfId="4268" xr:uid="{CC88E900-B6AD-40E7-A6BD-438BA6770CAC}"/>
    <cellStyle name="SAPBEXexcCritical4 4 8" xfId="4184" xr:uid="{4ADECB0E-AB15-43DE-908B-2E9E6FAD4D49}"/>
    <cellStyle name="SAPBEXexcCritical4 4 9" xfId="8018" xr:uid="{AE848D7C-DC92-4BAB-BB2C-9B16604978A0}"/>
    <cellStyle name="SAPBEXexcCritical4 5" xfId="941" xr:uid="{0B5BDFF8-21AF-4039-ADAB-0C9A57CD2D90}"/>
    <cellStyle name="SAPBEXexcCritical4 5 2" xfId="1349" xr:uid="{230D5C8F-F869-42EC-8ABB-D805FEE5F43C}"/>
    <cellStyle name="SAPBEXexcCritical4 5 2 2" xfId="2597" xr:uid="{4CB69D44-D157-4A9E-8618-1EBA068DD14B}"/>
    <cellStyle name="SAPBEXexcCritical4 5 2 2 2" xfId="15100" xr:uid="{39B06ACC-97F4-4647-9871-3963C524BD94}"/>
    <cellStyle name="SAPBEXexcCritical4 5 2 3" xfId="3103" xr:uid="{659D747C-08A2-47FF-870E-BE2FE6723812}"/>
    <cellStyle name="SAPBEXexcCritical4 5 2 3 2" xfId="15877" xr:uid="{742A8060-16F6-4785-9B92-19660C42104C}"/>
    <cellStyle name="SAPBEXexcCritical4 5 2 4" xfId="2334" xr:uid="{2B55C091-7A84-4A64-8968-2BD273BF961A}"/>
    <cellStyle name="SAPBEXexcCritical4 5 2 4 2" xfId="17438" xr:uid="{6E13207A-ACBA-476E-8941-E2CA76F08F26}"/>
    <cellStyle name="SAPBEXexcCritical4 5 2 5" xfId="3473" xr:uid="{F1290DB2-148F-4989-8849-242FA07F7FE4}"/>
    <cellStyle name="SAPBEXexcCritical4 5 2 6" xfId="3571" xr:uid="{FD9BB26E-306D-4CFF-8C13-57ABC94EEEEF}"/>
    <cellStyle name="SAPBEXexcCritical4 5 2 7" xfId="4462" xr:uid="{26B1AC53-FB5C-4A3F-B7A3-6EEB50FDD47F}"/>
    <cellStyle name="SAPBEXexcCritical4 5 2 8" xfId="12663" xr:uid="{02B70220-7FDB-4362-AEC8-B09212AD289E}"/>
    <cellStyle name="SAPBEXexcCritical4 5 3" xfId="2209" xr:uid="{0F23C8C8-5406-4666-B50D-92DDD0CFFE98}"/>
    <cellStyle name="SAPBEXexcCritical4 5 3 2" xfId="14400" xr:uid="{58D47E96-87A4-4FEF-9D99-8726190769DA}"/>
    <cellStyle name="SAPBEXexcCritical4 5 3 3" xfId="14479" xr:uid="{B4AF5E4C-F1D7-4846-8D2D-8D93A1E97C71}"/>
    <cellStyle name="SAPBEXexcCritical4 5 3 4" xfId="11254" xr:uid="{B6B4B130-F630-48A5-B80C-449AD72735CC}"/>
    <cellStyle name="SAPBEXexcCritical4 5 4" xfId="2716" xr:uid="{E947F336-1D3C-4115-B8D0-80B852F4DB56}"/>
    <cellStyle name="SAPBEXexcCritical4 5 4 2" xfId="9994" xr:uid="{346204C4-0870-4E64-A62A-49B16EF54FBB}"/>
    <cellStyle name="SAPBEXexcCritical4 5 5" xfId="3338" xr:uid="{86D9F7A1-BFE4-435F-8347-3C8D880E3D34}"/>
    <cellStyle name="SAPBEXexcCritical4 5 5 2" xfId="13388" xr:uid="{772E9DE7-64AD-4338-866F-E55108E51CCA}"/>
    <cellStyle name="SAPBEXexcCritical4 5 6" xfId="3322" xr:uid="{3AC8EC89-3D1B-4693-9CC7-39E1597FBD92}"/>
    <cellStyle name="SAPBEXexcCritical4 5 6 2" xfId="14175" xr:uid="{397C86F2-4998-40E8-91EA-7DF4519580BA}"/>
    <cellStyle name="SAPBEXexcCritical4 5 7" xfId="1814" xr:uid="{02FB3E99-E460-4FF4-8621-E4D4DDFCC6E4}"/>
    <cellStyle name="SAPBEXexcCritical4 5 8" xfId="4290" xr:uid="{35885AD7-526C-4052-93E3-95471D703FD9}"/>
    <cellStyle name="SAPBEXexcCritical4 5 9" xfId="8101" xr:uid="{9C261B6A-C2D2-4690-AF96-D36BBDB5DC39}"/>
    <cellStyle name="SAPBEXexcCritical4 6" xfId="965" xr:uid="{B786876E-6CC0-4888-8C90-C44D9E487FBF}"/>
    <cellStyle name="SAPBEXexcCritical4 6 2" xfId="15312" xr:uid="{52F6E0A0-9A6F-4049-9F9E-C76FA6686C6B}"/>
    <cellStyle name="SAPBEXexcCritical4 6 3" xfId="16428" xr:uid="{7A7695F3-0BE2-4D61-B8A0-2536A69F3ED1}"/>
    <cellStyle name="SAPBEXexcCritical4 6 4" xfId="11519" xr:uid="{1BD7007E-301C-42AA-95B4-53E088AD17BC}"/>
    <cellStyle name="SAPBEXexcCritical4 7" xfId="1048" xr:uid="{076F76FC-AD24-42AD-AE9A-571651BEB8EE}"/>
    <cellStyle name="SAPBEXexcCritical4 7 2" xfId="14684" xr:uid="{C9AC5D81-4280-479F-95EE-2832B532A66E}"/>
    <cellStyle name="SAPBEXexcCritical4 7 3" xfId="15407" xr:uid="{2A2940A4-C936-406A-8A48-43F2976EAB1D}"/>
    <cellStyle name="SAPBEXexcCritical4 7 4" xfId="16749" xr:uid="{D383DEFE-2FE4-493E-B314-41D4837F630E}"/>
    <cellStyle name="SAPBEXexcCritical4 7 5" xfId="11889" xr:uid="{F7863E3E-3839-433A-8538-C1AAA1D1D55F}"/>
    <cellStyle name="SAPBEXexcCritical4 8" xfId="254" xr:uid="{CB3BBF40-6D39-49DD-A38B-FF7B845F59FC}"/>
    <cellStyle name="SAPBEXexcCritical4 8 2" xfId="1170" xr:uid="{F1EFAA38-3B14-4736-A448-F3A502F8A6BA}"/>
    <cellStyle name="SAPBEXexcCritical4 8 2 2" xfId="2418" xr:uid="{1BA0EF06-E670-483F-8039-35942AB6EBDC}"/>
    <cellStyle name="SAPBEXexcCritical4 8 2 3" xfId="2924" xr:uid="{130BF6F0-4359-4B33-AAB1-0DF1F0172119}"/>
    <cellStyle name="SAPBEXexcCritical4 8 2 4" xfId="3328" xr:uid="{D534687E-B618-4225-9DF4-5CD57118D0EE}"/>
    <cellStyle name="SAPBEXexcCritical4 8 2 5" xfId="3931" xr:uid="{4B49480E-853D-4D88-9AB2-64B3A0AA2091}"/>
    <cellStyle name="SAPBEXexcCritical4 8 2 6" xfId="4144" xr:uid="{7D8D7456-45BF-4033-93AA-61DF0ED986BF}"/>
    <cellStyle name="SAPBEXexcCritical4 8 2 7" xfId="4047" xr:uid="{46CB8839-BA17-4935-938F-905F67D2C8BA}"/>
    <cellStyle name="SAPBEXexcCritical4 8 2 8" xfId="13735" xr:uid="{58599BBE-A53B-43D9-B8E1-D8A997003B49}"/>
    <cellStyle name="SAPBEXexcCritical4 8 3" xfId="1596" xr:uid="{A2C2F746-4BDB-472C-AA52-B8BCFEB2BB83}"/>
    <cellStyle name="SAPBEXexcCritical4 8 3 2" xfId="13569" xr:uid="{501F3142-8A59-4C72-B0D6-394E60B9257D}"/>
    <cellStyle name="SAPBEXexcCritical4 8 4" xfId="2630" xr:uid="{0E450078-5EAC-4F1C-8E0F-145C8ACA114E}"/>
    <cellStyle name="SAPBEXexcCritical4 8 5" xfId="3379" xr:uid="{41041545-2DE9-4B31-89B0-2AC4FAF5B1A1}"/>
    <cellStyle name="SAPBEXexcCritical4 8 6" xfId="2754" xr:uid="{23E53E51-6C81-41FE-B392-956BE75DF279}"/>
    <cellStyle name="SAPBEXexcCritical4 8 7" xfId="3173" xr:uid="{AA0803E9-FF6B-4D3F-AE63-4ACE8501F733}"/>
    <cellStyle name="SAPBEXexcCritical4 8 8" xfId="4253" xr:uid="{45FFBAE1-CC49-45CF-AA70-44661E67132E}"/>
    <cellStyle name="SAPBEXexcCritical4 8 9" xfId="10475" xr:uid="{DEBAE4FD-5A2F-4BED-B398-39D52AAFA8D6}"/>
    <cellStyle name="SAPBEXexcCritical4 9" xfId="1123" xr:uid="{4FDBF55B-3652-433D-BD90-EC6CE9AD8C4F}"/>
    <cellStyle name="SAPBEXexcCritical4 9 2" xfId="2371" xr:uid="{197833E2-FDCB-4C1A-B9B0-31DA4DFA5F0E}"/>
    <cellStyle name="SAPBEXexcCritical4 9 3" xfId="2877" xr:uid="{B6229464-63B2-4DCD-9EF4-71CC81BD862E}"/>
    <cellStyle name="SAPBEXexcCritical4 9 4" xfId="2860" xr:uid="{92133136-4972-4F4F-A17F-F6B28180F634}"/>
    <cellStyle name="SAPBEXexcCritical4 9 5" xfId="3658" xr:uid="{7DA14C31-5558-41CC-B635-50E2DE7DF23A}"/>
    <cellStyle name="SAPBEXexcCritical4 9 6" xfId="3179" xr:uid="{C94F6030-683E-4C1C-BD68-44A3D5051F6A}"/>
    <cellStyle name="SAPBEXexcCritical4 9 7" xfId="4451" xr:uid="{3B1583D0-8C41-4A93-8C55-356FA2692112}"/>
    <cellStyle name="SAPBEXexcCritical4 9 8" xfId="9194" xr:uid="{358FC8A9-2D13-497D-89E8-5DCAE297E8F7}"/>
    <cellStyle name="SAPBEXexcCritical4_East 1415 Budget model v1" xfId="728" xr:uid="{61F2627A-B9F6-4DCD-B3D0-24F3C27786D1}"/>
    <cellStyle name="SAPBEXexcCritical5" xfId="58" xr:uid="{EA7BF797-50DF-4E12-986B-8307250D999B}"/>
    <cellStyle name="SAPBEXexcCritical5 10" xfId="1425" xr:uid="{6910F1DB-1E27-485A-B461-3F7924D2411F}"/>
    <cellStyle name="SAPBEXexcCritical5 10 2" xfId="8959" xr:uid="{F3A13B0B-8792-4A69-88F9-4DEEE2EDE05F}"/>
    <cellStyle name="SAPBEXexcCritical5 11" xfId="2286" xr:uid="{95C1CF5D-B1D6-490E-9955-1DE02DF16857}"/>
    <cellStyle name="SAPBEXexcCritical5 12" xfId="3389" xr:uid="{76D19134-CEF0-4872-8FB8-AFF3DCF03C2D}"/>
    <cellStyle name="SAPBEXexcCritical5 13" xfId="3827" xr:uid="{64C150DC-1E03-4E07-A15E-3E63D715474D}"/>
    <cellStyle name="SAPBEXexcCritical5 14" xfId="4252" xr:uid="{86D93831-6000-417C-B8FD-2A6644935DF1}"/>
    <cellStyle name="SAPBEXexcCritical5 15" xfId="3407" xr:uid="{E4953A4B-9765-4A53-AE96-6E23287A0E4D}"/>
    <cellStyle name="SAPBEXexcCritical5 16" xfId="5954" xr:uid="{C998584B-28D6-4D4C-89E9-6BE829071B55}"/>
    <cellStyle name="SAPBEXexcCritical5 17" xfId="7307" xr:uid="{5C1D7973-17A7-4757-8D95-9417728CCEEA}"/>
    <cellStyle name="SAPBEXexcCritical5 2" xfId="729" xr:uid="{72230E13-7A63-4ED5-9258-55CA8840AB3D}"/>
    <cellStyle name="SAPBEXexcCritical5 2 10" xfId="8208" xr:uid="{365E9C9C-F0F3-4A25-B5FA-9FFABA2767CC}"/>
    <cellStyle name="SAPBEXexcCritical5 2 2" xfId="730" xr:uid="{385EB194-C2DC-48AF-841C-336771733EC4}"/>
    <cellStyle name="SAPBEXexcCritical5 2 2 2" xfId="1244" xr:uid="{766BF94A-F195-43A5-B9EB-939A72D83BCA}"/>
    <cellStyle name="SAPBEXexcCritical5 2 2 2 2" xfId="2492" xr:uid="{C397636F-8023-4F47-85F0-B8674139E7FA}"/>
    <cellStyle name="SAPBEXexcCritical5 2 2 2 3" xfId="2998" xr:uid="{E96164AB-0143-4C97-BBF5-EDAFC6C0DEED}"/>
    <cellStyle name="SAPBEXexcCritical5 2 2 2 4" xfId="2776" xr:uid="{78C52695-E7A8-49B7-9855-9C5F81D4FE88}"/>
    <cellStyle name="SAPBEXexcCritical5 2 2 2 5" xfId="1883" xr:uid="{4362F04C-785E-4131-A3A3-8AB0E2E3158D}"/>
    <cellStyle name="SAPBEXexcCritical5 2 2 2 6" xfId="4090" xr:uid="{31F21322-3BFD-460B-B8E2-BB98271C70A5}"/>
    <cellStyle name="SAPBEXexcCritical5 2 2 2 7" xfId="4071" xr:uid="{1607D4BB-70A2-4ADC-85C0-081086AB795C}"/>
    <cellStyle name="SAPBEXexcCritical5 2 2 2 8" xfId="14835" xr:uid="{D05A82D3-F11D-4CB4-987E-71FF5FA05B43}"/>
    <cellStyle name="SAPBEXexcCritical5 2 2 3" xfId="2018" xr:uid="{F3F42FE4-D731-4303-B16D-7DD7C09C1AFD}"/>
    <cellStyle name="SAPBEXexcCritical5 2 2 3 2" xfId="15515" xr:uid="{3428C49A-0578-4940-8363-A8F798CA16A1}"/>
    <cellStyle name="SAPBEXexcCritical5 2 2 4" xfId="2197" xr:uid="{B36B46CE-9236-4750-BC51-3C2FBE8DB415}"/>
    <cellStyle name="SAPBEXexcCritical5 2 2 4 2" xfId="16911" xr:uid="{5EB389CC-F55B-4957-BD1A-00A811018EAF}"/>
    <cellStyle name="SAPBEXexcCritical5 2 2 5" xfId="2735" xr:uid="{CA442C71-7203-44AD-82F2-D680978EE2EE}"/>
    <cellStyle name="SAPBEXexcCritical5 2 2 6" xfId="3373" xr:uid="{14B86887-15D9-4F8A-A06E-D6313641D9F8}"/>
    <cellStyle name="SAPBEXexcCritical5 2 2 7" xfId="3531" xr:uid="{70990D34-C9E9-4792-A802-11766E5496EC}"/>
    <cellStyle name="SAPBEXexcCritical5 2 2 8" xfId="4348" xr:uid="{0ACE0798-2028-443A-9C01-F59765C432D7}"/>
    <cellStyle name="SAPBEXexcCritical5 2 2 9" xfId="12112" xr:uid="{1DE2E472-6A87-4AF7-A19D-C1F3EC9D02D7}"/>
    <cellStyle name="SAPBEXexcCritical5 2 3" xfId="1243" xr:uid="{5F6BF704-1472-4C98-BC37-A17BC6706728}"/>
    <cellStyle name="SAPBEXexcCritical5 2 3 2" xfId="2491" xr:uid="{E011EEC9-8717-4F07-91BA-ED804F2AD9E6}"/>
    <cellStyle name="SAPBEXexcCritical5 2 3 2 2" xfId="13941" xr:uid="{5A9451E2-557D-48A5-8624-C6FDAF4B996A}"/>
    <cellStyle name="SAPBEXexcCritical5 2 3 3" xfId="2997" xr:uid="{79FC9FB2-4603-4178-9928-D3EF1D5F75B6}"/>
    <cellStyle name="SAPBEXexcCritical5 2 3 3 2" xfId="14952" xr:uid="{812010B0-575E-42F2-9957-BB0253E15DBF}"/>
    <cellStyle name="SAPBEXexcCritical5 2 3 4" xfId="1730" xr:uid="{23107DCB-38E0-4B67-972B-5B8F4621BD0E}"/>
    <cellStyle name="SAPBEXexcCritical5 2 3 5" xfId="3930" xr:uid="{C2B7D955-CC16-45E2-8AD8-272C842B8937}"/>
    <cellStyle name="SAPBEXexcCritical5 2 3 6" xfId="1581" xr:uid="{2EA9B2A4-7D7F-48F2-99A9-2383447E84DC}"/>
    <cellStyle name="SAPBEXexcCritical5 2 3 7" xfId="4096" xr:uid="{E13AE2E7-B9E6-44B3-A4D2-76A3E8662134}"/>
    <cellStyle name="SAPBEXexcCritical5 2 3 8" xfId="10708" xr:uid="{3EEEC855-74ED-402A-99DD-FA2A76EF4AC7}"/>
    <cellStyle name="SAPBEXexcCritical5 2 4" xfId="2017" xr:uid="{630FA536-D1D7-4D46-89A0-DF4D0C0ABE48}"/>
    <cellStyle name="SAPBEXexcCritical5 2 4 2" xfId="10100" xr:uid="{66EA2906-DE89-438C-B73A-6C46F77DB126}"/>
    <cellStyle name="SAPBEXexcCritical5 2 5" xfId="2274" xr:uid="{29FED795-31CC-423F-9E04-DEFB9E62F122}"/>
    <cellStyle name="SAPBEXexcCritical5 2 5 2" xfId="13494" xr:uid="{43A1ABEA-6760-439A-999D-3FE21FC69002}"/>
    <cellStyle name="SAPBEXexcCritical5 2 6" xfId="2321" xr:uid="{DED17BF7-0FD3-4771-9ED1-8FCD6D9F18E0}"/>
    <cellStyle name="SAPBEXexcCritical5 2 6 2" xfId="13071" xr:uid="{E8426B33-E74A-4751-913A-8091A088C886}"/>
    <cellStyle name="SAPBEXexcCritical5 2 7" xfId="3427" xr:uid="{8F9C33B1-048F-462E-8CCC-2C32061193CC}"/>
    <cellStyle name="SAPBEXexcCritical5 2 8" xfId="3648" xr:uid="{868526CE-92A0-4A5B-8DD4-5023C8970CC4}"/>
    <cellStyle name="SAPBEXexcCritical5 2 9" xfId="4362" xr:uid="{3841512D-9F2A-41EB-800E-379DD9E94F95}"/>
    <cellStyle name="SAPBEXexcCritical5 3" xfId="731" xr:uid="{7DA80D1D-8A0F-4B6A-A3A7-E234BAE1D748}"/>
    <cellStyle name="SAPBEXexcCritical5 3 10" xfId="8141" xr:uid="{768AA5F7-DE89-4BFD-AF3B-B36FDECCA236}"/>
    <cellStyle name="SAPBEXexcCritical5 3 2" xfId="732" xr:uid="{12A3AD9C-E2B0-4DF3-BEDF-057D27CDD578}"/>
    <cellStyle name="SAPBEXexcCritical5 3 2 2" xfId="1246" xr:uid="{094C8A9B-D163-4535-8726-FC16BBCA2C37}"/>
    <cellStyle name="SAPBEXexcCritical5 3 2 2 2" xfId="2494" xr:uid="{FC4AEF3F-0DE8-43B7-9993-FAB4B7268D80}"/>
    <cellStyle name="SAPBEXexcCritical5 3 2 2 3" xfId="3000" xr:uid="{CBCEAFF3-F6FF-4011-A8C2-24AB2CB09286}"/>
    <cellStyle name="SAPBEXexcCritical5 3 2 2 4" xfId="2145" xr:uid="{D4535A93-417F-4810-813C-9BEBBE1A6C4E}"/>
    <cellStyle name="SAPBEXexcCritical5 3 2 2 5" xfId="3375" xr:uid="{E0E6E540-3B04-4342-9192-5FC97B58A6A0}"/>
    <cellStyle name="SAPBEXexcCritical5 3 2 2 6" xfId="3907" xr:uid="{3A934B7B-47C7-4047-8752-81E6807E9D16}"/>
    <cellStyle name="SAPBEXexcCritical5 3 2 2 7" xfId="3895" xr:uid="{606DD440-FCD4-4E2E-A3F4-3955BBE35F05}"/>
    <cellStyle name="SAPBEXexcCritical5 3 2 2 8" xfId="14896" xr:uid="{89E890DF-DFA0-4FB2-B1B5-23CB63CB8429}"/>
    <cellStyle name="SAPBEXexcCritical5 3 2 3" xfId="2020" xr:uid="{7B2566B2-0EB3-44F9-BD90-207A01C8A59C}"/>
    <cellStyle name="SAPBEXexcCritical5 3 2 3 2" xfId="15623" xr:uid="{2778602C-BA86-451B-A695-DF150B81E292}"/>
    <cellStyle name="SAPBEXexcCritical5 3 2 4" xfId="1680" xr:uid="{E771EFAC-32BF-4FD7-9020-0A8876EEC597}"/>
    <cellStyle name="SAPBEXexcCritical5 3 2 4 2" xfId="17007" xr:uid="{D556A900-5BCB-48C4-9F45-9A10EEE5F7F2}"/>
    <cellStyle name="SAPBEXexcCritical5 3 2 5" xfId="1735" xr:uid="{06C9EBF3-4219-4F5E-8E3F-D00713D8C667}"/>
    <cellStyle name="SAPBEXexcCritical5 3 2 6" xfId="1854" xr:uid="{E44FF3E0-FCF8-4EE9-91C2-E9E60F3F9664}"/>
    <cellStyle name="SAPBEXexcCritical5 3 2 7" xfId="3759" xr:uid="{86B7F703-0C44-4213-AA0F-D8C52463E3F3}"/>
    <cellStyle name="SAPBEXexcCritical5 3 2 8" xfId="3994" xr:uid="{B55954CE-96F8-438F-A6E5-337B837B25B9}"/>
    <cellStyle name="SAPBEXexcCritical5 3 2 9" xfId="12223" xr:uid="{D04EC1CF-B8F5-4F34-BC6C-C78CDDB74F4F}"/>
    <cellStyle name="SAPBEXexcCritical5 3 3" xfId="1245" xr:uid="{E453703C-C5BA-4BE0-8B50-9FA655240C9B}"/>
    <cellStyle name="SAPBEXexcCritical5 3 3 2" xfId="2493" xr:uid="{362CF625-656E-410F-9BF5-A0E90041231B}"/>
    <cellStyle name="SAPBEXexcCritical5 3 3 2 2" xfId="14051" xr:uid="{0105EC8A-2E1B-4DC4-810B-0370B3BC4BC7}"/>
    <cellStyle name="SAPBEXexcCritical5 3 3 3" xfId="2999" xr:uid="{A7CD4CEB-82CC-437F-919A-1E26F9E487B7}"/>
    <cellStyle name="SAPBEXexcCritical5 3 3 3 2" xfId="12953" xr:uid="{92347AED-E74B-480F-8252-007C29FB9ABA}"/>
    <cellStyle name="SAPBEXexcCritical5 3 3 4" xfId="3202" xr:uid="{23EF0C6D-43F9-4DA4-919E-8296FA7F8E66}"/>
    <cellStyle name="SAPBEXexcCritical5 3 3 5" xfId="3513" xr:uid="{C4E07E02-BB23-4F83-84B2-A316684EF323}"/>
    <cellStyle name="SAPBEXexcCritical5 3 3 6" xfId="4039" xr:uid="{2C8FF52B-E208-4C2B-8B4B-0CECC048149B}"/>
    <cellStyle name="SAPBEXexcCritical5 3 3 7" xfId="4284" xr:uid="{79EF0799-F2FF-40F0-866D-978CF665654E}"/>
    <cellStyle name="SAPBEXexcCritical5 3 3 8" xfId="10820" xr:uid="{E3EE0A6E-768F-48D1-BFBA-DC93B098231D}"/>
    <cellStyle name="SAPBEXexcCritical5 3 4" xfId="2019" xr:uid="{13F1299F-1036-4468-8033-75FF38B1CA5A}"/>
    <cellStyle name="SAPBEXexcCritical5 3 4 2" xfId="10034" xr:uid="{48E564D7-C339-49A0-810F-4BFC12C0435C}"/>
    <cellStyle name="SAPBEXexcCritical5 3 5" xfId="1679" xr:uid="{3D9B510C-0AC9-4BAC-9FB6-9A66481FE87B}"/>
    <cellStyle name="SAPBEXexcCritical5 3 5 2" xfId="13428" xr:uid="{CE799BF4-B2A9-431A-BC2C-D67670FDA6FA}"/>
    <cellStyle name="SAPBEXexcCritical5 3 6" xfId="2190" xr:uid="{EBBDAD25-E2A2-4AB7-BC80-F510F5FCBB5A}"/>
    <cellStyle name="SAPBEXexcCritical5 3 6 2" xfId="14622" xr:uid="{3A0744ED-DA92-440D-922B-E67D60DF71AD}"/>
    <cellStyle name="SAPBEXexcCritical5 3 7" xfId="3905" xr:uid="{CE3FEBA7-C36C-4D68-8C08-D36395EBA89D}"/>
    <cellStyle name="SAPBEXexcCritical5 3 8" xfId="3734" xr:uid="{27F7A05D-F55D-4DF0-838D-D34445881C88}"/>
    <cellStyle name="SAPBEXexcCritical5 3 9" xfId="4142" xr:uid="{B502FDB7-666B-490C-AB7F-3397F678DB5D}"/>
    <cellStyle name="SAPBEXexcCritical5 4" xfId="733" xr:uid="{6CFBD074-7046-438C-9CFD-38C23FEA7D94}"/>
    <cellStyle name="SAPBEXexcCritical5 4 2" xfId="1247" xr:uid="{ADE6DB36-9120-49D8-AF1C-CD006F0E6A32}"/>
    <cellStyle name="SAPBEXexcCritical5 4 2 2" xfId="2495" xr:uid="{EDAA9D48-656A-48BD-8DB5-23A0F66F163C}"/>
    <cellStyle name="SAPBEXexcCritical5 4 2 2 2" xfId="15017" xr:uid="{0579B152-3727-4203-811D-39D8CC010ED0}"/>
    <cellStyle name="SAPBEXexcCritical5 4 2 3" xfId="3001" xr:uid="{2566AF9C-AFD3-4CB5-ACD3-CF3D561D01BF}"/>
    <cellStyle name="SAPBEXexcCritical5 4 2 3 2" xfId="15791" xr:uid="{1F178F2F-DB0A-4E6E-8CE2-6676CE43119A}"/>
    <cellStyle name="SAPBEXexcCritical5 4 2 4" xfId="2144" xr:uid="{6175B12A-D7B8-4A6E-8A3D-DFD5A4580EA8}"/>
    <cellStyle name="SAPBEXexcCritical5 4 2 4 2" xfId="17264" xr:uid="{5CFD6657-8DAF-4CD1-B719-17151B6D998E}"/>
    <cellStyle name="SAPBEXexcCritical5 4 2 5" xfId="1971" xr:uid="{00A9E4C9-DFCD-4079-8D3B-F84D0FCEA0A5}"/>
    <cellStyle name="SAPBEXexcCritical5 4 2 6" xfId="3750" xr:uid="{DEA2E5F4-BE8B-425E-875B-D92DBEC4878E}"/>
    <cellStyle name="SAPBEXexcCritical5 4 2 7" xfId="4342" xr:uid="{50F950DA-5F45-4AF9-A35F-BD6CC0C1E3A6}"/>
    <cellStyle name="SAPBEXexcCritical5 4 2 8" xfId="12480" xr:uid="{8CCC1622-ACAE-49BE-9044-39365863800D}"/>
    <cellStyle name="SAPBEXexcCritical5 4 3" xfId="2021" xr:uid="{9A076744-C0D6-4790-AE30-1C5EFD98C1CE}"/>
    <cellStyle name="SAPBEXexcCritical5 4 3 2" xfId="14265" xr:uid="{1BAB7839-8DE8-4855-8B08-9B78151339D0}"/>
    <cellStyle name="SAPBEXexcCritical5 4 3 3" xfId="14569" xr:uid="{D7645746-C8C9-4F5D-8AF2-547C8900E732}"/>
    <cellStyle name="SAPBEXexcCritical5 4 3 4" xfId="11078" xr:uid="{D9CC5AC7-8201-4AC9-979B-4B8A28AE0867}"/>
    <cellStyle name="SAPBEXexcCritical5 4 4" xfId="1468" xr:uid="{B6FE9F27-7A12-461D-915E-624D807DBAE1}"/>
    <cellStyle name="SAPBEXexcCritical5 4 4 2" xfId="10124" xr:uid="{E3960975-76FA-4EE8-BAE6-5AACD4FD0EE6}"/>
    <cellStyle name="SAPBEXexcCritical5 4 5" xfId="2043" xr:uid="{21750F5A-1793-471B-BF11-BD640DCCAC26}"/>
    <cellStyle name="SAPBEXexcCritical5 4 5 2" xfId="13518" xr:uid="{554C1679-16BF-4444-A58D-02194C060C9C}"/>
    <cellStyle name="SAPBEXexcCritical5 4 6" xfId="3146" xr:uid="{B2D303C1-2BCB-45E0-8D64-3F90B53CD0C5}"/>
    <cellStyle name="SAPBEXexcCritical5 4 6 2" xfId="14170" xr:uid="{F4E6A606-2836-469D-A46A-EC6419AAA1AB}"/>
    <cellStyle name="SAPBEXexcCritical5 4 7" xfId="3669" xr:uid="{FE2C7AFF-B697-41D5-98DE-15F50187413C}"/>
    <cellStyle name="SAPBEXexcCritical5 4 8" xfId="4135" xr:uid="{709D1E96-0852-47E2-8C51-0E7E9C26806B}"/>
    <cellStyle name="SAPBEXexcCritical5 4 9" xfId="8232" xr:uid="{13A051F9-FC12-4991-BC50-A146B3EF5E06}"/>
    <cellStyle name="SAPBEXexcCritical5 5" xfId="942" xr:uid="{6649BA5A-53AB-4656-8BA2-5E1B9738F2C7}"/>
    <cellStyle name="SAPBEXexcCritical5 5 2" xfId="1350" xr:uid="{B18BB75D-B1E1-47C3-B619-A87C81677501}"/>
    <cellStyle name="SAPBEXexcCritical5 5 2 2" xfId="2598" xr:uid="{DD767D92-DFF3-4216-853F-04E156420C9A}"/>
    <cellStyle name="SAPBEXexcCritical5 5 2 2 2" xfId="15101" xr:uid="{2294B749-87F2-43DE-B8BE-060F6831C731}"/>
    <cellStyle name="SAPBEXexcCritical5 5 2 3" xfId="3104" xr:uid="{6113F0FE-39AB-4F11-8A9E-BE79BFE139BC}"/>
    <cellStyle name="SAPBEXexcCritical5 5 2 3 2" xfId="15878" xr:uid="{28B750FE-2F39-4E7B-946C-F5D3A9F1E386}"/>
    <cellStyle name="SAPBEXexcCritical5 5 2 4" xfId="2044" xr:uid="{095E6E26-6B74-4D36-A174-0ADFEEF60136}"/>
    <cellStyle name="SAPBEXexcCritical5 5 2 4 2" xfId="17439" xr:uid="{401190E4-956A-4EDA-A2BB-11743432F49A}"/>
    <cellStyle name="SAPBEXexcCritical5 5 2 5" xfId="2335" xr:uid="{BA602255-7A3A-4AC2-93A9-C3F7AA848EED}"/>
    <cellStyle name="SAPBEXexcCritical5 5 2 6" xfId="3232" xr:uid="{0B0AF57B-AB99-48D8-8FB8-7AAD3F9994E9}"/>
    <cellStyle name="SAPBEXexcCritical5 5 2 7" xfId="4243" xr:uid="{69EDAE6A-0AB7-4911-8CF9-8BB39D15E841}"/>
    <cellStyle name="SAPBEXexcCritical5 5 2 8" xfId="12664" xr:uid="{692AFE72-D7AD-4C5F-A135-1574F97DEF02}"/>
    <cellStyle name="SAPBEXexcCritical5 5 3" xfId="2210" xr:uid="{1D094AE8-916A-4176-B740-BE571C7B1B47}"/>
    <cellStyle name="SAPBEXexcCritical5 5 3 2" xfId="14401" xr:uid="{C77C0B92-B236-413A-82B0-9FB5CF1652BB}"/>
    <cellStyle name="SAPBEXexcCritical5 5 3 3" xfId="9106" xr:uid="{F610A04E-61FE-49D1-98D3-33C7A49B24EF}"/>
    <cellStyle name="SAPBEXexcCritical5 5 3 4" xfId="11255" xr:uid="{3DE4908C-5217-42CE-8B80-1CB457CCF71E}"/>
    <cellStyle name="SAPBEXexcCritical5 5 4" xfId="2717" xr:uid="{BDC82A0A-5887-4F62-AD76-B97C00A60BFC}"/>
    <cellStyle name="SAPBEXexcCritical5 5 4 2" xfId="9761" xr:uid="{558020E2-BA16-4435-88A2-ABBF8F9FEF51}"/>
    <cellStyle name="SAPBEXexcCritical5 5 5" xfId="3332" xr:uid="{AA0A3004-15C4-4384-BF22-C3E85D8E1ADC}"/>
    <cellStyle name="SAPBEXexcCritical5 5 5 2" xfId="13194" xr:uid="{DAAD97C7-342A-4173-8126-5122E38BBAD6}"/>
    <cellStyle name="SAPBEXexcCritical5 5 6" xfId="3387" xr:uid="{CC9FA63C-7E94-4E7B-A5AD-BA6F36162BA6}"/>
    <cellStyle name="SAPBEXexcCritical5 5 6 2" xfId="13178" xr:uid="{82652D3C-7D85-499B-9BD3-BD3BA01E5A0A}"/>
    <cellStyle name="SAPBEXexcCritical5 5 7" xfId="2345" xr:uid="{A627EE66-4421-4836-93F2-6E6123CEBB2A}"/>
    <cellStyle name="SAPBEXexcCritical5 5 8" xfId="4091" xr:uid="{231E7096-97D1-4862-88ED-CF30F45DDC64}"/>
    <cellStyle name="SAPBEXexcCritical5 5 9" xfId="7868" xr:uid="{BFA892EF-5857-46DF-82F6-4EB935DC042C}"/>
    <cellStyle name="SAPBEXexcCritical5 6" xfId="966" xr:uid="{4C76C36F-01DF-4495-B688-7AD571845332}"/>
    <cellStyle name="SAPBEXexcCritical5 6 2" xfId="15313" xr:uid="{99D5AB58-B0AC-41CC-BC9F-D3A93D5759D5}"/>
    <cellStyle name="SAPBEXexcCritical5 6 3" xfId="16429" xr:uid="{8BB93496-BF94-4303-BE6C-9379309F3FFC}"/>
    <cellStyle name="SAPBEXexcCritical5 6 4" xfId="11520" xr:uid="{B57DAADA-4C38-4D77-A61D-F93F34593EDA}"/>
    <cellStyle name="SAPBEXexcCritical5 7" xfId="1047" xr:uid="{329DB99A-7F5F-4F39-855E-C6FC07C475E3}"/>
    <cellStyle name="SAPBEXexcCritical5 7 2" xfId="14685" xr:uid="{FB3DCC75-DF49-4E74-AABB-41153A6FAEE6}"/>
    <cellStyle name="SAPBEXexcCritical5 7 3" xfId="15408" xr:uid="{C93DF30B-6BF4-4FB3-B0E9-FE1FD486938F}"/>
    <cellStyle name="SAPBEXexcCritical5 7 4" xfId="16750" xr:uid="{4ABD0C5C-DF54-4879-8595-B5AB3045DA7A}"/>
    <cellStyle name="SAPBEXexcCritical5 7 5" xfId="11890" xr:uid="{53805345-8689-4EEA-8350-3E00E6F1936C}"/>
    <cellStyle name="SAPBEXexcCritical5 8" xfId="255" xr:uid="{1B9CDA47-E08E-4309-B7D6-CF9D89ACE628}"/>
    <cellStyle name="SAPBEXexcCritical5 8 2" xfId="1171" xr:uid="{466CEB44-1ABA-4E18-9193-6F545B6397D7}"/>
    <cellStyle name="SAPBEXexcCritical5 8 2 2" xfId="2419" xr:uid="{BDE61EBF-C99F-4618-8118-D85B5F32B7F3}"/>
    <cellStyle name="SAPBEXexcCritical5 8 2 3" xfId="2925" xr:uid="{9BDF9D4A-6D58-4394-92B0-4E916849349E}"/>
    <cellStyle name="SAPBEXexcCritical5 8 2 4" xfId="3352" xr:uid="{5F03409B-9733-4970-923C-CC98A0BB5C4F}"/>
    <cellStyle name="SAPBEXexcCritical5 8 2 5" xfId="3703" xr:uid="{4C96CCE0-1736-489A-88F3-0F99A3A0DD11}"/>
    <cellStyle name="SAPBEXexcCritical5 8 2 6" xfId="4148" xr:uid="{566A3619-D505-4773-9355-4D0B8A8C9AFE}"/>
    <cellStyle name="SAPBEXexcCritical5 8 2 7" xfId="3459" xr:uid="{A2A33FE4-12F4-4084-9A0A-872150223DFB}"/>
    <cellStyle name="SAPBEXexcCritical5 8 2 8" xfId="13736" xr:uid="{68FA50F2-D03F-4FDF-B42F-989732D551ED}"/>
    <cellStyle name="SAPBEXexcCritical5 8 3" xfId="1597" xr:uid="{4AB900AC-0FA0-479D-92BD-4ED9E00C23B0}"/>
    <cellStyle name="SAPBEXexcCritical5 8 3 2" xfId="14740" xr:uid="{07EF32B4-3D7C-4C6E-A577-C0CE87917877}"/>
    <cellStyle name="SAPBEXexcCritical5 8 4" xfId="1522" xr:uid="{FD75F9D0-80BB-47D4-BA70-468FEB23B0FC}"/>
    <cellStyle name="SAPBEXexcCritical5 8 5" xfId="3423" xr:uid="{5F42E21B-B57E-46E5-ACCC-5564669096CC}"/>
    <cellStyle name="SAPBEXexcCritical5 8 6" xfId="3670" xr:uid="{9F4ACC7A-8886-403D-96CD-95E185B377D8}"/>
    <cellStyle name="SAPBEXexcCritical5 8 7" xfId="4226" xr:uid="{F34B40B3-B409-4D11-8AD4-382F303ABD15}"/>
    <cellStyle name="SAPBEXexcCritical5 8 8" xfId="3613" xr:uid="{98DC5157-AC5B-4358-B209-4B4391210451}"/>
    <cellStyle name="SAPBEXexcCritical5 8 9" xfId="10476" xr:uid="{455E83A5-9E22-4664-86CE-9F15BD0F486D}"/>
    <cellStyle name="SAPBEXexcCritical5 9" xfId="1124" xr:uid="{999FEC48-C071-497A-B37F-62DA7BCB3FBB}"/>
    <cellStyle name="SAPBEXexcCritical5 9 2" xfId="2372" xr:uid="{DBA7AE95-28EB-4C18-B1E3-D73E81E034C3}"/>
    <cellStyle name="SAPBEXexcCritical5 9 3" xfId="2878" xr:uid="{84F7BA36-A7FF-410A-ADCC-2E0797988925}"/>
    <cellStyle name="SAPBEXexcCritical5 9 4" xfId="1519" xr:uid="{13E2B512-38D6-4092-B31E-AB8FE371AE0D}"/>
    <cellStyle name="SAPBEXexcCritical5 9 5" xfId="3737" xr:uid="{F891A590-4A1A-4777-A252-E907EDD32F3C}"/>
    <cellStyle name="SAPBEXexcCritical5 9 6" xfId="2628" xr:uid="{F049EEA3-255D-40CC-B5E0-88E1D4E52BF3}"/>
    <cellStyle name="SAPBEXexcCritical5 9 7" xfId="4450" xr:uid="{2664A88E-855D-40C2-9C40-8E98939D02E4}"/>
    <cellStyle name="SAPBEXexcCritical5 9 8" xfId="9195" xr:uid="{6326EA2B-0315-4EE0-85FA-0F41551C6EB9}"/>
    <cellStyle name="SAPBEXexcCritical5_East 1415 Budget model v1" xfId="734" xr:uid="{57D6E4E0-D333-4E76-8C90-5344A713045C}"/>
    <cellStyle name="SAPBEXexcCritical6" xfId="59" xr:uid="{E7C04053-3FAD-4BF3-9AA7-E441F07FD527}"/>
    <cellStyle name="SAPBEXexcCritical6 10" xfId="1426" xr:uid="{D8EB0F99-9EA6-4981-BC12-5EA4D23CEAD4}"/>
    <cellStyle name="SAPBEXexcCritical6 10 2" xfId="8960" xr:uid="{D8D1286A-C920-4305-955A-6C7707944A4E}"/>
    <cellStyle name="SAPBEXexcCritical6 11" xfId="2254" xr:uid="{8B32D25D-AC9E-4CA5-A747-B66A6B136090}"/>
    <cellStyle name="SAPBEXexcCritical6 12" xfId="3430" xr:uid="{492DA888-C2F0-42F3-8717-A845B9262FBA}"/>
    <cellStyle name="SAPBEXexcCritical6 13" xfId="2353" xr:uid="{F61CA83E-0222-4246-A636-4E27FF442495}"/>
    <cellStyle name="SAPBEXexcCritical6 14" xfId="4004" xr:uid="{DE215128-9176-4AB1-98AD-8C02229B9C9B}"/>
    <cellStyle name="SAPBEXexcCritical6 15" xfId="1972" xr:uid="{04699441-7614-48DB-9A21-602E5A154816}"/>
    <cellStyle name="SAPBEXexcCritical6 16" xfId="5955" xr:uid="{E65C140C-4326-4510-952D-F09105BB22D8}"/>
    <cellStyle name="SAPBEXexcCritical6 17" xfId="7308" xr:uid="{C7A6B621-C974-4CAF-AB62-1C34453A4BC6}"/>
    <cellStyle name="SAPBEXexcCritical6 2" xfId="735" xr:uid="{E85AFBCE-0CC2-4E00-9FE0-98A6153615C4}"/>
    <cellStyle name="SAPBEXexcCritical6 2 10" xfId="7942" xr:uid="{E9656E62-F01E-4F53-8D27-29C3D06B24E6}"/>
    <cellStyle name="SAPBEXexcCritical6 2 2" xfId="736" xr:uid="{ABC79CC6-0C14-422D-B5C8-A5546FA19BD4}"/>
    <cellStyle name="SAPBEXexcCritical6 2 2 2" xfId="1249" xr:uid="{B0366162-897C-405E-B882-CF8C31F74184}"/>
    <cellStyle name="SAPBEXexcCritical6 2 2 2 2" xfId="2497" xr:uid="{829C4770-B99E-4B17-9918-A5B1A0E7A4A1}"/>
    <cellStyle name="SAPBEXexcCritical6 2 2 2 3" xfId="3003" xr:uid="{2211A235-E3E5-41B4-84FC-7E1ED10D60F3}"/>
    <cellStyle name="SAPBEXexcCritical6 2 2 2 4" xfId="2841" xr:uid="{1E0CDDD7-1BCB-4959-85A1-95D72A207C3C}"/>
    <cellStyle name="SAPBEXexcCritical6 2 2 2 5" xfId="3868" xr:uid="{D623FB17-A9F7-48CD-B432-6BB133485A26}"/>
    <cellStyle name="SAPBEXexcCritical6 2 2 2 6" xfId="3941" xr:uid="{6C1F6998-95E6-4DE8-A175-EF19EFAE9679}"/>
    <cellStyle name="SAPBEXexcCritical6 2 2 2 7" xfId="2239" xr:uid="{AE174F3B-3D28-4235-B2E4-8443DA3A92DD}"/>
    <cellStyle name="SAPBEXexcCritical6 2 2 2 8" xfId="14836" xr:uid="{FDDADE11-7004-4D58-B727-CF0861A16F66}"/>
    <cellStyle name="SAPBEXexcCritical6 2 2 3" xfId="2023" xr:uid="{973F8A6A-A2EC-4709-9273-FB3A188CC3D5}"/>
    <cellStyle name="SAPBEXexcCritical6 2 2 3 2" xfId="15516" xr:uid="{00C1E79E-11D4-4BE8-A05A-0EAFE637F6F8}"/>
    <cellStyle name="SAPBEXexcCritical6 2 2 4" xfId="2271" xr:uid="{553CAB9C-468D-4CDF-AB0E-ED712C046541}"/>
    <cellStyle name="SAPBEXexcCritical6 2 2 4 2" xfId="16912" xr:uid="{DE0FD61C-92D7-40CA-AD62-9DE8B3EE9D3F}"/>
    <cellStyle name="SAPBEXexcCritical6 2 2 5" xfId="2812" xr:uid="{3A743D0C-B3E1-4197-94ED-71EDC5F0E002}"/>
    <cellStyle name="SAPBEXexcCritical6 2 2 6" xfId="3684" xr:uid="{8D415F9E-5D8C-4EDA-8DA7-BF75F13056EE}"/>
    <cellStyle name="SAPBEXexcCritical6 2 2 7" xfId="1852" xr:uid="{7C9559D8-F1C5-4E6D-ACDB-7812E7E26152}"/>
    <cellStyle name="SAPBEXexcCritical6 2 2 8" xfId="3928" xr:uid="{835C049B-F960-4EF4-AE18-2049979C3087}"/>
    <cellStyle name="SAPBEXexcCritical6 2 2 9" xfId="12113" xr:uid="{0A9178B9-B178-451E-B3D6-99B55D2F78FD}"/>
    <cellStyle name="SAPBEXexcCritical6 2 3" xfId="1248" xr:uid="{DDC94995-B2CE-491A-A4ED-3AC9C2778F0D}"/>
    <cellStyle name="SAPBEXexcCritical6 2 3 2" xfId="2496" xr:uid="{17753DFA-95BC-41EA-A795-09E1257DE3CE}"/>
    <cellStyle name="SAPBEXexcCritical6 2 3 2 2" xfId="13942" xr:uid="{E4184D2E-332D-49F8-890B-5486E1B457AE}"/>
    <cellStyle name="SAPBEXexcCritical6 2 3 3" xfId="3002" xr:uid="{766052CB-1E80-44ED-B8A3-41573C0B7991}"/>
    <cellStyle name="SAPBEXexcCritical6 2 3 3 2" xfId="13104" xr:uid="{AB0F5AB9-66C7-4494-B1F9-08B01001714F}"/>
    <cellStyle name="SAPBEXexcCritical6 2 3 4" xfId="1570" xr:uid="{C0C00A48-5C52-4016-9306-7238D2A0F22E}"/>
    <cellStyle name="SAPBEXexcCritical6 2 3 5" xfId="3625" xr:uid="{675A10B9-C099-4BB3-9FF9-6602C0FD79FC}"/>
    <cellStyle name="SAPBEXexcCritical6 2 3 6" xfId="3657" xr:uid="{35D09EF4-4E61-44E4-BC4F-A9841866AC83}"/>
    <cellStyle name="SAPBEXexcCritical6 2 3 7" xfId="4254" xr:uid="{037B29EC-5EFB-4536-B6B0-1618CA912AA0}"/>
    <cellStyle name="SAPBEXexcCritical6 2 3 8" xfId="10709" xr:uid="{2D6B7B6D-0D35-418A-BC3E-9F05A550982F}"/>
    <cellStyle name="SAPBEXexcCritical6 2 4" xfId="2022" xr:uid="{4DB66326-D5BD-44AC-BCBF-8F5DA6A0DC9A}"/>
    <cellStyle name="SAPBEXexcCritical6 2 4 2" xfId="9835" xr:uid="{AA59DDFD-7E9F-4E48-A7B5-599BF695F006}"/>
    <cellStyle name="SAPBEXexcCritical6 2 5" xfId="1684" xr:uid="{7FAF7BDC-E26A-411F-A162-755B680B0597}"/>
    <cellStyle name="SAPBEXexcCritical6 2 5 2" xfId="13268" xr:uid="{B21EE128-6B0F-4C39-A089-BC0BEE6A6459}"/>
    <cellStyle name="SAPBEXexcCritical6 2 6" xfId="2231" xr:uid="{52C69903-94D6-4CD4-ABB4-E46A9BF02EC4}"/>
    <cellStyle name="SAPBEXexcCritical6 2 6 2" xfId="15257" xr:uid="{5F7D1666-1EA0-4E8C-86B6-05B09BB23B2B}"/>
    <cellStyle name="SAPBEXexcCritical6 2 7" xfId="3436" xr:uid="{C0C89608-6BCE-4C4C-8207-6DA79A26DC3E}"/>
    <cellStyle name="SAPBEXexcCritical6 2 8" xfId="3768" xr:uid="{BD9A85C4-C3A2-4665-8615-E7360D9E016C}"/>
    <cellStyle name="SAPBEXexcCritical6 2 9" xfId="2624" xr:uid="{C512017F-A54C-4FDE-9F47-D3809A8C811F}"/>
    <cellStyle name="SAPBEXexcCritical6 3" xfId="737" xr:uid="{230B63EA-EFA3-498B-9C67-8CCA29313085}"/>
    <cellStyle name="SAPBEXexcCritical6 3 10" xfId="8366" xr:uid="{7D3FFFDD-C790-4B16-A529-4AFC12E04AE9}"/>
    <cellStyle name="SAPBEXexcCritical6 3 2" xfId="738" xr:uid="{33A13A1E-E40C-406E-BB4D-7F64D49C0BBA}"/>
    <cellStyle name="SAPBEXexcCritical6 3 2 2" xfId="1251" xr:uid="{C51572FE-F8D9-4E37-8952-89ABDBF0A803}"/>
    <cellStyle name="SAPBEXexcCritical6 3 2 2 2" xfId="2499" xr:uid="{DAC8A538-5602-491D-A961-1807E0F05EA0}"/>
    <cellStyle name="SAPBEXexcCritical6 3 2 2 3" xfId="3005" xr:uid="{99DFC63D-DD95-466D-BE8A-0A7B1540D52E}"/>
    <cellStyle name="SAPBEXexcCritical6 3 2 2 4" xfId="2686" xr:uid="{E729F78F-B807-4C7C-BADC-C8B97B1AB474}"/>
    <cellStyle name="SAPBEXexcCritical6 3 2 2 5" xfId="1884" xr:uid="{5D69E702-8CE0-4FB8-8922-83BFE0EFB9F8}"/>
    <cellStyle name="SAPBEXexcCritical6 3 2 2 6" xfId="4087" xr:uid="{29FDBAC8-F032-4F41-9BA5-DE6843FEAB4F}"/>
    <cellStyle name="SAPBEXexcCritical6 3 2 2 7" xfId="4483" xr:uid="{814F8A2F-5C62-47C1-8E8A-68958F9F956F}"/>
    <cellStyle name="SAPBEXexcCritical6 3 2 2 8" xfId="14897" xr:uid="{97CDE643-CE6E-4D28-9875-FFEE2FB93946}"/>
    <cellStyle name="SAPBEXexcCritical6 3 2 3" xfId="2025" xr:uid="{14B9EA44-2C1C-4A2F-B2DD-FF834DEB3F3C}"/>
    <cellStyle name="SAPBEXexcCritical6 3 2 3 2" xfId="15624" xr:uid="{B7709E2A-5D25-4FC9-8013-90CECAF127AD}"/>
    <cellStyle name="SAPBEXexcCritical6 3 2 4" xfId="1681" xr:uid="{10C792EC-52FF-4B15-82B7-906FF35D23E7}"/>
    <cellStyle name="SAPBEXexcCritical6 3 2 4 2" xfId="17008" xr:uid="{16A2DE69-1DAD-4B3D-B586-69318B8D4A5C}"/>
    <cellStyle name="SAPBEXexcCritical6 3 2 5" xfId="2049" xr:uid="{FC2C3E92-3F6F-4121-9C5E-5330C8266D49}"/>
    <cellStyle name="SAPBEXexcCritical6 3 2 6" xfId="3190" xr:uid="{89F90F97-FE3D-468F-B9CD-CB327729FC92}"/>
    <cellStyle name="SAPBEXexcCritical6 3 2 7" xfId="3752" xr:uid="{E141ADF0-21FF-47DA-B909-CAC891ECFB45}"/>
    <cellStyle name="SAPBEXexcCritical6 3 2 8" xfId="3689" xr:uid="{8B9B05F2-441F-432D-AD90-BF87C6F47D45}"/>
    <cellStyle name="SAPBEXexcCritical6 3 2 9" xfId="12224" xr:uid="{E90FE9EF-D10D-48B4-A3DA-37B3730D4176}"/>
    <cellStyle name="SAPBEXexcCritical6 3 3" xfId="1250" xr:uid="{729D5F1F-1322-4259-8774-AFE5BE557192}"/>
    <cellStyle name="SAPBEXexcCritical6 3 3 2" xfId="2498" xr:uid="{F95F63E5-F3D5-4593-AC4A-D304037FBA70}"/>
    <cellStyle name="SAPBEXexcCritical6 3 3 2 2" xfId="14052" xr:uid="{1E2A4640-131B-4B7C-9B7F-5FBD0C17C5F5}"/>
    <cellStyle name="SAPBEXexcCritical6 3 3 3" xfId="3004" xr:uid="{D8D9868F-DE92-48F2-8565-7070D4AE2B77}"/>
    <cellStyle name="SAPBEXexcCritical6 3 3 3 2" xfId="9091" xr:uid="{1A11C200-C58B-48C6-BD98-463385CD9CF8}"/>
    <cellStyle name="SAPBEXexcCritical6 3 3 4" xfId="2276" xr:uid="{B20A9117-F3D8-4E16-A8F7-544DC557BCF2}"/>
    <cellStyle name="SAPBEXexcCritical6 3 3 5" xfId="3548" xr:uid="{73E47BF7-2BB9-42B1-882C-F90B190B168E}"/>
    <cellStyle name="SAPBEXexcCritical6 3 3 6" xfId="3904" xr:uid="{02177805-6259-45DE-B9CA-E32BD9F2CFAA}"/>
    <cellStyle name="SAPBEXexcCritical6 3 3 7" xfId="4515" xr:uid="{487C1399-4362-4138-8940-EC83AFDBA329}"/>
    <cellStyle name="SAPBEXexcCritical6 3 3 8" xfId="10821" xr:uid="{61E7E13E-4877-43A6-A6BA-7EACE57E3395}"/>
    <cellStyle name="SAPBEXexcCritical6 3 4" xfId="2024" xr:uid="{9FF24087-B59B-4ECA-A285-3F6B8D2112D3}"/>
    <cellStyle name="SAPBEXexcCritical6 3 4 2" xfId="10256" xr:uid="{5085353E-D29B-4543-A238-5B13B03DDC34}"/>
    <cellStyle name="SAPBEXexcCritical6 3 5" xfId="2193" xr:uid="{F18ADF8E-BF61-4FF2-9FAA-C79B962FEB54}"/>
    <cellStyle name="SAPBEXexcCritical6 3 5 2" xfId="13612" xr:uid="{CE210757-F73B-4E76-A00F-17E874B04F5B}"/>
    <cellStyle name="SAPBEXexcCritical6 3 6" xfId="2810" xr:uid="{7EFD9D8F-C3FB-4962-A282-53745068385A}"/>
    <cellStyle name="SAPBEXexcCritical6 3 6 2" xfId="13114" xr:uid="{37804541-8D32-49E0-8FE9-852B72392547}"/>
    <cellStyle name="SAPBEXexcCritical6 3 7" xfId="3565" xr:uid="{7175EFA9-CC8C-4DB8-895C-56CAB5E818AD}"/>
    <cellStyle name="SAPBEXexcCritical6 3 8" xfId="3454" xr:uid="{08948F28-CFD5-425E-86BB-D1FA557903AA}"/>
    <cellStyle name="SAPBEXexcCritical6 3 9" xfId="4426" xr:uid="{A5542B01-6C56-4AA9-9506-1EDFD4260E1D}"/>
    <cellStyle name="SAPBEXexcCritical6 4" xfId="739" xr:uid="{B58935C8-D32E-4B8E-BFE3-2374EF10A896}"/>
    <cellStyle name="SAPBEXexcCritical6 4 2" xfId="1252" xr:uid="{259537DD-15A6-4251-A2DA-CED2CE4CB44E}"/>
    <cellStyle name="SAPBEXexcCritical6 4 2 2" xfId="2500" xr:uid="{56D63C08-DFB8-4996-94DA-C436ECDB68A7}"/>
    <cellStyle name="SAPBEXexcCritical6 4 2 2 2" xfId="15018" xr:uid="{90EF3298-0085-44BA-A7D7-5464143B6CF2}"/>
    <cellStyle name="SAPBEXexcCritical6 4 2 3" xfId="3006" xr:uid="{CB221C5A-EF8B-4E18-A0B2-976F48983002}"/>
    <cellStyle name="SAPBEXexcCritical6 4 2 3 2" xfId="15792" xr:uid="{2A39779C-FE98-47F9-8B6A-DA333B614078}"/>
    <cellStyle name="SAPBEXexcCritical6 4 2 4" xfId="1918" xr:uid="{D633AE6F-CB5E-4405-9F24-CD20D065160C}"/>
    <cellStyle name="SAPBEXexcCritical6 4 2 4 2" xfId="17265" xr:uid="{797F6572-C56B-4EF4-BAC0-E36568F3E37B}"/>
    <cellStyle name="SAPBEXexcCritical6 4 2 5" xfId="2182" xr:uid="{357097A2-05A1-4567-909E-02E289432780}"/>
    <cellStyle name="SAPBEXexcCritical6 4 2 6" xfId="4035" xr:uid="{1D0F11A5-8369-4B9F-8AE7-6FD1CAE7FF0C}"/>
    <cellStyle name="SAPBEXexcCritical6 4 2 7" xfId="4062" xr:uid="{7CC0FE24-CE40-4EDE-A2DA-8963AE1AF772}"/>
    <cellStyle name="SAPBEXexcCritical6 4 2 8" xfId="12481" xr:uid="{3D4A3631-9A72-4397-9993-8D1F44BE2E69}"/>
    <cellStyle name="SAPBEXexcCritical6 4 3" xfId="2026" xr:uid="{5AF90A0B-3458-4AD2-AD83-26C47317A057}"/>
    <cellStyle name="SAPBEXexcCritical6 4 3 2" xfId="14266" xr:uid="{E2218CC4-1A27-4548-A3CF-7C9D44CFFF18}"/>
    <cellStyle name="SAPBEXexcCritical6 4 3 3" xfId="15207" xr:uid="{91EEDBFA-F55C-4FD9-9BF5-8DFB1475F8B5}"/>
    <cellStyle name="SAPBEXexcCritical6 4 3 4" xfId="11079" xr:uid="{5EB0C005-C4AD-459D-BE9D-6D3FFEF090E7}"/>
    <cellStyle name="SAPBEXexcCritical6 4 4" xfId="1682" xr:uid="{29D26D14-699D-42A7-A6A3-D039EC20C83D}"/>
    <cellStyle name="SAPBEXexcCritical6 4 4 2" xfId="10130" xr:uid="{F4C03773-309A-407E-9398-8D000F5ECCFB}"/>
    <cellStyle name="SAPBEXexcCritical6 4 5" xfId="2811" xr:uid="{DB3B23CB-0B6B-405C-874E-C5B9AC0CDBC6}"/>
    <cellStyle name="SAPBEXexcCritical6 4 5 2" xfId="13524" xr:uid="{8AC64BD9-ADD6-4ED3-A73F-4B319B0481B1}"/>
    <cellStyle name="SAPBEXexcCritical6 4 6" xfId="3989" xr:uid="{CC0B5381-A66A-469C-9C07-BBC5D391F6C8}"/>
    <cellStyle name="SAPBEXexcCritical6 4 6 2" xfId="13068" xr:uid="{DE9BE944-0DB0-45EA-9B3E-9DB47E419D4B}"/>
    <cellStyle name="SAPBEXexcCritical6 4 7" xfId="2627" xr:uid="{E083728A-4FE0-45A0-B410-61CC62BFC74F}"/>
    <cellStyle name="SAPBEXexcCritical6 4 8" xfId="4489" xr:uid="{FD629704-5B2E-4ECA-955D-9EB674835331}"/>
    <cellStyle name="SAPBEXexcCritical6 4 9" xfId="8238" xr:uid="{A5D9D08A-8923-48B2-AB7A-73E02A7C0019}"/>
    <cellStyle name="SAPBEXexcCritical6 5" xfId="943" xr:uid="{D5B8BF5E-A49F-46CF-BAD1-AA62137431E0}"/>
    <cellStyle name="SAPBEXexcCritical6 5 2" xfId="1351" xr:uid="{447AEE04-4E49-458B-89A7-D33F48FE6B67}"/>
    <cellStyle name="SAPBEXexcCritical6 5 2 2" xfId="2599" xr:uid="{EDFE5908-968C-40C2-9D73-C0926245E0E3}"/>
    <cellStyle name="SAPBEXexcCritical6 5 2 2 2" xfId="15102" xr:uid="{F79F5148-A38E-41D8-ABED-5CD87F1BED9F}"/>
    <cellStyle name="SAPBEXexcCritical6 5 2 3" xfId="3105" xr:uid="{BD43059A-33F4-4B97-8970-0980E2A84CA9}"/>
    <cellStyle name="SAPBEXexcCritical6 5 2 3 2" xfId="15879" xr:uid="{3CEC6108-FBE3-4BD8-88E3-61E9C795F88D}"/>
    <cellStyle name="SAPBEXexcCritical6 5 2 4" xfId="1691" xr:uid="{A518FB12-A18C-4C40-B0DA-73FF33D065C8}"/>
    <cellStyle name="SAPBEXexcCritical6 5 2 4 2" xfId="17440" xr:uid="{5353C006-DD8C-4D00-8078-08C9F40C0434}"/>
    <cellStyle name="SAPBEXexcCritical6 5 2 5" xfId="3178" xr:uid="{7293711E-3CA6-45FB-88C7-B6DEC1E0C9AA}"/>
    <cellStyle name="SAPBEXexcCritical6 5 2 6" xfId="1920" xr:uid="{1FDA63CF-B73F-4CA1-B477-E2B0BA28C6CF}"/>
    <cellStyle name="SAPBEXexcCritical6 5 2 7" xfId="4406" xr:uid="{AD48A482-62AC-4F08-AE8F-6345D36478E5}"/>
    <cellStyle name="SAPBEXexcCritical6 5 2 8" xfId="12665" xr:uid="{1DFF5479-9D5F-4876-B758-CAE6BFEFB3E4}"/>
    <cellStyle name="SAPBEXexcCritical6 5 3" xfId="2211" xr:uid="{2230A620-B909-4305-AE28-90D8F13C3A2C}"/>
    <cellStyle name="SAPBEXexcCritical6 5 3 2" xfId="14402" xr:uid="{A8A0D2B1-FB83-471C-9FA7-6C3C952BDE14}"/>
    <cellStyle name="SAPBEXexcCritical6 5 3 3" xfId="14478" xr:uid="{9A5ED8C8-8739-4F56-9057-418DE1B889D5}"/>
    <cellStyle name="SAPBEXexcCritical6 5 3 4" xfId="11256" xr:uid="{0BEF33AC-290B-4B59-A5BD-6B99447F0956}"/>
    <cellStyle name="SAPBEXexcCritical6 5 4" xfId="2718" xr:uid="{4F4D1E64-5F11-40A5-957B-A2791C9E8F4F}"/>
    <cellStyle name="SAPBEXexcCritical6 5 4 2" xfId="10289" xr:uid="{F3823450-7A81-4210-B2C0-1C0212022322}"/>
    <cellStyle name="SAPBEXexcCritical6 5 5" xfId="3343" xr:uid="{416B98A6-8C3E-4E02-BF71-744057DD841D}"/>
    <cellStyle name="SAPBEXexcCritical6 5 5 2" xfId="13645" xr:uid="{EFE50C8A-8A38-4140-A3FF-F7768BF83481}"/>
    <cellStyle name="SAPBEXexcCritical6 5 6" xfId="3956" xr:uid="{960CB733-FB6E-4C5F-A918-963287AF6F29}"/>
    <cellStyle name="SAPBEXexcCritical6 5 6 2" xfId="13162" xr:uid="{B6BCF612-0B52-4010-9042-737AF4F3D071}"/>
    <cellStyle name="SAPBEXexcCritical6 5 7" xfId="2302" xr:uid="{5211C134-4406-491D-91F0-FDCC3B21FFEC}"/>
    <cellStyle name="SAPBEXexcCritical6 5 8" xfId="4145" xr:uid="{9B11B601-E2FB-43D1-AA1B-89B19DF4E3AA}"/>
    <cellStyle name="SAPBEXexcCritical6 5 9" xfId="8399" xr:uid="{059B4944-1846-4C00-92E6-BBB58D34C84B}"/>
    <cellStyle name="SAPBEXexcCritical6 6" xfId="967" xr:uid="{11E02671-F99E-41E6-839E-2EC4E152A35E}"/>
    <cellStyle name="SAPBEXexcCritical6 6 2" xfId="15314" xr:uid="{83E9C110-9EF9-415D-9844-4717F6D5D6B0}"/>
    <cellStyle name="SAPBEXexcCritical6 6 3" xfId="16430" xr:uid="{D14CE735-9378-45AA-AD97-220A90C0FC81}"/>
    <cellStyle name="SAPBEXexcCritical6 6 4" xfId="11521" xr:uid="{546D4C63-470E-4F27-8FC6-8F0AFC654D21}"/>
    <cellStyle name="SAPBEXexcCritical6 7" xfId="1046" xr:uid="{92221B53-7B29-4EDB-AC79-4E3222A1FC3D}"/>
    <cellStyle name="SAPBEXexcCritical6 7 2" xfId="14686" xr:uid="{06D71193-B961-4302-855A-58297E96F7F5}"/>
    <cellStyle name="SAPBEXexcCritical6 7 3" xfId="15409" xr:uid="{F8769363-16A3-4899-9A36-E44A7388585A}"/>
    <cellStyle name="SAPBEXexcCritical6 7 4" xfId="16751" xr:uid="{53CCD841-0B8D-4A9C-A3CF-BCDBEB21555B}"/>
    <cellStyle name="SAPBEXexcCritical6 7 5" xfId="11891" xr:uid="{2BC6A25A-6B8F-4F05-A2DF-EE616C848462}"/>
    <cellStyle name="SAPBEXexcCritical6 8" xfId="256" xr:uid="{C4D34F44-2431-4CED-98AE-6F5D46236EDC}"/>
    <cellStyle name="SAPBEXexcCritical6 8 2" xfId="1172" xr:uid="{D01CACCD-849E-4790-9DA5-9BA7C6A91901}"/>
    <cellStyle name="SAPBEXexcCritical6 8 2 2" xfId="2420" xr:uid="{95097E3A-678F-4CCB-8A9F-F1E528AB0B01}"/>
    <cellStyle name="SAPBEXexcCritical6 8 2 3" xfId="2926" xr:uid="{8A9FCDB6-F680-4324-94C1-9421762F2595}"/>
    <cellStyle name="SAPBEXexcCritical6 8 2 4" xfId="2312" xr:uid="{9BD1DAEA-6788-4DBD-8A0B-548E893D8679}"/>
    <cellStyle name="SAPBEXexcCritical6 8 2 5" xfId="3968" xr:uid="{137EB037-C977-4D88-911F-433A1066A83B}"/>
    <cellStyle name="SAPBEXexcCritical6 8 2 6" xfId="2174" xr:uid="{B2CC0EFB-2D99-494F-A58B-B09B8778600B}"/>
    <cellStyle name="SAPBEXexcCritical6 8 2 7" xfId="4475" xr:uid="{B2F8C338-462C-4B0D-AB70-35CA18B3FEED}"/>
    <cellStyle name="SAPBEXexcCritical6 8 2 8" xfId="13737" xr:uid="{42C51317-B112-4E4A-8D40-CD66A4A2850C}"/>
    <cellStyle name="SAPBEXexcCritical6 8 3" xfId="1598" xr:uid="{B043578B-E62D-4108-9E71-3E0833429AAF}"/>
    <cellStyle name="SAPBEXexcCritical6 8 3 2" xfId="13063" xr:uid="{E8B945F2-A6F9-4DC4-A071-2CB2AC0EBA1D}"/>
    <cellStyle name="SAPBEXexcCritical6 8 4" xfId="2173" xr:uid="{4BBBC4FF-347C-46E3-AB85-51E2CBEBEFE1}"/>
    <cellStyle name="SAPBEXexcCritical6 8 5" xfId="2351" xr:uid="{8207AF81-4940-47C6-A96D-073DCF9B2642}"/>
    <cellStyle name="SAPBEXexcCritical6 8 6" xfId="3872" xr:uid="{55188457-2F54-401E-AC49-2CA360A58343}"/>
    <cellStyle name="SAPBEXexcCritical6 8 7" xfId="4227" xr:uid="{D95D89E2-3783-4C5C-9F94-000BA7418221}"/>
    <cellStyle name="SAPBEXexcCritical6 8 8" xfId="4185" xr:uid="{F9068272-A1B7-4B57-9E6E-FE6CD040F988}"/>
    <cellStyle name="SAPBEXexcCritical6 8 9" xfId="10477" xr:uid="{7AD9564D-0442-49E6-B26C-9C4D261E46F8}"/>
    <cellStyle name="SAPBEXexcCritical6 9" xfId="1125" xr:uid="{3A074EF5-8B14-41FA-816D-59BF867ACCE7}"/>
    <cellStyle name="SAPBEXexcCritical6 9 2" xfId="2373" xr:uid="{20BA10C2-BC62-4809-BF79-D2F4637F8319}"/>
    <cellStyle name="SAPBEXexcCritical6 9 3" xfId="2879" xr:uid="{85C1FA95-E52F-4141-9704-0CD7ECD879BE}"/>
    <cellStyle name="SAPBEXexcCritical6 9 4" xfId="2279" xr:uid="{C4A4C31A-484C-4D4C-9064-F23868FFF315}"/>
    <cellStyle name="SAPBEXexcCritical6 9 5" xfId="3707" xr:uid="{275C42FC-6269-42DB-BED3-9C5B4CC244B7}"/>
    <cellStyle name="SAPBEXexcCritical6 9 6" xfId="3701" xr:uid="{4C9A662A-AF6B-4F7F-8F3C-5166569BD880}"/>
    <cellStyle name="SAPBEXexcCritical6 9 7" xfId="3704" xr:uid="{97C9ECEA-801E-45BB-8713-87E6D09FE8EC}"/>
    <cellStyle name="SAPBEXexcCritical6 9 8" xfId="9196" xr:uid="{064EA78B-B70F-43B5-92E9-A1323F4534B9}"/>
    <cellStyle name="SAPBEXexcCritical6_East 1415 Budget model v1" xfId="740" xr:uid="{6B622382-BBEA-4AB5-8125-18C7BFD9BD05}"/>
    <cellStyle name="SAPBEXexcGood1" xfId="60" xr:uid="{0F032F7C-F7C8-4A0D-AAFF-A96F88A8DAB7}"/>
    <cellStyle name="SAPBEXexcGood1 10" xfId="1427" xr:uid="{C0BCAAD5-8684-4E41-9C4E-48E4E171AA34}"/>
    <cellStyle name="SAPBEXexcGood1 10 2" xfId="8961" xr:uid="{CFA228BF-502A-4C8F-9631-478FE35CB7FB}"/>
    <cellStyle name="SAPBEXexcGood1 11" xfId="2287" xr:uid="{FC5FD8CD-383E-4215-9A5D-E8EFE3103AE9}"/>
    <cellStyle name="SAPBEXexcGood1 12" xfId="1498" xr:uid="{06A9D954-5BF5-4091-8767-1E2DA4E3B4C0}"/>
    <cellStyle name="SAPBEXexcGood1 13" xfId="3384" xr:uid="{A9FD99A8-8850-4956-8AE2-B531942F606B}"/>
    <cellStyle name="SAPBEXexcGood1 14" xfId="4003" xr:uid="{FFC75DCE-2800-4E92-B579-0C0EA83A21FB}"/>
    <cellStyle name="SAPBEXexcGood1 15" xfId="4474" xr:uid="{F88E58ED-AD20-44C4-89AF-B0B58D73FE7C}"/>
    <cellStyle name="SAPBEXexcGood1 16" xfId="5956" xr:uid="{1A06F635-D28B-4D92-A7B0-136B7FC56F90}"/>
    <cellStyle name="SAPBEXexcGood1 17" xfId="7309" xr:uid="{1238F009-EBC0-4E11-A518-AF49CBE22CA3}"/>
    <cellStyle name="SAPBEXexcGood1 2" xfId="741" xr:uid="{FE1B524C-693D-410E-9FEB-209D91C339DC}"/>
    <cellStyle name="SAPBEXexcGood1 2 10" xfId="7941" xr:uid="{550F1DBA-6485-4EC0-A75B-5921F06873B7}"/>
    <cellStyle name="SAPBEXexcGood1 2 2" xfId="742" xr:uid="{57CCBBCC-238B-4F25-88D8-AFE75C095D32}"/>
    <cellStyle name="SAPBEXexcGood1 2 2 2" xfId="1254" xr:uid="{72EFADA4-D761-49FF-A4EA-F0DC625DC85D}"/>
    <cellStyle name="SAPBEXexcGood1 2 2 2 2" xfId="2502" xr:uid="{709182AA-32F7-4545-BED2-B4DAC789F2A6}"/>
    <cellStyle name="SAPBEXexcGood1 2 2 2 3" xfId="3008" xr:uid="{7A88B796-13DD-4B79-9551-CA01B82A199D}"/>
    <cellStyle name="SAPBEXexcGood1 2 2 2 4" xfId="1768" xr:uid="{C068348F-075A-4737-83C5-22FD02B861BE}"/>
    <cellStyle name="SAPBEXexcGood1 2 2 2 5" xfId="3415" xr:uid="{AEF0F02B-0BEA-49BB-A753-56760029B313}"/>
    <cellStyle name="SAPBEXexcGood1 2 2 2 6" xfId="3160" xr:uid="{CC4C4C7E-8AA6-49B2-ADD7-FFFF44CDE1F1}"/>
    <cellStyle name="SAPBEXexcGood1 2 2 2 7" xfId="4235" xr:uid="{405DA954-BC70-4954-88C6-23B0A533F2EE}"/>
    <cellStyle name="SAPBEXexcGood1 2 2 2 8" xfId="14837" xr:uid="{95606915-A2FD-4F7C-9E8B-A6FF83C8F191}"/>
    <cellStyle name="SAPBEXexcGood1 2 2 3" xfId="2028" xr:uid="{DE456B49-FE1B-45C8-841D-58A6E003057B}"/>
    <cellStyle name="SAPBEXexcGood1 2 2 3 2" xfId="15517" xr:uid="{CA6531B5-B630-4229-98AD-A2B4002BD61D}"/>
    <cellStyle name="SAPBEXexcGood1 2 2 4" xfId="1467" xr:uid="{D5CDA295-C760-40CD-AE34-A731EDEAEB4A}"/>
    <cellStyle name="SAPBEXexcGood1 2 2 4 2" xfId="16913" xr:uid="{D5A839C1-A281-4DD1-813D-41B3F49D869E}"/>
    <cellStyle name="SAPBEXexcGood1 2 2 5" xfId="2672" xr:uid="{CBC860DB-F48A-409B-BD7D-DD3DAE6A11CD}"/>
    <cellStyle name="SAPBEXexcGood1 2 2 6" xfId="3883" xr:uid="{E1A853E9-C0EC-4F82-9D9C-21E75F70575D}"/>
    <cellStyle name="SAPBEXexcGood1 2 2 7" xfId="2790" xr:uid="{0B9EBA2B-C448-418D-A1E6-7652B179D052}"/>
    <cellStyle name="SAPBEXexcGood1 2 2 8" xfId="4314" xr:uid="{4C6B5B4D-A994-40EE-9AB9-7067990B5EF2}"/>
    <cellStyle name="SAPBEXexcGood1 2 2 9" xfId="12114" xr:uid="{4C00FBF9-7DA7-48CF-A470-A6555B8440C1}"/>
    <cellStyle name="SAPBEXexcGood1 2 3" xfId="1253" xr:uid="{DCE2A530-F034-4A6D-9A93-1753B05600A8}"/>
    <cellStyle name="SAPBEXexcGood1 2 3 2" xfId="2501" xr:uid="{2932D30F-47CD-4529-A5F3-0B2B996813D7}"/>
    <cellStyle name="SAPBEXexcGood1 2 3 2 2" xfId="13943" xr:uid="{88180FF5-37E7-4425-AB0A-439E1C06B1FE}"/>
    <cellStyle name="SAPBEXexcGood1 2 3 3" xfId="3007" xr:uid="{CF7C2E5E-2102-45D6-A77E-0E947E56D75B}"/>
    <cellStyle name="SAPBEXexcGood1 2 3 3 2" xfId="13836" xr:uid="{F6EBD5F4-BDE1-4D33-A37E-22AAEBC145DD}"/>
    <cellStyle name="SAPBEXexcGood1 2 3 4" xfId="3198" xr:uid="{D18D6DC9-8C8B-4886-B493-25050AAF0EBE}"/>
    <cellStyle name="SAPBEXexcGood1 2 3 5" xfId="3491" xr:uid="{786E1859-9E05-4DC5-AE30-29164BB04994}"/>
    <cellStyle name="SAPBEXexcGood1 2 3 6" xfId="1905" xr:uid="{33BE69A8-26DA-42AB-A575-C869F923E026}"/>
    <cellStyle name="SAPBEXexcGood1 2 3 7" xfId="4431" xr:uid="{C4B1BAFA-9BC0-46D3-BC5C-0CC28E18083E}"/>
    <cellStyle name="SAPBEXexcGood1 2 3 8" xfId="10710" xr:uid="{CE3AFA6B-D975-4C18-83C6-95E80B84D8A2}"/>
    <cellStyle name="SAPBEXexcGood1 2 4" xfId="2027" xr:uid="{2884B25D-D0F0-4E80-BA8D-49BD2F0D95A3}"/>
    <cellStyle name="SAPBEXexcGood1 2 4 2" xfId="9834" xr:uid="{77147990-E0F7-4FE8-A3F7-846FC83D2F2D}"/>
    <cellStyle name="SAPBEXexcGood1 2 5" xfId="1683" xr:uid="{600320BF-6A0E-44AC-A80A-63A4A8B62957}"/>
    <cellStyle name="SAPBEXexcGood1 2 5 2" xfId="13267" xr:uid="{40C95E52-3560-4968-A992-72E1320DC21D}"/>
    <cellStyle name="SAPBEXexcGood1 2 6" xfId="2685" xr:uid="{DD938336-D552-4F9E-87C8-A506C80D9313}"/>
    <cellStyle name="SAPBEXexcGood1 2 6 2" xfId="14494" xr:uid="{9689FF13-A020-4663-8389-4B13B41233FB}"/>
    <cellStyle name="SAPBEXexcGood1 2 7" xfId="3169" xr:uid="{F5A78FCA-933F-4CA5-9C29-AA560F2F130F}"/>
    <cellStyle name="SAPBEXexcGood1 2 8" xfId="2328" xr:uid="{915ABA07-A663-472B-BFAE-839B6BC5618B}"/>
    <cellStyle name="SAPBEXexcGood1 2 9" xfId="4257" xr:uid="{B05CDF2E-F74D-4ED0-BBE7-1F8F3DB978B9}"/>
    <cellStyle name="SAPBEXexcGood1 3" xfId="743" xr:uid="{212CC8E5-6B19-4A88-BED8-0D0FFE189D08}"/>
    <cellStyle name="SAPBEXexcGood1 3 10" xfId="8142" xr:uid="{FFC09DC4-55E8-497D-A048-DDAC1676EDF3}"/>
    <cellStyle name="SAPBEXexcGood1 3 2" xfId="744" xr:uid="{E8DD3A0C-2C37-4608-AC8E-69CD85E1F0A6}"/>
    <cellStyle name="SAPBEXexcGood1 3 2 2" xfId="1256" xr:uid="{0889B33B-DD62-4112-86C7-239451B71BA5}"/>
    <cellStyle name="SAPBEXexcGood1 3 2 2 2" xfId="2504" xr:uid="{5BD9EF04-B821-49FE-BD3A-1A5E8E03DFFC}"/>
    <cellStyle name="SAPBEXexcGood1 3 2 2 3" xfId="3010" xr:uid="{78F6BEEB-E7C2-44CB-96E6-6F9A8245F06A}"/>
    <cellStyle name="SAPBEXexcGood1 3 2 2 4" xfId="1770" xr:uid="{8D7CF703-E8A1-4C85-A517-38A888B5D18C}"/>
    <cellStyle name="SAPBEXexcGood1 3 2 2 5" xfId="2838" xr:uid="{DEDD6CCB-DD66-48AF-8C13-1E7593458A39}"/>
    <cellStyle name="SAPBEXexcGood1 3 2 2 6" xfId="2669" xr:uid="{22F1660D-B701-42F0-B909-27E02546B1BF}"/>
    <cellStyle name="SAPBEXexcGood1 3 2 2 7" xfId="3577" xr:uid="{C69A8FC0-7843-4A16-A843-232304778758}"/>
    <cellStyle name="SAPBEXexcGood1 3 2 2 8" xfId="14898" xr:uid="{ED215ACF-88D7-405B-9E71-A3396F7DF425}"/>
    <cellStyle name="SAPBEXexcGood1 3 2 3" xfId="2030" xr:uid="{19CA9DE7-D8CE-4AE8-AE13-30E95C90F40B}"/>
    <cellStyle name="SAPBEXexcGood1 3 2 3 2" xfId="15625" xr:uid="{56A7B870-3AEE-45C9-9DCF-103E205B3BE1}"/>
    <cellStyle name="SAPBEXexcGood1 3 2 4" xfId="1731" xr:uid="{19C359CE-987D-4284-B829-03159FC3A453}"/>
    <cellStyle name="SAPBEXexcGood1 3 2 4 2" xfId="17009" xr:uid="{12B7069B-B2C0-4DCF-B68F-5159A1AFA7FD}"/>
    <cellStyle name="SAPBEXexcGood1 3 2 5" xfId="3562" xr:uid="{89F8EBB2-9594-4FC2-9936-BC69E59B2A17}"/>
    <cellStyle name="SAPBEXexcGood1 3 2 6" xfId="2153" xr:uid="{C45C12CE-F3BB-4917-89E4-A41B93CBDF87}"/>
    <cellStyle name="SAPBEXexcGood1 3 2 7" xfId="1959" xr:uid="{3AF2F557-ADD8-4D8C-911D-17B2122D48F5}"/>
    <cellStyle name="SAPBEXexcGood1 3 2 8" xfId="4205" xr:uid="{E6DBAEF6-4F4E-473D-9FB5-D519E689FC2D}"/>
    <cellStyle name="SAPBEXexcGood1 3 2 9" xfId="12225" xr:uid="{4BD98B59-3593-4776-99EB-A3EA38851D92}"/>
    <cellStyle name="SAPBEXexcGood1 3 3" xfId="1255" xr:uid="{7F45D997-A8EC-4787-8137-A585DA175CF3}"/>
    <cellStyle name="SAPBEXexcGood1 3 3 2" xfId="2503" xr:uid="{7D2026F2-1CA7-4DCB-B271-91D9359AA671}"/>
    <cellStyle name="SAPBEXexcGood1 3 3 2 2" xfId="14053" xr:uid="{F4077FC2-B411-48A7-8A74-9FA334C3AA16}"/>
    <cellStyle name="SAPBEXexcGood1 3 3 3" xfId="3009" xr:uid="{62DD9005-0784-4530-864D-885ECA861E5B}"/>
    <cellStyle name="SAPBEXexcGood1 3 3 3 2" xfId="13683" xr:uid="{A3BB6B19-C2F8-4002-A4D0-7BE24D51B4BA}"/>
    <cellStyle name="SAPBEXexcGood1 3 3 4" xfId="1769" xr:uid="{0E9C3FBA-D4E5-4454-95B7-35702C6732AB}"/>
    <cellStyle name="SAPBEXexcGood1 3 3 5" xfId="3615" xr:uid="{7FC8F973-4353-4EC7-A5A8-8CDC580058CF}"/>
    <cellStyle name="SAPBEXexcGood1 3 3 6" xfId="2337" xr:uid="{1D6CB51C-2086-45B8-AF0D-1B444F881701}"/>
    <cellStyle name="SAPBEXexcGood1 3 3 7" xfId="4242" xr:uid="{8CFC476B-5234-4B3B-B410-C38FD665E2ED}"/>
    <cellStyle name="SAPBEXexcGood1 3 3 8" xfId="10822" xr:uid="{B457B35F-60D1-4057-8861-DA78CA3A1730}"/>
    <cellStyle name="SAPBEXexcGood1 3 4" xfId="2029" xr:uid="{5F75060E-97E9-4E32-8921-9A540E34191E}"/>
    <cellStyle name="SAPBEXexcGood1 3 4 2" xfId="10035" xr:uid="{3EFF08E5-6650-4A25-BE4D-962BFBBC592A}"/>
    <cellStyle name="SAPBEXexcGood1 3 5" xfId="1535" xr:uid="{48A73684-C726-4042-A612-777A01E8EA59}"/>
    <cellStyle name="SAPBEXexcGood1 3 5 2" xfId="13429" xr:uid="{99EEF568-063A-4A6B-B092-6B74C1D70617}"/>
    <cellStyle name="SAPBEXexcGood1 3 6" xfId="3576" xr:uid="{DB9ACF03-4827-4F16-A3F4-B8D78C61337E}"/>
    <cellStyle name="SAPBEXexcGood1 3 6 2" xfId="15248" xr:uid="{0050B628-394E-480B-B1E8-A1E158D70F88}"/>
    <cellStyle name="SAPBEXexcGood1 3 7" xfId="3954" xr:uid="{FDD775E1-2033-4967-AA0A-82986C3924B2}"/>
    <cellStyle name="SAPBEXexcGood1 3 8" xfId="4018" xr:uid="{51E3B4A5-0580-4FA0-A1B9-8A5AD2D2C1A5}"/>
    <cellStyle name="SAPBEXexcGood1 3 9" xfId="4203" xr:uid="{1013786F-B5EF-4CB9-8BE8-DD5778D4B8D8}"/>
    <cellStyle name="SAPBEXexcGood1 4" xfId="745" xr:uid="{4F44F01B-5F47-464D-A04D-B79C7B00FAE0}"/>
    <cellStyle name="SAPBEXexcGood1 4 2" xfId="1257" xr:uid="{EA50880C-E4BB-4B2F-B061-6A0354EA0352}"/>
    <cellStyle name="SAPBEXexcGood1 4 2 2" xfId="2505" xr:uid="{0335EDEE-E7BE-46A5-932E-78EC95AF07BA}"/>
    <cellStyle name="SAPBEXexcGood1 4 2 2 2" xfId="15019" xr:uid="{9897F19F-1DC4-488D-AD42-921C04932E83}"/>
    <cellStyle name="SAPBEXexcGood1 4 2 3" xfId="3011" xr:uid="{DA28EACE-B8EA-4C88-B858-5D4E86041BA7}"/>
    <cellStyle name="SAPBEXexcGood1 4 2 3 2" xfId="15793" xr:uid="{0418EAB3-3FE0-47CA-B8EE-D702027CCD2F}"/>
    <cellStyle name="SAPBEXexcGood1 4 2 4" xfId="1767" xr:uid="{3FEB7769-0713-4068-89CD-73BD3DA8183D}"/>
    <cellStyle name="SAPBEXexcGood1 4 2 4 2" xfId="17266" xr:uid="{C7CFFDA6-1FDB-4169-86AB-881F852EB75E}"/>
    <cellStyle name="SAPBEXexcGood1 4 2 5" xfId="2757" xr:uid="{A4B2F508-6975-46C6-A1D5-035A12A9AFD0}"/>
    <cellStyle name="SAPBEXexcGood1 4 2 6" xfId="3698" xr:uid="{245443AF-4DC7-41D3-B7E5-B5D3D9F61801}"/>
    <cellStyle name="SAPBEXexcGood1 4 2 7" xfId="3856" xr:uid="{2DAD2E88-9C80-40EA-A915-CAC242097320}"/>
    <cellStyle name="SAPBEXexcGood1 4 2 8" xfId="12482" xr:uid="{3ACCDABE-D714-4B81-86AC-24DFB52C3471}"/>
    <cellStyle name="SAPBEXexcGood1 4 3" xfId="2031" xr:uid="{40CA9091-427C-4CA7-9A61-07FD11B4D508}"/>
    <cellStyle name="SAPBEXexcGood1 4 3 2" xfId="14267" xr:uid="{6BE0A325-DDB1-4A2B-AA40-B96BDED68841}"/>
    <cellStyle name="SAPBEXexcGood1 4 3 3" xfId="12991" xr:uid="{E8A07659-31D1-41A7-A430-B367065FA0D8}"/>
    <cellStyle name="SAPBEXexcGood1 4 3 4" xfId="11080" xr:uid="{0B709AE5-5D14-4352-A0D2-18D9AB5207CB}"/>
    <cellStyle name="SAPBEXexcGood1 4 4" xfId="2268" xr:uid="{09873909-C13E-445E-95E8-8378B3C2486B}"/>
    <cellStyle name="SAPBEXexcGood1 4 4 2" xfId="9910" xr:uid="{5CC7277B-CB7F-4081-AB3F-5B7A03AB8E05}"/>
    <cellStyle name="SAPBEXexcGood1 4 5" xfId="2733" xr:uid="{FE857AD4-FF6C-41BB-9C85-7158ECE0C5D8}"/>
    <cellStyle name="SAPBEXexcGood1 4 5 2" xfId="13336" xr:uid="{A4DF0392-ADFE-4899-9484-87C505243949}"/>
    <cellStyle name="SAPBEXexcGood1 4 6" xfId="2741" xr:uid="{2F96ED2E-482F-4C11-A85E-DAF141A39138}"/>
    <cellStyle name="SAPBEXexcGood1 4 6 2" xfId="13583" xr:uid="{88F7D979-B356-4350-B5BC-1C5D9675D476}"/>
    <cellStyle name="SAPBEXexcGood1 4 7" xfId="2740" xr:uid="{CB396B83-FBC0-42CE-BC7E-11DE2A15BD20}"/>
    <cellStyle name="SAPBEXexcGood1 4 8" xfId="4405" xr:uid="{2990E636-856C-4C03-989F-7997FB764DC4}"/>
    <cellStyle name="SAPBEXexcGood1 4 9" xfId="8017" xr:uid="{ADF6E3FE-FE59-4F1B-A7F1-831C3B95088A}"/>
    <cellStyle name="SAPBEXexcGood1 5" xfId="944" xr:uid="{E2C3B561-F657-416D-8FF7-C4BAEC5DC365}"/>
    <cellStyle name="SAPBEXexcGood1 5 2" xfId="1352" xr:uid="{10F17BE8-141B-467B-AB56-989F4962EBCD}"/>
    <cellStyle name="SAPBEXexcGood1 5 2 2" xfId="2600" xr:uid="{AB9D0645-FC89-4840-831E-5A39A7C018F9}"/>
    <cellStyle name="SAPBEXexcGood1 5 2 2 2" xfId="15103" xr:uid="{CFEC45CB-F66F-4DB3-9A4C-8F533F7DF523}"/>
    <cellStyle name="SAPBEXexcGood1 5 2 3" xfId="3106" xr:uid="{34F95425-A101-4ED2-A5F7-1013C445A1F5}"/>
    <cellStyle name="SAPBEXexcGood1 5 2 3 2" xfId="15880" xr:uid="{072AB3B1-4566-47A7-9ED5-F988B94C56A3}"/>
    <cellStyle name="SAPBEXexcGood1 5 2 4" xfId="1415" xr:uid="{33E2B148-5400-4C0A-81E9-93425C791DDD}"/>
    <cellStyle name="SAPBEXexcGood1 5 2 4 2" xfId="17441" xr:uid="{727188DF-D40D-4FF8-9EE5-2FD566425C5D}"/>
    <cellStyle name="SAPBEXexcGood1 5 2 5" xfId="3293" xr:uid="{F134F9E0-BF24-4A3F-A98D-688C26FCFB9F}"/>
    <cellStyle name="SAPBEXexcGood1 5 2 6" xfId="3841" xr:uid="{F10A61E0-94D3-49A5-8FF4-7A8C773F402F}"/>
    <cellStyle name="SAPBEXexcGood1 5 2 7" xfId="4154" xr:uid="{F392AAE4-59CC-4282-B385-2DDC762F7C53}"/>
    <cellStyle name="SAPBEXexcGood1 5 2 8" xfId="12666" xr:uid="{262047F9-04DF-444D-AB21-663FCAAED06B}"/>
    <cellStyle name="SAPBEXexcGood1 5 3" xfId="2212" xr:uid="{BC6FC1D9-25D7-4C6D-AE01-62C998F8B802}"/>
    <cellStyle name="SAPBEXexcGood1 5 3 2" xfId="14403" xr:uid="{FF569D51-54F4-4245-86B8-47F3075E5743}"/>
    <cellStyle name="SAPBEXexcGood1 5 3 3" xfId="9107" xr:uid="{E596EF74-8169-413F-8E02-EDC094F0984F}"/>
    <cellStyle name="SAPBEXexcGood1 5 3 4" xfId="11257" xr:uid="{7A393D4E-17D2-44DB-9E31-DA17D213AAC1}"/>
    <cellStyle name="SAPBEXexcGood1 5 4" xfId="2719" xr:uid="{3363B052-17FE-4111-ABC9-B49AC29AEA72}"/>
    <cellStyle name="SAPBEXexcGood1 5 4 2" xfId="9995" xr:uid="{DFB418E6-F3DD-427C-8678-11DA07BAE9D7}"/>
    <cellStyle name="SAPBEXexcGood1 5 5" xfId="3323" xr:uid="{16B88035-C316-421A-8915-C08D8331F445}"/>
    <cellStyle name="SAPBEXexcGood1 5 5 2" xfId="13389" xr:uid="{0B70915A-BA46-46ED-94FA-1869B2B2A5EF}"/>
    <cellStyle name="SAPBEXexcGood1 5 6" xfId="3170" xr:uid="{C0CFEEEF-BEB1-4083-BF04-00D9EFC90575}"/>
    <cellStyle name="SAPBEXexcGood1 5 6 2" xfId="14970" xr:uid="{60005CE6-C6CB-4D34-BFC2-151B1947CDFD}"/>
    <cellStyle name="SAPBEXexcGood1 5 7" xfId="3424" xr:uid="{1E067A78-A15B-4253-ADFF-375007A2636B}"/>
    <cellStyle name="SAPBEXexcGood1 5 8" xfId="3990" xr:uid="{289D7092-E2A5-45FD-99A6-BDF540A0A5B1}"/>
    <cellStyle name="SAPBEXexcGood1 5 9" xfId="8102" xr:uid="{FAC1EFC8-8F74-4DB4-B588-EA001CB417CD}"/>
    <cellStyle name="SAPBEXexcGood1 6" xfId="968" xr:uid="{F1A89709-D5A3-4E66-B702-1534C5BA391F}"/>
    <cellStyle name="SAPBEXexcGood1 6 2" xfId="15315" xr:uid="{1CA3F9FC-973B-468D-AB11-B40D2020E794}"/>
    <cellStyle name="SAPBEXexcGood1 6 3" xfId="16431" xr:uid="{FF90AA6C-9EC2-4BAE-BA10-982D6EE9F854}"/>
    <cellStyle name="SAPBEXexcGood1 6 4" xfId="11522" xr:uid="{B954CEDE-C229-4B0B-AE1A-4D8EBD1C6E8D}"/>
    <cellStyle name="SAPBEXexcGood1 7" xfId="1045" xr:uid="{9B3D2957-AF6E-4D1E-A75E-30219EBD39CD}"/>
    <cellStyle name="SAPBEXexcGood1 7 2" xfId="14687" xr:uid="{B925FA4B-EA81-462B-AA7D-72F422F0DF56}"/>
    <cellStyle name="SAPBEXexcGood1 7 3" xfId="15410" xr:uid="{2201D23F-0FE9-418D-AC40-28719806CCE7}"/>
    <cellStyle name="SAPBEXexcGood1 7 4" xfId="16752" xr:uid="{6D97CCFB-3338-4E2B-A85B-D0629CEC4093}"/>
    <cellStyle name="SAPBEXexcGood1 7 5" xfId="11892" xr:uid="{DD8B2B04-C04E-4503-973F-B0AB95CBEBFC}"/>
    <cellStyle name="SAPBEXexcGood1 8" xfId="257" xr:uid="{D32A001B-572D-4433-978F-8C0E23F95F11}"/>
    <cellStyle name="SAPBEXexcGood1 8 2" xfId="1173" xr:uid="{A39EC331-4575-46DF-B485-6B16BDC6BBA6}"/>
    <cellStyle name="SAPBEXexcGood1 8 2 2" xfId="2421" xr:uid="{59157615-72F1-49D6-A475-9DBF6ABDAAC2}"/>
    <cellStyle name="SAPBEXexcGood1 8 2 3" xfId="2927" xr:uid="{09940F20-3E37-4919-8F06-9DD13F6BA1EB}"/>
    <cellStyle name="SAPBEXexcGood1 8 2 4" xfId="1794" xr:uid="{550731D4-6F13-41AE-85E7-6BA1601149C8}"/>
    <cellStyle name="SAPBEXexcGood1 8 2 5" xfId="2845" xr:uid="{9496AAC8-D97C-4ABD-B7F2-62D1142023DB}"/>
    <cellStyle name="SAPBEXexcGood1 8 2 6" xfId="2670" xr:uid="{DFD7B0EB-38C0-4CAD-A8B8-86159E1EF37D}"/>
    <cellStyle name="SAPBEXexcGood1 8 2 7" xfId="4456" xr:uid="{17AA6003-8F87-4C16-AE97-445F869A745E}"/>
    <cellStyle name="SAPBEXexcGood1 8 2 8" xfId="13738" xr:uid="{8E23D738-4C27-4EC2-AA08-C3FB6184DAD3}"/>
    <cellStyle name="SAPBEXexcGood1 8 3" xfId="1599" xr:uid="{1616C4C6-A1F6-4176-A49E-41E2AFA829FB}"/>
    <cellStyle name="SAPBEXexcGood1 8 3 2" xfId="14367" xr:uid="{71E516F3-08CB-4D2C-81D8-88A5DCCE147C}"/>
    <cellStyle name="SAPBEXexcGood1 8 4" xfId="1937" xr:uid="{F201F680-2865-46D7-815C-98803824E322}"/>
    <cellStyle name="SAPBEXexcGood1 8 5" xfId="3299" xr:uid="{125DFEFD-290B-49A3-B2B2-89386CD2C417}"/>
    <cellStyle name="SAPBEXexcGood1 8 6" xfId="3653" xr:uid="{055FF49C-7A1B-452C-BFED-925AE2302B18}"/>
    <cellStyle name="SAPBEXexcGood1 8 7" xfId="3980" xr:uid="{AD4E44C2-1855-44F1-B15F-BE9C8987922D}"/>
    <cellStyle name="SAPBEXexcGood1 8 8" xfId="2066" xr:uid="{CBBE2200-0346-4826-808B-A2775376DBE8}"/>
    <cellStyle name="SAPBEXexcGood1 8 9" xfId="10478" xr:uid="{3E8AF82E-36F3-40E1-A98F-14D7CB726D0F}"/>
    <cellStyle name="SAPBEXexcGood1 9" xfId="1126" xr:uid="{C87EEF5B-3B86-4883-B6B5-D2276F55F91A}"/>
    <cellStyle name="SAPBEXexcGood1 9 2" xfId="2374" xr:uid="{094E173E-0514-410B-90E2-6E2DE94583DE}"/>
    <cellStyle name="SAPBEXexcGood1 9 3" xfId="2880" xr:uid="{39ACA9AE-02E3-453F-BDC1-63878280BF81}"/>
    <cellStyle name="SAPBEXexcGood1 9 4" xfId="1806" xr:uid="{C0A6A756-E522-4BCB-84A0-A6FD954F01D0}"/>
    <cellStyle name="SAPBEXexcGood1 9 5" xfId="2808" xr:uid="{CB337530-2DF1-4CD8-AEA3-5998112FB9F0}"/>
    <cellStyle name="SAPBEXexcGood1 9 6" xfId="4137" xr:uid="{4FB3EC8C-F34B-45A4-9595-99030E6B8A05}"/>
    <cellStyle name="SAPBEXexcGood1 9 7" xfId="4241" xr:uid="{F91C6879-3D2A-4AFF-BA2E-FD9082FC9F28}"/>
    <cellStyle name="SAPBEXexcGood1 9 8" xfId="9197" xr:uid="{B3C44665-381D-4259-9EF3-AAB3CA2D4704}"/>
    <cellStyle name="SAPBEXexcGood1_East 1415 Budget model v1" xfId="746" xr:uid="{CEBEAF4D-9F7B-4412-9D68-7B70B5C9A722}"/>
    <cellStyle name="SAPBEXexcGood2" xfId="61" xr:uid="{DA94F515-0D9E-484D-BE77-ED7DB4004140}"/>
    <cellStyle name="SAPBEXexcGood2 10" xfId="1428" xr:uid="{FE8787F9-4BC1-45C9-B9A6-6E2356BABEFE}"/>
    <cellStyle name="SAPBEXexcGood2 10 2" xfId="8962" xr:uid="{B3C6AE8A-7C22-49F9-8F0E-57F5674DD2CB}"/>
    <cellStyle name="SAPBEXexcGood2 11" xfId="2253" xr:uid="{B6890C5A-6082-4421-838B-1F2330ABED37}"/>
    <cellStyle name="SAPBEXexcGood2 12" xfId="3290" xr:uid="{F150AB15-BCD5-44F0-9FF2-8DE053A30CBC}"/>
    <cellStyle name="SAPBEXexcGood2 13" xfId="3959" xr:uid="{EDD9A185-2F82-4576-92BA-C5B0236A5A50}"/>
    <cellStyle name="SAPBEXexcGood2 14" xfId="4251" xr:uid="{DFBE31D8-9054-4A39-817F-AAD494EBCC08}"/>
    <cellStyle name="SAPBEXexcGood2 15" xfId="4220" xr:uid="{9BFCF863-6219-4AD2-86E2-8937D32DDBE2}"/>
    <cellStyle name="SAPBEXexcGood2 16" xfId="5957" xr:uid="{5F8B2E68-3FB6-4BFE-B5E5-E8925E24C897}"/>
    <cellStyle name="SAPBEXexcGood2 17" xfId="7310" xr:uid="{FEFA5E70-6D91-4568-B033-69E2C44A399E}"/>
    <cellStyle name="SAPBEXexcGood2 2" xfId="747" xr:uid="{F4778A77-D50E-424E-B4B9-E3208969B93E}"/>
    <cellStyle name="SAPBEXexcGood2 2 10" xfId="7940" xr:uid="{C1EA1D20-8D15-4E00-80DD-6BBD49E216D2}"/>
    <cellStyle name="SAPBEXexcGood2 2 2" xfId="748" xr:uid="{F00B9508-5720-419C-9856-BB41AA93685F}"/>
    <cellStyle name="SAPBEXexcGood2 2 2 2" xfId="1259" xr:uid="{85F228FE-7F91-4356-8D42-649D3D103778}"/>
    <cellStyle name="SAPBEXexcGood2 2 2 2 2" xfId="2507" xr:uid="{D3CD93A2-0194-4798-AB0B-87C3E5EC178A}"/>
    <cellStyle name="SAPBEXexcGood2 2 2 2 3" xfId="3013" xr:uid="{A97B969E-C4F5-46B8-8DB9-CF97F7B9E934}"/>
    <cellStyle name="SAPBEXexcGood2 2 2 2 4" xfId="1504" xr:uid="{3E2841EF-1B29-4164-8081-8FEC0460A5A9}"/>
    <cellStyle name="SAPBEXexcGood2 2 2 2 5" xfId="3706" xr:uid="{14AAA58E-881C-48A8-9FAE-928560F48252}"/>
    <cellStyle name="SAPBEXexcGood2 2 2 2 6" xfId="1908" xr:uid="{BE770FF0-E697-4407-9370-827681B30CCD}"/>
    <cellStyle name="SAPBEXexcGood2 2 2 2 7" xfId="4424" xr:uid="{204641F4-3FF0-46BC-A3D2-BA7EB7376CBE}"/>
    <cellStyle name="SAPBEXexcGood2 2 2 2 8" xfId="14838" xr:uid="{20F36426-363D-45FD-A3B8-31A24E4B83CE}"/>
    <cellStyle name="SAPBEXexcGood2 2 2 3" xfId="2033" xr:uid="{BB933157-6DE0-403E-B8A4-9DF495BE6DD9}"/>
    <cellStyle name="SAPBEXexcGood2 2 2 3 2" xfId="15518" xr:uid="{460216D5-FCCA-4C53-976F-93EC08C67162}"/>
    <cellStyle name="SAPBEXexcGood2 2 2 4" xfId="1686" xr:uid="{D0BFE3EF-E993-4786-B5A3-4D594DD2E5F2}"/>
    <cellStyle name="SAPBEXexcGood2 2 2 4 2" xfId="16914" xr:uid="{2512B93F-A4E3-40B4-8330-A7A3AE0F62CA}"/>
    <cellStyle name="SAPBEXexcGood2 2 2 5" xfId="3218" xr:uid="{12969D17-3FA2-49F4-BD69-BC346CA83EC9}"/>
    <cellStyle name="SAPBEXexcGood2 2 2 6" xfId="2363" xr:uid="{B28BA8EB-5A67-4C81-B7AF-687409AE4AAE}"/>
    <cellStyle name="SAPBEXexcGood2 2 2 7" xfId="3307" xr:uid="{A7539CF8-6E1E-4181-8541-6A179E8C7FBA}"/>
    <cellStyle name="SAPBEXexcGood2 2 2 8" xfId="1586" xr:uid="{3961CBA3-3CAC-4356-9058-4AE5750ED9FE}"/>
    <cellStyle name="SAPBEXexcGood2 2 2 9" xfId="12115" xr:uid="{21687662-F9B1-463F-B8CA-2DBB4B9AB689}"/>
    <cellStyle name="SAPBEXexcGood2 2 3" xfId="1258" xr:uid="{0FBB5F84-B9DB-4490-9A00-666FDAE9C449}"/>
    <cellStyle name="SAPBEXexcGood2 2 3 2" xfId="2506" xr:uid="{85F71532-B634-4AF4-9E5C-5FC33658EE44}"/>
    <cellStyle name="SAPBEXexcGood2 2 3 2 2" xfId="13944" xr:uid="{64D4C16E-E2DE-451A-999E-19DA6AFB66B3}"/>
    <cellStyle name="SAPBEXexcGood2 2 3 3" xfId="3012" xr:uid="{388C52B0-36AA-407C-991E-C0072F0D99D1}"/>
    <cellStyle name="SAPBEXexcGood2 2 3 3 2" xfId="13560" xr:uid="{4EF88078-C955-4872-9365-F02B370CAA29}"/>
    <cellStyle name="SAPBEXexcGood2 2 3 4" xfId="2200" xr:uid="{A3A9289A-F9E2-491B-9DF6-1EA68DB50DD5}"/>
    <cellStyle name="SAPBEXexcGood2 2 3 5" xfId="1779" xr:uid="{03B0477B-7D13-473E-B4BB-6E23EB6D50A7}"/>
    <cellStyle name="SAPBEXexcGood2 2 3 6" xfId="3791" xr:uid="{27CCF75B-7FD1-4066-9CBA-E0444648F917}"/>
    <cellStyle name="SAPBEXexcGood2 2 3 7" xfId="4495" xr:uid="{D0B21271-C03A-4AFF-8E5A-46CC549BE4FC}"/>
    <cellStyle name="SAPBEXexcGood2 2 3 8" xfId="10711" xr:uid="{511CF3CC-BD90-45D4-972C-46CEFCA91D85}"/>
    <cellStyle name="SAPBEXexcGood2 2 4" xfId="2032" xr:uid="{55FDB97D-77D3-45AC-B305-3AB3E965F1A1}"/>
    <cellStyle name="SAPBEXexcGood2 2 4 2" xfId="9833" xr:uid="{FAB3EF62-4B5E-4878-9BB2-BCC4CD0B518D}"/>
    <cellStyle name="SAPBEXexcGood2 2 5" xfId="1685" xr:uid="{59835357-D278-4224-98C2-6B16FF98C1C4}"/>
    <cellStyle name="SAPBEXexcGood2 2 5 2" xfId="13266" xr:uid="{F3406731-9E4B-4ED0-8803-AB15E2BABCB5}"/>
    <cellStyle name="SAPBEXexcGood2 2 6" xfId="3236" xr:uid="{DFF1CF1B-FEF1-4293-BA99-FE7A751A651B}"/>
    <cellStyle name="SAPBEXexcGood2 2 6 2" xfId="15136" xr:uid="{73A2AC86-3588-4B22-86E5-0B3E1896137B}"/>
    <cellStyle name="SAPBEXexcGood2 2 7" xfId="3982" xr:uid="{9A6A9067-4E44-419B-B4E4-86EA198923F4}"/>
    <cellStyle name="SAPBEXexcGood2 2 8" xfId="2164" xr:uid="{5F8512F1-49F8-4C65-B671-4FEA4EC8787D}"/>
    <cellStyle name="SAPBEXexcGood2 2 9" xfId="4182" xr:uid="{2EE726A0-D8EF-47F4-8693-B750E0DCDC1E}"/>
    <cellStyle name="SAPBEXexcGood2 3" xfId="749" xr:uid="{C8CE466B-1C18-4B0A-A7E2-B50D581F7184}"/>
    <cellStyle name="SAPBEXexcGood2 3 10" xfId="8365" xr:uid="{F478EFF9-4834-4DFA-8B37-DB3466A3A423}"/>
    <cellStyle name="SAPBEXexcGood2 3 2" xfId="750" xr:uid="{5049D91F-E973-4825-9496-B59F83EA4699}"/>
    <cellStyle name="SAPBEXexcGood2 3 2 2" xfId="1261" xr:uid="{2B98EC96-7A2C-4CAB-B10E-5F43D5DE5774}"/>
    <cellStyle name="SAPBEXexcGood2 3 2 2 2" xfId="2509" xr:uid="{85DDF043-EF86-4350-810D-2898BAC8BDE2}"/>
    <cellStyle name="SAPBEXexcGood2 3 2 2 3" xfId="3015" xr:uid="{2B663F51-1C0A-4A5E-86EF-264090CDA534}"/>
    <cellStyle name="SAPBEXexcGood2 3 2 2 4" xfId="3283" xr:uid="{19B1E188-9AEA-43CE-8F3E-551A2FCE69A0}"/>
    <cellStyle name="SAPBEXexcGood2 3 2 2 5" xfId="3633" xr:uid="{9B957725-104B-47EC-87D5-2C3B475DAD61}"/>
    <cellStyle name="SAPBEXexcGood2 3 2 2 6" xfId="4031" xr:uid="{A2CBF0F4-A8A9-4664-B748-8A04A81413AD}"/>
    <cellStyle name="SAPBEXexcGood2 3 2 2 7" xfId="3584" xr:uid="{A7063531-787E-4BBD-8E0F-56DD11425DB7}"/>
    <cellStyle name="SAPBEXexcGood2 3 2 2 8" xfId="14899" xr:uid="{97A000A6-69D9-4B14-B633-8D1DE6F400F7}"/>
    <cellStyle name="SAPBEXexcGood2 3 2 3" xfId="2035" xr:uid="{FBF93E0E-933B-4A5E-B4FA-696CB0B1E9CC}"/>
    <cellStyle name="SAPBEXexcGood2 3 2 3 2" xfId="15626" xr:uid="{3C6A959C-60C9-44A7-B238-0A09B9AFDF25}"/>
    <cellStyle name="SAPBEXexcGood2 3 2 4" xfId="1533" xr:uid="{57848EFC-A1CE-4D54-AE70-69A7882E0B22}"/>
    <cellStyle name="SAPBEXexcGood2 3 2 4 2" xfId="17010" xr:uid="{6A82858A-D8CD-4017-8C63-30AF6598E42E}"/>
    <cellStyle name="SAPBEXexcGood2 3 2 5" xfId="2861" xr:uid="{4EED8555-7BA0-4155-A92C-1B16E4D57F75}"/>
    <cellStyle name="SAPBEXexcGood2 3 2 6" xfId="3836" xr:uid="{902B5FD1-34FE-4AAA-B1EC-6D23EB17A5BE}"/>
    <cellStyle name="SAPBEXexcGood2 3 2 7" xfId="4272" xr:uid="{2BE89A15-5401-4A9B-9FF0-4C3260E73795}"/>
    <cellStyle name="SAPBEXexcGood2 3 2 8" xfId="3685" xr:uid="{C968F0AD-C326-4779-BCAD-AC215473F9C0}"/>
    <cellStyle name="SAPBEXexcGood2 3 2 9" xfId="12226" xr:uid="{5786E92E-A241-4A21-A55D-6DC97D432349}"/>
    <cellStyle name="SAPBEXexcGood2 3 3" xfId="1260" xr:uid="{B8472689-4274-4079-A982-5A678868C969}"/>
    <cellStyle name="SAPBEXexcGood2 3 3 2" xfId="2508" xr:uid="{46D938B1-590D-4A9A-8596-B3F83B0CEFBB}"/>
    <cellStyle name="SAPBEXexcGood2 3 3 2 2" xfId="14054" xr:uid="{D916D75B-5569-43AE-A06D-52891547534A}"/>
    <cellStyle name="SAPBEXexcGood2 3 3 3" xfId="3014" xr:uid="{DD2E1DDA-5B69-4FAD-8642-BB002F6EA26D}"/>
    <cellStyle name="SAPBEXexcGood2 3 3 3 2" xfId="14646" xr:uid="{B2247170-D490-46CE-97E8-926F4E723090}"/>
    <cellStyle name="SAPBEXexcGood2 3 3 4" xfId="1771" xr:uid="{980B11E4-25D7-45AD-B3D3-28CA9E28727E}"/>
    <cellStyle name="SAPBEXexcGood2 3 3 5" xfId="3688" xr:uid="{A602B7C1-AECB-4427-8B23-3AC8AA57CE68}"/>
    <cellStyle name="SAPBEXexcGood2 3 3 6" xfId="4084" xr:uid="{35DC9B82-B852-4345-B642-084E29FF572F}"/>
    <cellStyle name="SAPBEXexcGood2 3 3 7" xfId="1898" xr:uid="{B2F8A1EE-C386-40CD-A70F-1F1B5FC3F45F}"/>
    <cellStyle name="SAPBEXexcGood2 3 3 8" xfId="10823" xr:uid="{A5EBB385-C3C3-415D-A17F-2F8C575135AF}"/>
    <cellStyle name="SAPBEXexcGood2 3 4" xfId="2034" xr:uid="{EBD68936-5D55-4E72-9926-36DF24686CDE}"/>
    <cellStyle name="SAPBEXexcGood2 3 4 2" xfId="10255" xr:uid="{C7F2E6AB-9656-4F77-8D44-7ADD6C925F9D}"/>
    <cellStyle name="SAPBEXexcGood2 3 5" xfId="1466" xr:uid="{F0AA8076-AE1D-4E0A-9639-9FADA7EFC28F}"/>
    <cellStyle name="SAPBEXexcGood2 3 5 2" xfId="13611" xr:uid="{FEC03BF8-3F28-4895-8F52-E87C657C2A96}"/>
    <cellStyle name="SAPBEXexcGood2 3 6" xfId="2868" xr:uid="{A5C8232B-0FCD-49FD-BF87-00B88C941C87}"/>
    <cellStyle name="SAPBEXexcGood2 3 6 2" xfId="14963" xr:uid="{1FFADCCD-B206-419D-88E9-A1B905DF8B52}"/>
    <cellStyle name="SAPBEXexcGood2 3 7" xfId="3148" xr:uid="{D0E1625C-6080-4A72-B50B-69943193B050}"/>
    <cellStyle name="SAPBEXexcGood2 3 8" xfId="4273" xr:uid="{DEE134EB-ABEA-4216-B2CA-3C2C34DBAE3A}"/>
    <cellStyle name="SAPBEXexcGood2 3 9" xfId="4260" xr:uid="{E4E0CD12-C04E-4200-BD49-BD6CE4E0FB30}"/>
    <cellStyle name="SAPBEXexcGood2 4" xfId="751" xr:uid="{446B1520-681C-4A6B-93DB-1A726B38DF64}"/>
    <cellStyle name="SAPBEXexcGood2 4 2" xfId="1262" xr:uid="{17305B92-EDCF-4724-9491-AAE4E190C168}"/>
    <cellStyle name="SAPBEXexcGood2 4 2 2" xfId="2510" xr:uid="{945F0C12-9F10-462B-A572-CDB66AE0FBE5}"/>
    <cellStyle name="SAPBEXexcGood2 4 2 2 2" xfId="15020" xr:uid="{5BE9D1D4-4021-42C7-A44D-FB5479615478}"/>
    <cellStyle name="SAPBEXexcGood2 4 2 3" xfId="3016" xr:uid="{6E8D611C-D4CD-4AC1-A58C-35C6C90E2DB1}"/>
    <cellStyle name="SAPBEXexcGood2 4 2 3 2" xfId="15794" xr:uid="{D3C92580-66CF-4A2A-9C51-6E453B616B6A}"/>
    <cellStyle name="SAPBEXexcGood2 4 2 4" xfId="3216" xr:uid="{8A10912D-2240-4A7E-8EAE-D6CD344ED1D6}"/>
    <cellStyle name="SAPBEXexcGood2 4 2 4 2" xfId="17267" xr:uid="{4406150B-EF5F-4D19-A4E3-53775C2FBE01}"/>
    <cellStyle name="SAPBEXexcGood2 4 2 5" xfId="3481" xr:uid="{A675A4C8-7A24-4084-86C2-F095B154E5BF}"/>
    <cellStyle name="SAPBEXexcGood2 4 2 6" xfId="1831" xr:uid="{EFEB946C-C094-499C-B91F-B78864504EAE}"/>
    <cellStyle name="SAPBEXexcGood2 4 2 7" xfId="4390" xr:uid="{79EB311D-7FAE-42CB-9F40-15786F2C7061}"/>
    <cellStyle name="SAPBEXexcGood2 4 2 8" xfId="12483" xr:uid="{5CBFBA92-8B52-4EED-A8CF-5D12F8DA9257}"/>
    <cellStyle name="SAPBEXexcGood2 4 3" xfId="2036" xr:uid="{88193AE1-5F69-4821-AC44-034D457B2D13}"/>
    <cellStyle name="SAPBEXexcGood2 4 3 2" xfId="14268" xr:uid="{6DB9F005-48E6-4F25-9687-347376ED0909}"/>
    <cellStyle name="SAPBEXexcGood2 4 3 3" xfId="14143" xr:uid="{C64A8D1A-E2D7-4168-A3BC-A7B1AF8ED753}"/>
    <cellStyle name="SAPBEXexcGood2 4 3 4" xfId="11081" xr:uid="{04AF2B77-03A8-4ED9-8765-DCBAEDBA70E0}"/>
    <cellStyle name="SAPBEXexcGood2 4 4" xfId="1652" xr:uid="{A0D11BAC-8771-4AC5-BF64-986699273CFB}"/>
    <cellStyle name="SAPBEXexcGood2 4 4 2" xfId="10129" xr:uid="{E32299C6-0F7E-44EC-B0FD-699DC33493D2}"/>
    <cellStyle name="SAPBEXexcGood2 4 5" xfId="3570" xr:uid="{4502FC3F-B0A5-48D0-A767-5C51AF70C0ED}"/>
    <cellStyle name="SAPBEXexcGood2 4 5 2" xfId="13523" xr:uid="{17B0E2C9-65B7-49EC-A952-DCCBD20584A1}"/>
    <cellStyle name="SAPBEXexcGood2 4 6" xfId="3976" xr:uid="{4B0D1436-5070-417C-BB90-1C764AF4BC18}"/>
    <cellStyle name="SAPBEXexcGood2 4 6 2" xfId="14744" xr:uid="{A5AFBDE1-D133-4A9D-92CD-FA4A41CAA1E7}"/>
    <cellStyle name="SAPBEXexcGood2 4 7" xfId="4170" xr:uid="{EB11DDC5-DC8C-4F07-B6ED-C40355255DB1}"/>
    <cellStyle name="SAPBEXexcGood2 4 8" xfId="4221" xr:uid="{66C13F01-B457-4400-9B4A-5B39DFDF52FE}"/>
    <cellStyle name="SAPBEXexcGood2 4 9" xfId="8237" xr:uid="{5DE9365C-678B-4006-AAB6-C8C1DCBB2D6D}"/>
    <cellStyle name="SAPBEXexcGood2 5" xfId="945" xr:uid="{387239DB-6CC2-4471-99A5-41E792654035}"/>
    <cellStyle name="SAPBEXexcGood2 5 2" xfId="1353" xr:uid="{4B19EFCE-9770-42A8-86AD-407BCD86B4C6}"/>
    <cellStyle name="SAPBEXexcGood2 5 2 2" xfId="2601" xr:uid="{E9BF9687-3D7F-4473-BD49-3B1292B18053}"/>
    <cellStyle name="SAPBEXexcGood2 5 2 2 2" xfId="15104" xr:uid="{47A32D74-1DA2-4235-9018-95D8CD9D3880}"/>
    <cellStyle name="SAPBEXexcGood2 5 2 3" xfId="3107" xr:uid="{1E1A5D5B-988A-4DF4-B90D-FAD6FDB96D9E}"/>
    <cellStyle name="SAPBEXexcGood2 5 2 3 2" xfId="15881" xr:uid="{C551CC92-6800-4D5D-91D5-C0EDD32D39FD}"/>
    <cellStyle name="SAPBEXexcGood2 5 2 4" xfId="1478" xr:uid="{9C7D1723-6380-4019-9BEB-FC1B17D79921}"/>
    <cellStyle name="SAPBEXexcGood2 5 2 4 2" xfId="17442" xr:uid="{226D93E9-5B85-4CD6-8742-DE6EF2881402}"/>
    <cellStyle name="SAPBEXexcGood2 5 2 5" xfId="3916" xr:uid="{7489C9CB-A222-4900-9045-0A0A11D6FBD7}"/>
    <cellStyle name="SAPBEXexcGood2 5 2 6" xfId="4169" xr:uid="{56A1A79C-DD8E-4819-9BEF-268216EDD394}"/>
    <cellStyle name="SAPBEXexcGood2 5 2 7" xfId="4459" xr:uid="{9FE74532-F01F-43B5-AC1D-143F77011243}"/>
    <cellStyle name="SAPBEXexcGood2 5 2 8" xfId="12667" xr:uid="{7BB430D6-455E-447F-A041-DDA749C8564B}"/>
    <cellStyle name="SAPBEXexcGood2 5 3" xfId="2213" xr:uid="{90E9077E-37E6-4CB6-94B5-BAB6D3B681DF}"/>
    <cellStyle name="SAPBEXexcGood2 5 3 2" xfId="14404" xr:uid="{E25CC35B-F0E6-4D50-AEB2-AD199AE98952}"/>
    <cellStyle name="SAPBEXexcGood2 5 3 3" xfId="9108" xr:uid="{8075AF7B-E686-4E3D-BA4F-E45BA0AAFFFA}"/>
    <cellStyle name="SAPBEXexcGood2 5 3 4" xfId="11258" xr:uid="{24F8FB76-033C-4EB0-8073-8C4A801ADC93}"/>
    <cellStyle name="SAPBEXexcGood2 5 4" xfId="2720" xr:uid="{2A21B119-EBF9-48D7-8C92-E0E22CCCCCB0}"/>
    <cellStyle name="SAPBEXexcGood2 5 4 2" xfId="9762" xr:uid="{2E6D2330-790F-4DB0-9B2A-BFABE38A838C}"/>
    <cellStyle name="SAPBEXexcGood2 5 5" xfId="2336" xr:uid="{A06CE4F9-095A-4762-843F-F9C80691E731}"/>
    <cellStyle name="SAPBEXexcGood2 5 5 2" xfId="13195" xr:uid="{3A07872C-CA06-47DA-927C-BE44A79758DF}"/>
    <cellStyle name="SAPBEXexcGood2 5 6" xfId="2332" xr:uid="{A9CF21F0-62C6-4E36-ABF4-A0B4002C8615}"/>
    <cellStyle name="SAPBEXexcGood2 5 6 2" xfId="12983" xr:uid="{A133CE46-4B8B-4C3C-AABF-6DF58AAD5363}"/>
    <cellStyle name="SAPBEXexcGood2 5 7" xfId="3938" xr:uid="{73838A7B-C0B0-4961-9E3D-8B4A7A822F0F}"/>
    <cellStyle name="SAPBEXexcGood2 5 8" xfId="3259" xr:uid="{DD18D279-3715-4BAD-AE49-389CADD8BB52}"/>
    <cellStyle name="SAPBEXexcGood2 5 9" xfId="7869" xr:uid="{5A8C4AC7-CBE9-44B8-B491-1007115920A7}"/>
    <cellStyle name="SAPBEXexcGood2 6" xfId="969" xr:uid="{7EEBB3E5-18B0-4A8F-A981-4EEF31E084B4}"/>
    <cellStyle name="SAPBEXexcGood2 6 2" xfId="15316" xr:uid="{9C10E909-CB1B-4711-B37B-EF837111AF63}"/>
    <cellStyle name="SAPBEXexcGood2 6 3" xfId="16432" xr:uid="{99AED978-F184-42DE-B2FB-4A5C4F97D3F2}"/>
    <cellStyle name="SAPBEXexcGood2 6 4" xfId="11523" xr:uid="{58084839-8D12-4663-8283-67383C5B05E8}"/>
    <cellStyle name="SAPBEXexcGood2 7" xfId="1044" xr:uid="{8488C05C-6B5F-4644-A771-796DF31B164F}"/>
    <cellStyle name="SAPBEXexcGood2 7 2" xfId="14688" xr:uid="{11E334B1-5A2A-423B-8EE6-DCBA3939C9B7}"/>
    <cellStyle name="SAPBEXexcGood2 7 3" xfId="15411" xr:uid="{880C99DB-6C0F-499F-8C5F-84461B2B09E7}"/>
    <cellStyle name="SAPBEXexcGood2 7 4" xfId="16753" xr:uid="{86A06CCC-CB19-4CCB-AE1F-D47D320F24B9}"/>
    <cellStyle name="SAPBEXexcGood2 7 5" xfId="11893" xr:uid="{E0BDD26E-A5AA-46E0-AA95-CA6418CD7C05}"/>
    <cellStyle name="SAPBEXexcGood2 8" xfId="258" xr:uid="{86C999C5-70EC-463B-B3BD-0BE22F100CCD}"/>
    <cellStyle name="SAPBEXexcGood2 8 2" xfId="1174" xr:uid="{AB1679AF-C807-4BB6-9D01-D9C1E7681DE6}"/>
    <cellStyle name="SAPBEXexcGood2 8 2 2" xfId="2422" xr:uid="{699824C8-A706-4A35-B68B-52DCD093FB20}"/>
    <cellStyle name="SAPBEXexcGood2 8 2 3" xfId="2928" xr:uid="{E838635F-0CB9-4336-8D50-730FB3BA5135}"/>
    <cellStyle name="SAPBEXexcGood2 8 2 4" xfId="2662" xr:uid="{A26C64D6-DA13-4555-B858-BA1A0F41F03F}"/>
    <cellStyle name="SAPBEXexcGood2 8 2 5" xfId="3517" xr:uid="{62F22278-A855-4BDD-9BDB-988879D17A79}"/>
    <cellStyle name="SAPBEXexcGood2 8 2 6" xfId="4134" xr:uid="{B48624D2-BC10-42BE-BFC1-0E89D99A647F}"/>
    <cellStyle name="SAPBEXexcGood2 8 2 7" xfId="4315" xr:uid="{1E343B2B-6B1F-44F6-A48A-D4D7A8805C21}"/>
    <cellStyle name="SAPBEXexcGood2 8 2 8" xfId="13739" xr:uid="{D47FDBF7-C9AF-4BBB-BFDF-1DE2E2E8E03C}"/>
    <cellStyle name="SAPBEXexcGood2 8 3" xfId="1600" xr:uid="{DD25F6EB-1EB8-41A0-B69A-6582584671C6}"/>
    <cellStyle name="SAPBEXexcGood2 8 3 2" xfId="15069" xr:uid="{AB404833-96F8-4518-ADF6-853FFF2220B8}"/>
    <cellStyle name="SAPBEXexcGood2 8 4" xfId="1936" xr:uid="{2F3EDFE7-CD78-4757-95C3-8D041CC77EFB}"/>
    <cellStyle name="SAPBEXexcGood2 8 5" xfId="3253" xr:uid="{506C44EA-072C-445B-B92F-17F2B4A3EAE6}"/>
    <cellStyle name="SAPBEXexcGood2 8 6" xfId="3773" xr:uid="{D0C4735B-2194-45D3-96A3-00AE3BEE6D13}"/>
    <cellStyle name="SAPBEXexcGood2 8 7" xfId="3226" xr:uid="{48CE2BEA-0821-45C5-80EB-E982D1B7494C}"/>
    <cellStyle name="SAPBEXexcGood2 8 8" xfId="3554" xr:uid="{379FFC1E-B9AF-4AA0-A157-8F0FC778434B}"/>
    <cellStyle name="SAPBEXexcGood2 8 9" xfId="10479" xr:uid="{0CCF8BDB-C5F4-43F6-BD13-29BE06523BCA}"/>
    <cellStyle name="SAPBEXexcGood2 9" xfId="1127" xr:uid="{763941A0-726F-4802-AF3F-073F3FBA580A}"/>
    <cellStyle name="SAPBEXexcGood2 9 2" xfId="2375" xr:uid="{6104C60A-00AA-45C1-B121-448135EE36DA}"/>
    <cellStyle name="SAPBEXexcGood2 9 3" xfId="2881" xr:uid="{D9B5CB08-1DD8-4CC0-ADA4-A71AFA1362A4}"/>
    <cellStyle name="SAPBEXexcGood2 9 4" xfId="2191" xr:uid="{FA458C86-64D1-491A-A869-EE5D92CD2872}"/>
    <cellStyle name="SAPBEXexcGood2 9 5" xfId="3640" xr:uid="{178916E1-E913-4FC1-A627-113D245D78A4}"/>
    <cellStyle name="SAPBEXexcGood2 9 6" xfId="4119" xr:uid="{90EEBBD2-7631-4966-A987-EC3874185B1B}"/>
    <cellStyle name="SAPBEXexcGood2 9 7" xfId="3733" xr:uid="{1A52B780-2C9C-4068-8694-A669C427EECF}"/>
    <cellStyle name="SAPBEXexcGood2 9 8" xfId="9198" xr:uid="{13822AF9-999D-4C3D-9D13-64E7DC99E376}"/>
    <cellStyle name="SAPBEXexcGood2_East 1415 Budget model v1" xfId="752" xr:uid="{D56ACBEA-977A-45D6-AE9F-336AFDA44555}"/>
    <cellStyle name="SAPBEXexcGood3" xfId="62" xr:uid="{779BCEB4-A537-4EB4-B0D9-255C37B626DD}"/>
    <cellStyle name="SAPBEXexcGood3 10" xfId="1429" xr:uid="{DDE5BE52-6A94-46B8-968A-1F52783EDBAE}"/>
    <cellStyle name="SAPBEXexcGood3 10 2" xfId="8963" xr:uid="{8F16794C-5E25-4207-A2B1-430F1273069E}"/>
    <cellStyle name="SAPBEXexcGood3 11" xfId="2288" xr:uid="{73C44920-31CE-4982-B02C-3640963AEEB8}"/>
    <cellStyle name="SAPBEXexcGood3 12" xfId="3560" xr:uid="{1231BF86-D330-4384-9E9E-0B75F59413ED}"/>
    <cellStyle name="SAPBEXexcGood3 13" xfId="3650" xr:uid="{6DDD244C-2D5E-466B-87D1-C56CAD110607}"/>
    <cellStyle name="SAPBEXexcGood3 14" xfId="4002" xr:uid="{EB7B640E-C1F2-4EA1-AEDC-C9F33C2B07CF}"/>
    <cellStyle name="SAPBEXexcGood3 15" xfId="3854" xr:uid="{3324AF66-19E5-485F-8DE1-B431DDFFA6C5}"/>
    <cellStyle name="SAPBEXexcGood3 16" xfId="5958" xr:uid="{BD9E84BC-DDED-404A-986A-6472D3B1353B}"/>
    <cellStyle name="SAPBEXexcGood3 17" xfId="7311" xr:uid="{1AB0E2F8-4A56-46E5-B14E-8E515F5235E0}"/>
    <cellStyle name="SAPBEXexcGood3 2" xfId="753" xr:uid="{0F8D629E-7173-427A-B8AA-F7D6E0673A8D}"/>
    <cellStyle name="SAPBEXexcGood3 2 10" xfId="7939" xr:uid="{43C7ED9D-D38B-44F2-8267-146A3A837783}"/>
    <cellStyle name="SAPBEXexcGood3 2 2" xfId="754" xr:uid="{98175E5A-CBFC-4457-806F-257FEB14153B}"/>
    <cellStyle name="SAPBEXexcGood3 2 2 2" xfId="1264" xr:uid="{9DB53BA3-ED5D-49C2-B78B-3D72028E0F4E}"/>
    <cellStyle name="SAPBEXexcGood3 2 2 2 2" xfId="2512" xr:uid="{E4DB74F8-ED90-47B4-B7A3-8B17F8D9D845}"/>
    <cellStyle name="SAPBEXexcGood3 2 2 2 3" xfId="3018" xr:uid="{6C1882B8-97F3-487C-844C-90995545F51F}"/>
    <cellStyle name="SAPBEXexcGood3 2 2 2 4" xfId="2705" xr:uid="{2ABF69BE-C307-4D1B-B8FC-540DC472EBA9}"/>
    <cellStyle name="SAPBEXexcGood3 2 2 2 5" xfId="3715" xr:uid="{6E12AE9C-CBD3-41D5-897B-45D09B50F6FC}"/>
    <cellStyle name="SAPBEXexcGood3 2 2 2 6" xfId="3763" xr:uid="{787E8D98-9886-4024-875C-200A67517495}"/>
    <cellStyle name="SAPBEXexcGood3 2 2 2 7" xfId="3992" xr:uid="{7C5281E8-7968-4265-9D05-0820E6673425}"/>
    <cellStyle name="SAPBEXexcGood3 2 2 2 8" xfId="14839" xr:uid="{342023D3-40B2-4A72-8DDF-E643A1F4F3AE}"/>
    <cellStyle name="SAPBEXexcGood3 2 2 3" xfId="2038" xr:uid="{0432751B-3C59-4F04-978C-9D05E891D695}"/>
    <cellStyle name="SAPBEXexcGood3 2 2 3 2" xfId="15519" xr:uid="{A4317650-ACAD-477E-BEDD-39D686326C6D}"/>
    <cellStyle name="SAPBEXexcGood3 2 2 4" xfId="1743" xr:uid="{56135083-D408-42F4-9085-2333164DA51D}"/>
    <cellStyle name="SAPBEXexcGood3 2 2 4 2" xfId="16915" xr:uid="{08F390F0-8C2C-489E-B7B5-F690A709D29C}"/>
    <cellStyle name="SAPBEXexcGood3 2 2 5" xfId="1902" xr:uid="{2CABCB23-3CA1-426C-A6E9-7C7A5A5C33BB}"/>
    <cellStyle name="SAPBEXexcGood3 2 2 6" xfId="3764" xr:uid="{1B57E791-B3A4-442A-88E0-22A5E51516BF}"/>
    <cellStyle name="SAPBEXexcGood3 2 2 7" xfId="4015" xr:uid="{1CEBD3D8-2D6C-44FE-AA8F-11135DE1FA2E}"/>
    <cellStyle name="SAPBEXexcGood3 2 2 8" xfId="4433" xr:uid="{7AFE82B5-F961-4197-BC18-39655DB44A0C}"/>
    <cellStyle name="SAPBEXexcGood3 2 2 9" xfId="12116" xr:uid="{020FDC09-5949-4BD0-B9F3-D634C940C3F4}"/>
    <cellStyle name="SAPBEXexcGood3 2 3" xfId="1263" xr:uid="{189C62CE-FD7B-4DE0-98DF-3DCED5532F8E}"/>
    <cellStyle name="SAPBEXexcGood3 2 3 2" xfId="2511" xr:uid="{647AA69F-500E-4959-BF8D-02796CCABF66}"/>
    <cellStyle name="SAPBEXexcGood3 2 3 2 2" xfId="13945" xr:uid="{CC58CA74-8FF8-4430-83B1-B9526B0F92FB}"/>
    <cellStyle name="SAPBEXexcGood3 2 3 3" xfId="3017" xr:uid="{80A5E45B-9EBA-4C4E-A0D1-01A885F4BACC}"/>
    <cellStyle name="SAPBEXexcGood3 2 3 3 2" xfId="14731" xr:uid="{AFECC1BA-75EA-43F8-A18A-2145892D0A02}"/>
    <cellStyle name="SAPBEXexcGood3 2 3 4" xfId="2828" xr:uid="{18289F30-7AC5-4CAC-9DFB-321F3C159525}"/>
    <cellStyle name="SAPBEXexcGood3 2 3 5" xfId="3814" xr:uid="{CC46FF11-0EBC-4148-902D-230E468A8BD5}"/>
    <cellStyle name="SAPBEXexcGood3 2 3 6" xfId="2342" xr:uid="{623496C5-AEB5-42F6-9126-68343831FE0F}"/>
    <cellStyle name="SAPBEXexcGood3 2 3 7" xfId="3965" xr:uid="{65F9963B-BB26-4FFC-8984-1946949E8A4C}"/>
    <cellStyle name="SAPBEXexcGood3 2 3 8" xfId="10712" xr:uid="{857EA940-50C8-43EB-92F6-A4AC19F32117}"/>
    <cellStyle name="SAPBEXexcGood3 2 4" xfId="2037" xr:uid="{E1633F01-4266-4B41-B9C2-6F72BE2F4664}"/>
    <cellStyle name="SAPBEXexcGood3 2 4 2" xfId="9832" xr:uid="{F1ACD291-D756-4BF7-95FC-C8E60A2424DB}"/>
    <cellStyle name="SAPBEXexcGood3 2 5" xfId="2186" xr:uid="{7BA63EEA-097B-4A76-ADC4-66FE3B78DDBA}"/>
    <cellStyle name="SAPBEXexcGood3 2 5 2" xfId="13265" xr:uid="{1CC73E72-B74C-4172-B9AE-233A87C8DDA7}"/>
    <cellStyle name="SAPBEXexcGood3 2 6" xfId="1509" xr:uid="{10F36199-AAF3-4031-9344-02C969603E27}"/>
    <cellStyle name="SAPBEXexcGood3 2 6 2" xfId="14495" xr:uid="{1BC4ABAE-C9A0-45D9-AFBC-F4B584BF3A49}"/>
    <cellStyle name="SAPBEXexcGood3 2 7" xfId="3775" xr:uid="{FE01212D-5264-4C70-A803-026C329D0FC7}"/>
    <cellStyle name="SAPBEXexcGood3 2 8" xfId="3238" xr:uid="{BD7BC0BC-FF32-488E-89A7-956EF10FC8A1}"/>
    <cellStyle name="SAPBEXexcGood3 2 9" xfId="4434" xr:uid="{547CCC67-3CFA-4498-B194-82201CBFEAAC}"/>
    <cellStyle name="SAPBEXexcGood3 3" xfId="755" xr:uid="{9C14BA0B-BE4B-470E-9A9D-9A0AD47A4877}"/>
    <cellStyle name="SAPBEXexcGood3 3 10" xfId="8143" xr:uid="{4AABBB1E-AE4D-43A4-A51D-DFB58E1867FC}"/>
    <cellStyle name="SAPBEXexcGood3 3 2" xfId="756" xr:uid="{218E7FE2-E0E8-45A7-94FB-85D69AAD98A1}"/>
    <cellStyle name="SAPBEXexcGood3 3 2 2" xfId="1266" xr:uid="{98EC17B7-E626-444E-8382-4D218FEB1E1B}"/>
    <cellStyle name="SAPBEXexcGood3 3 2 2 2" xfId="2514" xr:uid="{81C99E71-88C4-40ED-8FFB-28C273AB90A9}"/>
    <cellStyle name="SAPBEXexcGood3 3 2 2 3" xfId="3020" xr:uid="{5D494DAF-4BB3-4E1D-A80F-A20F7D96B553}"/>
    <cellStyle name="SAPBEXexcGood3 3 2 2 4" xfId="3132" xr:uid="{10F9C38D-B219-4D17-B786-666E0F21421E}"/>
    <cellStyle name="SAPBEXexcGood3 3 2 2 5" xfId="1520" xr:uid="{821403B3-81B7-40CB-B7FA-A29018FB42DE}"/>
    <cellStyle name="SAPBEXexcGood3 3 2 2 6" xfId="1400" xr:uid="{4DE5CC04-5968-43D5-8A99-A86E1E210B7E}"/>
    <cellStyle name="SAPBEXexcGood3 3 2 2 7" xfId="4480" xr:uid="{0CF4CDBA-DB13-4A50-8405-3F2D3033359C}"/>
    <cellStyle name="SAPBEXexcGood3 3 2 2 8" xfId="14900" xr:uid="{FC5B37FA-4446-408B-9E9E-F3E3EE5EB5AA}"/>
    <cellStyle name="SAPBEXexcGood3 3 2 3" xfId="2040" xr:uid="{00B3FF8F-5A13-425A-9174-B2BB01E82F46}"/>
    <cellStyle name="SAPBEXexcGood3 3 2 3 2" xfId="15627" xr:uid="{3C9A5461-B5CE-4137-ADFF-829AE7C9B3F6}"/>
    <cellStyle name="SAPBEXexcGood3 3 2 4" xfId="1688" xr:uid="{84906A95-5653-4FDF-ACDC-70BD985D2FE5}"/>
    <cellStyle name="SAPBEXexcGood3 3 2 4 2" xfId="17011" xr:uid="{166EA3F2-4D44-4EA0-9D2A-57CF47AA2FCB}"/>
    <cellStyle name="SAPBEXexcGood3 3 2 5" xfId="2742" xr:uid="{48A2ABFC-2C14-48A1-8E09-9B51642877D4}"/>
    <cellStyle name="SAPBEXexcGood3 3 2 6" xfId="3600" xr:uid="{4E1EA1AF-171C-43DD-A2AB-C67918223CC9}"/>
    <cellStyle name="SAPBEXexcGood3 3 2 7" xfId="1797" xr:uid="{FFA47726-5E8F-4D8A-85A1-5AAC70D502E6}"/>
    <cellStyle name="SAPBEXexcGood3 3 2 8" xfId="2235" xr:uid="{D9431DA7-8EFB-48FF-8208-05A97158475D}"/>
    <cellStyle name="SAPBEXexcGood3 3 2 9" xfId="12227" xr:uid="{9D787322-3D0B-4E5C-9FBE-368B927EB544}"/>
    <cellStyle name="SAPBEXexcGood3 3 3" xfId="1265" xr:uid="{18DE6CBC-92BE-471F-9C0E-AD6850657899}"/>
    <cellStyle name="SAPBEXexcGood3 3 3 2" xfId="2513" xr:uid="{D9DBA8FA-2EEE-4F09-8B41-6A6F75F8EFAB}"/>
    <cellStyle name="SAPBEXexcGood3 3 3 2 2" xfId="14055" xr:uid="{29D87A26-431D-4E69-A866-9AC1179C5E4E}"/>
    <cellStyle name="SAPBEXexcGood3 3 3 3" xfId="3019" xr:uid="{DD671CBE-E126-40BC-83CF-BB7BFFCD342E}"/>
    <cellStyle name="SAPBEXexcGood3 3 3 3 2" xfId="13328" xr:uid="{04093BBF-AF68-4E97-80E6-EF74268C1467}"/>
    <cellStyle name="SAPBEXexcGood3 3 3 4" xfId="1732" xr:uid="{89FBE12C-3C1F-4EAD-BF62-3FE6A0451D84}"/>
    <cellStyle name="SAPBEXexcGood3 3 3 5" xfId="3786" xr:uid="{DBCA1CA0-4891-4598-B7D0-106BF94584DC}"/>
    <cellStyle name="SAPBEXexcGood3 3 3 6" xfId="3641" xr:uid="{3088054F-84CA-4376-9801-3AA18DA6E9F3}"/>
    <cellStyle name="SAPBEXexcGood3 3 3 7" xfId="4296" xr:uid="{56943D7B-16C6-4FFA-9C66-3F20DCFF84AB}"/>
    <cellStyle name="SAPBEXexcGood3 3 3 8" xfId="10824" xr:uid="{93677476-4FED-4353-AE0D-8201AAB82ABF}"/>
    <cellStyle name="SAPBEXexcGood3 3 4" xfId="2039" xr:uid="{16F7C1BB-A114-4758-825E-2800D1F35C9E}"/>
    <cellStyle name="SAPBEXexcGood3 3 4 2" xfId="10036" xr:uid="{15AD51D2-EAFA-47D2-9210-A2BDDBD4AF00}"/>
    <cellStyle name="SAPBEXexcGood3 3 5" xfId="1687" xr:uid="{CF764BD2-BD68-452B-9F53-5C52E37FB513}"/>
    <cellStyle name="SAPBEXexcGood3 3 5 2" xfId="13430" xr:uid="{BD01A9DE-5037-4AAB-8823-66DC7A133875}"/>
    <cellStyle name="SAPBEXexcGood3 3 6" xfId="2311" xr:uid="{D2CABD90-5158-421B-AB47-D9A8375C1521}"/>
    <cellStyle name="SAPBEXexcGood3 3 6 2" xfId="12989" xr:uid="{8CDE6A16-375F-493E-90CB-1974431F5961}"/>
    <cellStyle name="SAPBEXexcGood3 3 7" xfId="3296" xr:uid="{45887566-1D4D-4459-80F3-0CB5661F6A9E}"/>
    <cellStyle name="SAPBEXexcGood3 3 8" xfId="4197" xr:uid="{4AC95AB7-353F-4D07-9ECC-AE9FB709A5A7}"/>
    <cellStyle name="SAPBEXexcGood3 3 9" xfId="4309" xr:uid="{B310B86D-46FD-479C-9DDB-8537B7C53249}"/>
    <cellStyle name="SAPBEXexcGood3 4" xfId="757" xr:uid="{33C90E14-B8AA-4C32-9364-D2A04ECBE23E}"/>
    <cellStyle name="SAPBEXexcGood3 4 2" xfId="1267" xr:uid="{1CBF595A-C4F1-4365-B49F-DC8EA2200D9B}"/>
    <cellStyle name="SAPBEXexcGood3 4 2 2" xfId="2515" xr:uid="{CE3C47F4-9EE5-433A-8F23-42F501B77B65}"/>
    <cellStyle name="SAPBEXexcGood3 4 2 2 2" xfId="15021" xr:uid="{7B2C661D-6001-4CBF-BEFC-4CB5EBA81DE1}"/>
    <cellStyle name="SAPBEXexcGood3 4 2 3" xfId="3021" xr:uid="{60ECC309-4FBD-430A-9E7F-8554A8EDEE19}"/>
    <cellStyle name="SAPBEXexcGood3 4 2 3 2" xfId="15795" xr:uid="{0668EA2D-798D-4146-9037-694C4E7EA41D}"/>
    <cellStyle name="SAPBEXexcGood3 4 2 4" xfId="1773" xr:uid="{4ECA4A46-3659-42BE-A701-2ACCDF2FF9DB}"/>
    <cellStyle name="SAPBEXexcGood3 4 2 4 2" xfId="17268" xr:uid="{4245E75D-8B13-43DA-A089-760C61D4CCCB}"/>
    <cellStyle name="SAPBEXexcGood3 4 2 5" xfId="3844" xr:uid="{8778239D-ADCD-49B2-9A18-C15DE0F7AA43}"/>
    <cellStyle name="SAPBEXexcGood3 4 2 6" xfId="4082" xr:uid="{B5818B46-F0C3-4650-BC29-E46DFF7246AB}"/>
    <cellStyle name="SAPBEXexcGood3 4 2 7" xfId="4422" xr:uid="{65198591-D6F0-4BBF-BBC9-542CCB9AC76A}"/>
    <cellStyle name="SAPBEXexcGood3 4 2 8" xfId="12484" xr:uid="{FA4C50E2-B93B-4358-9193-908B38FC50F6}"/>
    <cellStyle name="SAPBEXexcGood3 4 3" xfId="2041" xr:uid="{F5ED273E-074B-4E6D-8675-723DD46D7D81}"/>
    <cellStyle name="SAPBEXexcGood3 4 3 2" xfId="14269" xr:uid="{3D6AAB1F-6CF9-4E70-AF84-E2CE95463338}"/>
    <cellStyle name="SAPBEXexcGood3 4 3 3" xfId="14937" xr:uid="{9E8EFF92-A8A3-4182-BE4D-1CF938133D90}"/>
    <cellStyle name="SAPBEXexcGood3 4 3 4" xfId="11082" xr:uid="{38C5EA59-7CFB-4854-B106-7A14E82F655C}"/>
    <cellStyle name="SAPBEXexcGood3 4 4" xfId="1689" xr:uid="{129BD627-90DD-4F59-AE85-33C04E8E9AEC}"/>
    <cellStyle name="SAPBEXexcGood3 4 4 2" xfId="9909" xr:uid="{25E1769E-FDD3-484B-9146-06AEC8BBB514}"/>
    <cellStyle name="SAPBEXexcGood3 4 5" xfId="1906" xr:uid="{53A912F5-CF23-4CA3-A846-D7F560BB68E0}"/>
    <cellStyle name="SAPBEXexcGood3 4 5 2" xfId="13335" xr:uid="{50FE9C95-FB59-49FC-BFDD-75189B58F5EF}"/>
    <cellStyle name="SAPBEXexcGood3 4 6" xfId="3177" xr:uid="{86977F8C-F46E-435D-A2F9-845FF41433CE}"/>
    <cellStyle name="SAPBEXexcGood3 4 6 2" xfId="13858" xr:uid="{435FC91C-D468-47BB-BB62-AC0C4388FA3A}"/>
    <cellStyle name="SAPBEXexcGood3 4 7" xfId="4177" xr:uid="{AEB6942C-5E23-4CF8-9750-B170C7B17F78}"/>
    <cellStyle name="SAPBEXexcGood3 4 8" xfId="4486" xr:uid="{AEEF093B-864C-437B-AFBF-A4530D079CA1}"/>
    <cellStyle name="SAPBEXexcGood3 4 9" xfId="8016" xr:uid="{5CE5D3E1-3CC5-42B0-8934-E6F127A9C32F}"/>
    <cellStyle name="SAPBEXexcGood3 5" xfId="946" xr:uid="{BF5ED8FA-7DC7-4880-8796-AC0B6EDF8C65}"/>
    <cellStyle name="SAPBEXexcGood3 5 2" xfId="1354" xr:uid="{F783E5A5-266D-45D2-BFB3-7C7EA8A40A69}"/>
    <cellStyle name="SAPBEXexcGood3 5 2 2" xfId="2602" xr:uid="{FD2235AC-91FC-4CF7-88D3-CA596489545C}"/>
    <cellStyle name="SAPBEXexcGood3 5 2 2 2" xfId="15105" xr:uid="{9FB493B6-8F45-40FE-8780-E17FF20C00F5}"/>
    <cellStyle name="SAPBEXexcGood3 5 2 3" xfId="3108" xr:uid="{43CAA666-ECDB-4E32-B96D-64361B3EFC91}"/>
    <cellStyle name="SAPBEXexcGood3 5 2 3 2" xfId="15882" xr:uid="{736CD666-D6E5-48DD-8BDD-C0177CFA0A76}"/>
    <cellStyle name="SAPBEXexcGood3 5 2 4" xfId="3267" xr:uid="{EC087855-CE89-4BED-A899-E95EBB1BB262}"/>
    <cellStyle name="SAPBEXexcGood3 5 2 4 2" xfId="17443" xr:uid="{DB3D94CC-A168-401E-B1C9-5DC788CBB932}"/>
    <cellStyle name="SAPBEXexcGood3 5 2 5" xfId="3221" xr:uid="{E604B79C-481D-463B-A134-814274FFD7EE}"/>
    <cellStyle name="SAPBEXexcGood3 5 2 6" xfId="3888" xr:uid="{77C0106D-9167-41C3-9EFF-E1D957B923AF}"/>
    <cellStyle name="SAPBEXexcGood3 5 2 7" xfId="4382" xr:uid="{1A37F2D7-88C9-4099-8574-7E0849157340}"/>
    <cellStyle name="SAPBEXexcGood3 5 2 8" xfId="12668" xr:uid="{BA93CAE9-1FB6-4065-AE1E-B115633CBB14}"/>
    <cellStyle name="SAPBEXexcGood3 5 3" xfId="2214" xr:uid="{A8B84F62-F7C4-461E-BC4F-D950E51AF277}"/>
    <cellStyle name="SAPBEXexcGood3 5 3 2" xfId="14405" xr:uid="{C492E5FB-1416-43A8-90B9-4BF1C462390A}"/>
    <cellStyle name="SAPBEXexcGood3 5 3 3" xfId="9109" xr:uid="{5F3446F3-8603-43D2-824B-BDF6A586821D}"/>
    <cellStyle name="SAPBEXexcGood3 5 3 4" xfId="11259" xr:uid="{D6F6FC37-A466-44B0-B676-10A227597C1F}"/>
    <cellStyle name="SAPBEXexcGood3 5 4" xfId="2721" xr:uid="{F8BA27FD-097A-48FE-972D-2C96C4EF5DDC}"/>
    <cellStyle name="SAPBEXexcGood3 5 4 2" xfId="10283" xr:uid="{A62F6FFC-1CB7-49A0-BF5F-A55A046A680F}"/>
    <cellStyle name="SAPBEXexcGood3 5 5" xfId="1818" xr:uid="{B1FC046B-0D0A-4F7E-9FBB-A583369C0036}"/>
    <cellStyle name="SAPBEXexcGood3 5 5 2" xfId="13639" xr:uid="{CDB5BEBF-7798-4FDD-BB83-C8A0F2B31691}"/>
    <cellStyle name="SAPBEXexcGood3 5 6" xfId="3877" xr:uid="{E879D5D1-421E-4834-B61B-CD7E97D38360}"/>
    <cellStyle name="SAPBEXexcGood3 5 6 2" xfId="13847" xr:uid="{4A1F1F0D-366E-4EA1-8DD2-DD34590B6DE5}"/>
    <cellStyle name="SAPBEXexcGood3 5 7" xfId="3834" xr:uid="{ED16FE34-D73B-4589-B39E-7899925A80FC}"/>
    <cellStyle name="SAPBEXexcGood3 5 8" xfId="4446" xr:uid="{F81A01B4-9B50-4B32-8815-84979CD578BF}"/>
    <cellStyle name="SAPBEXexcGood3 5 9" xfId="8393" xr:uid="{4D09E067-7813-4602-BB75-9895431429F4}"/>
    <cellStyle name="SAPBEXexcGood3 6" xfId="970" xr:uid="{B89A6F66-467B-4A13-8E06-EB8AAF340A60}"/>
    <cellStyle name="SAPBEXexcGood3 6 2" xfId="15317" xr:uid="{6BAE0C24-54B7-4177-8F07-1EDBA04E8CF5}"/>
    <cellStyle name="SAPBEXexcGood3 6 3" xfId="16433" xr:uid="{38F9FFA2-7EEC-4C1C-9B9E-F4A1FC8C724F}"/>
    <cellStyle name="SAPBEXexcGood3 6 4" xfId="11524" xr:uid="{5892A12E-10CC-410E-86E3-118797F600A6}"/>
    <cellStyle name="SAPBEXexcGood3 7" xfId="1043" xr:uid="{18A5171E-3AE4-42D8-B8EE-B305954840B3}"/>
    <cellStyle name="SAPBEXexcGood3 7 2" xfId="14689" xr:uid="{E5B9639B-276A-4E94-9D89-34BAA900A93F}"/>
    <cellStyle name="SAPBEXexcGood3 7 3" xfId="15412" xr:uid="{FA2AEAE6-A592-480A-ADE2-904862F351AB}"/>
    <cellStyle name="SAPBEXexcGood3 7 4" xfId="16754" xr:uid="{92164A12-9D3F-49C8-AE16-A54F56E41772}"/>
    <cellStyle name="SAPBEXexcGood3 7 5" xfId="11894" xr:uid="{FF81C0E3-5AD8-47BD-A87C-E52CE6D53708}"/>
    <cellStyle name="SAPBEXexcGood3 8" xfId="259" xr:uid="{C84CA26D-4422-4921-B372-B5D293697C56}"/>
    <cellStyle name="SAPBEXexcGood3 8 2" xfId="1175" xr:uid="{F61EA5C4-F487-4D7A-843D-49FDC4E18300}"/>
    <cellStyle name="SAPBEXexcGood3 8 2 2" xfId="2423" xr:uid="{51749FE5-B411-4210-9363-143C99A91A49}"/>
    <cellStyle name="SAPBEXexcGood3 8 2 3" xfId="2929" xr:uid="{F8E8F3A3-1B24-4EED-A7D8-A75207A12C80}"/>
    <cellStyle name="SAPBEXexcGood3 8 2 4" xfId="2314" xr:uid="{3A142593-8ECA-4848-A3B2-91E6E511FE68}"/>
    <cellStyle name="SAPBEXexcGood3 8 2 5" xfId="3485" xr:uid="{42FB92C9-1811-4ED9-8E9B-4CD70E544DB8}"/>
    <cellStyle name="SAPBEXexcGood3 8 2 6" xfId="4122" xr:uid="{347A0268-37CC-491F-8FC8-F26F05AA071D}"/>
    <cellStyle name="SAPBEXexcGood3 8 2 7" xfId="4285" xr:uid="{561557D4-CEFC-4CE6-88D0-6C835E830EDA}"/>
    <cellStyle name="SAPBEXexcGood3 8 2 8" xfId="13740" xr:uid="{6CC4779B-FC1C-488D-A18E-014E06A8E60A}"/>
    <cellStyle name="SAPBEXexcGood3 8 3" xfId="1601" xr:uid="{413EEE03-87D2-4942-BA00-D1A1D31F2716}"/>
    <cellStyle name="SAPBEXexcGood3 8 3 2" xfId="13159" xr:uid="{427A7BCA-1E1E-482B-BF5D-61F8913A61FE}"/>
    <cellStyle name="SAPBEXexcGood3 8 4" xfId="1935" xr:uid="{F1DCA480-CFFE-44CC-8919-C987480D67B8}"/>
    <cellStyle name="SAPBEXexcGood3 8 5" xfId="3555" xr:uid="{F97E4CB7-30AE-4A91-94DA-56BDCF5F0D68}"/>
    <cellStyle name="SAPBEXexcGood3 8 6" xfId="3130" xr:uid="{FB4A2FF3-2E14-4A72-B5AD-1FCF81A4C6AC}"/>
    <cellStyle name="SAPBEXexcGood3 8 7" xfId="3545" xr:uid="{BA030844-A47F-448C-83C0-EF018C89047E}"/>
    <cellStyle name="SAPBEXexcGood3 8 8" xfId="4069" xr:uid="{9D624E92-0EF8-4EDE-A13A-46C64194E4D9}"/>
    <cellStyle name="SAPBEXexcGood3 8 9" xfId="10480" xr:uid="{4A84E919-3B43-4BE0-9810-6C014F9C14F4}"/>
    <cellStyle name="SAPBEXexcGood3 9" xfId="1128" xr:uid="{7BB20989-4056-43D0-8799-9BE0DD48C590}"/>
    <cellStyle name="SAPBEXexcGood3 9 2" xfId="2376" xr:uid="{8D7AF4F8-C6F1-4DC5-A9D9-B19FFF249932}"/>
    <cellStyle name="SAPBEXexcGood3 9 3" xfId="2882" xr:uid="{009C18B0-4D25-44B8-9397-B862A5CEC56E}"/>
    <cellStyle name="SAPBEXexcGood3 9 4" xfId="1627" xr:uid="{1EE6CC95-49D7-4D26-A9D3-027D1E8ED091}"/>
    <cellStyle name="SAPBEXexcGood3 9 5" xfId="3150" xr:uid="{877E98AE-68B0-45F2-90D1-C7C3613D6AFE}"/>
    <cellStyle name="SAPBEXexcGood3 9 6" xfId="3808" xr:uid="{B0826960-1814-4E8E-8F82-7F31ED6219C7}"/>
    <cellStyle name="SAPBEXexcGood3 9 7" xfId="4453" xr:uid="{D89A79C7-F68E-4729-AD70-8853A6CB8ECE}"/>
    <cellStyle name="SAPBEXexcGood3 9 8" xfId="9199" xr:uid="{242BD56F-B487-42EF-9BB6-B2B902DF36BD}"/>
    <cellStyle name="SAPBEXexcGood3_East 1415 Budget model v1" xfId="758" xr:uid="{0F05D64C-F01A-45F5-9160-A926630A5D5C}"/>
    <cellStyle name="SAPBEXfilterDrill" xfId="63" xr:uid="{03B6CC22-6961-4F41-8BCF-23FA160A6D40}"/>
    <cellStyle name="SAPBEXfilterDrill 10" xfId="9200" xr:uid="{8D91B81D-0393-4921-B6FB-331C9D2F85F4}"/>
    <cellStyle name="SAPBEXfilterDrill 11" xfId="8964" xr:uid="{4EA6BEC9-424A-4E3C-8CBE-AF53CF4FD7FE}"/>
    <cellStyle name="SAPBEXfilterDrill 12" xfId="7312" xr:uid="{7C654ED7-2A0B-4A32-84B0-8010F6E71E56}"/>
    <cellStyle name="SAPBEXfilterDrill 2" xfId="759" xr:uid="{2855332F-8D08-42E9-9A0C-396E136CBD54}"/>
    <cellStyle name="SAPBEXfilterDrill 2 2" xfId="760" xr:uid="{C341713B-697A-4B1B-A03E-4C4A084A9317}"/>
    <cellStyle name="SAPBEXfilterDrill 2 2 2" xfId="14840" xr:uid="{1B566214-A0FC-4D1E-AEAB-249EB9E931C0}"/>
    <cellStyle name="SAPBEXfilterDrill 2 2 3" xfId="15520" xr:uid="{B85D7EDB-ED78-4E92-B7FF-3B6B74C5E5EF}"/>
    <cellStyle name="SAPBEXfilterDrill 2 2 4" xfId="16916" xr:uid="{E51F6529-0BA7-4B8F-BEF4-6264BD55196C}"/>
    <cellStyle name="SAPBEXfilterDrill 2 2 5" xfId="12117" xr:uid="{4BF4A426-36EF-4077-A19C-CCC3D1F6CFC2}"/>
    <cellStyle name="SAPBEXfilterDrill 2 3" xfId="10713" xr:uid="{F4956219-30E4-4144-A119-1CF556A8B50E}"/>
    <cellStyle name="SAPBEXfilterDrill 2 3 2" xfId="13946" xr:uid="{4FC74A9B-E157-4BA4-ABD0-F8B5CFFB93D1}"/>
    <cellStyle name="SAPBEXfilterDrill 2 3 3" xfId="13054" xr:uid="{F3A930DC-67F2-4EAD-BE92-665D0FDA23CD}"/>
    <cellStyle name="SAPBEXfilterDrill 2 4" xfId="9831" xr:uid="{465D8E52-3074-4012-8E53-912ACE7C859F}"/>
    <cellStyle name="SAPBEXfilterDrill 2 5" xfId="13264" xr:uid="{D86938C8-FB65-408D-BF1F-0529638E386C}"/>
    <cellStyle name="SAPBEXfilterDrill 2 6" xfId="15137" xr:uid="{35942251-828B-46C6-B48F-3937D88E29AA}"/>
    <cellStyle name="SAPBEXfilterDrill 2 7" xfId="7938" xr:uid="{38F61CF2-445C-43F4-B88E-7DA7B43AB446}"/>
    <cellStyle name="SAPBEXfilterDrill 3" xfId="761" xr:uid="{1A2FF822-7CDF-4AC4-A7D7-1C795C8CDBCB}"/>
    <cellStyle name="SAPBEXfilterDrill 3 2" xfId="762" xr:uid="{D0ED5D87-50AB-4FE0-A054-DA1A157BA60D}"/>
    <cellStyle name="SAPBEXfilterDrill 3 2 2" xfId="14901" xr:uid="{EC9435A0-A5D7-43B7-8695-0BC8634289BB}"/>
    <cellStyle name="SAPBEXfilterDrill 3 2 3" xfId="15628" xr:uid="{D023739B-7939-4C7E-AC82-B25A1489B358}"/>
    <cellStyle name="SAPBEXfilterDrill 3 2 4" xfId="17012" xr:uid="{C8639E5E-3313-4674-B85B-7B0F1FF9834E}"/>
    <cellStyle name="SAPBEXfilterDrill 3 2 5" xfId="12228" xr:uid="{C526973E-E12E-4EED-AF35-3CEB7EC6621B}"/>
    <cellStyle name="SAPBEXfilterDrill 3 3" xfId="10825" xr:uid="{CB42A502-7A41-499C-9FD5-D6016B5AECD7}"/>
    <cellStyle name="SAPBEXfilterDrill 3 3 2" xfId="14056" xr:uid="{F87FB692-54CD-495F-A283-533B0A298D40}"/>
    <cellStyle name="SAPBEXfilterDrill 3 3 3" xfId="14577" xr:uid="{0931A9BF-CCDB-494E-AEDC-121F4485C317}"/>
    <cellStyle name="SAPBEXfilterDrill 3 4" xfId="10254" xr:uid="{09AE7E01-5364-4BB4-AAA1-920C6263759F}"/>
    <cellStyle name="SAPBEXfilterDrill 3 5" xfId="13610" xr:uid="{C61FDB03-AB22-4CA5-A4A2-8AF20E77D159}"/>
    <cellStyle name="SAPBEXfilterDrill 3 6" xfId="14169" xr:uid="{06FD35FC-E5F4-4EF6-B8DF-6B70F7B6067B}"/>
    <cellStyle name="SAPBEXfilterDrill 3 7" xfId="8364" xr:uid="{E80A01F7-5764-46E7-90B6-582013CCE6C6}"/>
    <cellStyle name="SAPBEXfilterDrill 4" xfId="763" xr:uid="{BBE6B79B-0DC0-4D6F-BBD5-7F0E164F1912}"/>
    <cellStyle name="SAPBEXfilterDrill 4 2" xfId="12485" xr:uid="{48A0FB18-628D-47D0-B0FE-CCAF9061CE50}"/>
    <cellStyle name="SAPBEXfilterDrill 4 2 2" xfId="15022" xr:uid="{786C2793-AF1F-467F-BDE7-72CDEFC370B2}"/>
    <cellStyle name="SAPBEXfilterDrill 4 2 3" xfId="15796" xr:uid="{49573263-6F21-41C5-AF64-8E3717C449BB}"/>
    <cellStyle name="SAPBEXfilterDrill 4 2 4" xfId="17269" xr:uid="{ABE6B799-08EB-4605-B21C-BC6E4E549D2D}"/>
    <cellStyle name="SAPBEXfilterDrill 4 3" xfId="11083" xr:uid="{CF0C605F-BC1E-4E1C-95A7-CDBC062F9979}"/>
    <cellStyle name="SAPBEXfilterDrill 4 3 2" xfId="14270" xr:uid="{D82A379D-4CFC-4038-8D37-2780FD86EE0B}"/>
    <cellStyle name="SAPBEXfilterDrill 4 3 3" xfId="13089" xr:uid="{7E9C785B-1924-458C-A8FF-A6A1B5572201}"/>
    <cellStyle name="SAPBEXfilterDrill 4 4" xfId="10128" xr:uid="{D88C7DFD-155A-4573-AFBE-1DE11C97075F}"/>
    <cellStyle name="SAPBEXfilterDrill 4 5" xfId="13522" xr:uid="{03BE9DF0-812D-468A-93CD-1B64A74FD6B6}"/>
    <cellStyle name="SAPBEXfilterDrill 4 6" xfId="13574" xr:uid="{69D51148-DEFA-40A7-93C4-3A4233335E6A}"/>
    <cellStyle name="SAPBEXfilterDrill 4 7" xfId="8236" xr:uid="{69861246-4885-4C38-9AA9-F7247EBFAE69}"/>
    <cellStyle name="SAPBEXfilterDrill 5" xfId="947" xr:uid="{E141C27F-767D-4716-B2C4-062BCE7EEB3E}"/>
    <cellStyle name="SAPBEXfilterDrill 5 2" xfId="1355" xr:uid="{3CF63FF4-0D3B-475B-88A1-E7365714D5FA}"/>
    <cellStyle name="SAPBEXfilterDrill 5 2 2" xfId="2603" xr:uid="{500E0774-310A-4CD6-95F5-581DE5E60E93}"/>
    <cellStyle name="SAPBEXfilterDrill 5 2 2 2" xfId="15106" xr:uid="{0C6CE2EE-88C3-43B8-9FAE-78C280B92FAD}"/>
    <cellStyle name="SAPBEXfilterDrill 5 2 3" xfId="3109" xr:uid="{A04638A7-4096-4E84-833B-9B0AC68079A2}"/>
    <cellStyle name="SAPBEXfilterDrill 5 2 3 2" xfId="15883" xr:uid="{D4177F01-1A1E-47BF-BABD-4E7199735836}"/>
    <cellStyle name="SAPBEXfilterDrill 5 2 4" xfId="3196" xr:uid="{B8C9171C-8AF0-4214-B7F4-EA4DB1E97331}"/>
    <cellStyle name="SAPBEXfilterDrill 5 2 4 2" xfId="17444" xr:uid="{0A7264A5-10C9-4618-971A-A63BB9439A2E}"/>
    <cellStyle name="SAPBEXfilterDrill 5 2 5" xfId="3632" xr:uid="{FFD4F9B1-0A32-4E3B-9B30-2624D4813165}"/>
    <cellStyle name="SAPBEXfilterDrill 5 2 6" xfId="2238" xr:uid="{26DB6BFE-BD97-4748-80BF-F8183CA83A74}"/>
    <cellStyle name="SAPBEXfilterDrill 5 2 7" xfId="4429" xr:uid="{DCCB87A5-DDE9-4566-BBBD-D21E72A77D95}"/>
    <cellStyle name="SAPBEXfilterDrill 5 2 8" xfId="12669" xr:uid="{69ABF2FF-98F1-4DCA-BDA6-E47017F70C08}"/>
    <cellStyle name="SAPBEXfilterDrill 5 3" xfId="2215" xr:uid="{C200DC6B-4BC4-4A6F-A737-93BB8677E190}"/>
    <cellStyle name="SAPBEXfilterDrill 5 3 2" xfId="14406" xr:uid="{FB7877C6-7CB3-4E24-A6E3-E2355CF2AB87}"/>
    <cellStyle name="SAPBEXfilterDrill 5 3 3" xfId="9110" xr:uid="{6D3FCC13-56F9-484A-8CA0-A538AF4DAF83}"/>
    <cellStyle name="SAPBEXfilterDrill 5 3 4" xfId="11260" xr:uid="{14943693-B6B3-4D81-B78F-C16657ACAE7D}"/>
    <cellStyle name="SAPBEXfilterDrill 5 4" xfId="2722" xr:uid="{3E583522-112C-47B0-8944-27ECB8157622}"/>
    <cellStyle name="SAPBEXfilterDrill 5 4 2" xfId="9763" xr:uid="{44632888-DB89-4291-BE0C-0B2ABA5D74A4}"/>
    <cellStyle name="SAPBEXfilterDrill 5 5" xfId="3289" xr:uid="{238FFF38-F6EA-40EA-8898-1B19520537C7}"/>
    <cellStyle name="SAPBEXfilterDrill 5 5 2" xfId="13196" xr:uid="{5DDCE719-EE18-48A9-A8AA-6ECDA36EF210}"/>
    <cellStyle name="SAPBEXfilterDrill 5 6" xfId="2786" xr:uid="{1A980818-0C24-4551-B736-F9FD4332ADD3}"/>
    <cellStyle name="SAPBEXfilterDrill 5 6 2" xfId="9036" xr:uid="{7CE63AE4-5364-473B-9DAB-44522EF90C47}"/>
    <cellStyle name="SAPBEXfilterDrill 5 7" xfId="3145" xr:uid="{151FB6DD-F10B-43E0-89E6-DF47FB9280A8}"/>
    <cellStyle name="SAPBEXfilterDrill 5 8" xfId="3691" xr:uid="{A9ADC417-B9D0-4230-8976-4C3AB16D013A}"/>
    <cellStyle name="SAPBEXfilterDrill 5 9" xfId="7870" xr:uid="{3EF94FC0-77EC-4EC0-9B27-AFB465753286}"/>
    <cellStyle name="SAPBEXfilterDrill 6" xfId="971" xr:uid="{BAC43A59-677E-4DD8-B92C-E9A825F555F2}"/>
    <cellStyle name="SAPBEXfilterDrill 6 2" xfId="12408" xr:uid="{471332F2-0FD4-46B0-967B-FBF73943E434}"/>
    <cellStyle name="SAPBEXfilterDrill 6 2 2" xfId="14988" xr:uid="{32948C1D-A67F-4E58-B669-13A1F73F85FE}"/>
    <cellStyle name="SAPBEXfilterDrill 6 2 3" xfId="15719" xr:uid="{3E0A2C6B-B3DE-4A5F-B36C-1439FE3BEBB1}"/>
    <cellStyle name="SAPBEXfilterDrill 6 2 4" xfId="17192" xr:uid="{37AD2F18-5A29-4D8E-B6AD-5B6F535D32D7}"/>
    <cellStyle name="SAPBEXfilterDrill 6 3" xfId="14193" xr:uid="{D1C332E8-1C1F-42FD-8639-EA4A37A3AE5D}"/>
    <cellStyle name="SAPBEXfilterDrill 6 4" xfId="14573" xr:uid="{00131767-58C0-4AB6-A37D-E7D67EE9259F}"/>
    <cellStyle name="SAPBEXfilterDrill 6 5" xfId="11006" xr:uid="{EEF27641-47E9-487C-BA10-9FB9D5690217}"/>
    <cellStyle name="SAPBEXfilterDrill 7" xfId="1042" xr:uid="{895F89F6-44EB-4B8C-BB0B-F649ADE4B99E}"/>
    <cellStyle name="SAPBEXfilterDrill 7 2" xfId="12827" xr:uid="{DAD97524-5131-4931-8FB1-4C2CAEBBA863}"/>
    <cellStyle name="SAPBEXfilterDrill 7 3" xfId="11525" xr:uid="{84334009-4993-492F-9813-4346256AA432}"/>
    <cellStyle name="SAPBEXfilterDrill 8" xfId="260" xr:uid="{648E41FB-F2CC-4F3F-9A62-7EAE9F3F06D5}"/>
    <cellStyle name="SAPBEXfilterDrill 8 2" xfId="1176" xr:uid="{E9AEEE6B-EB65-4BF8-895A-B4EAA5BA78DC}"/>
    <cellStyle name="SAPBEXfilterDrill 8 2 2" xfId="2424" xr:uid="{EEA700EE-5D6F-4389-ACFF-C382F05CCC2A}"/>
    <cellStyle name="SAPBEXfilterDrill 8 2 3" xfId="2930" xr:uid="{057F4CD4-4EE1-453B-9A92-081F8E27D7A6}"/>
    <cellStyle name="SAPBEXfilterDrill 8 2 4" xfId="1954" xr:uid="{8D86A8C6-75FF-420E-B99F-47BCFCF0B097}"/>
    <cellStyle name="SAPBEXfilterDrill 8 2 5" xfId="3489" xr:uid="{F0EE7EE0-5D40-4D9B-BD78-0B9AAFB4E12F}"/>
    <cellStyle name="SAPBEXfilterDrill 8 2 6" xfId="4129" xr:uid="{2EEB9281-B35B-4AC2-A5CB-AB02F46E3CC1}"/>
    <cellStyle name="SAPBEXfilterDrill 8 2 7" xfId="4455" xr:uid="{43FC7BDA-7E92-48B2-B162-6F9BA31B3D0D}"/>
    <cellStyle name="SAPBEXfilterDrill 8 2 8" xfId="14690" xr:uid="{20C134B0-4D6D-4CF3-8C4F-6E7B4EBB240B}"/>
    <cellStyle name="SAPBEXfilterDrill 8 3" xfId="1602" xr:uid="{64CECAAB-C82C-4DD9-9A24-0B2AAA8A5EC6}"/>
    <cellStyle name="SAPBEXfilterDrill 8 3 2" xfId="15413" xr:uid="{60E60E68-9197-4F14-BDEF-2258463D0B8C}"/>
    <cellStyle name="SAPBEXfilterDrill 8 4" xfId="1934" xr:uid="{8B6EB16B-F6B6-436D-B297-0BC47F1850D9}"/>
    <cellStyle name="SAPBEXfilterDrill 8 4 2" xfId="16755" xr:uid="{7BB20A10-590D-4921-AC01-AFBC307A3013}"/>
    <cellStyle name="SAPBEXfilterDrill 8 5" xfId="3233" xr:uid="{B9DD6D4E-6F32-41E4-BA7B-E90F95F886BD}"/>
    <cellStyle name="SAPBEXfilterDrill 8 6" xfId="3501" xr:uid="{1C1D3EDE-B01D-4256-A128-9F07446919B1}"/>
    <cellStyle name="SAPBEXfilterDrill 8 7" xfId="3240" xr:uid="{7D2FCA34-3484-472D-84F5-8BE3F8C18618}"/>
    <cellStyle name="SAPBEXfilterDrill 8 8" xfId="3716" xr:uid="{C4E71547-C091-4E0B-A284-350943657DD5}"/>
    <cellStyle name="SAPBEXfilterDrill 8 9" xfId="11895" xr:uid="{1C5040C6-A1FC-4A68-AC43-DFFF13B28CC2}"/>
    <cellStyle name="SAPBEXfilterDrill 9" xfId="5959" xr:uid="{292A421D-F4FA-4CAA-AABD-7970D908D30B}"/>
    <cellStyle name="SAPBEXfilterDrill 9 2" xfId="13741" xr:uid="{329A4FB1-1B74-4A60-A954-3467E0899DA3}"/>
    <cellStyle name="SAPBEXfilterDrill 9 3" xfId="12965" xr:uid="{819A0105-BF13-4B5D-B425-737D993325E3}"/>
    <cellStyle name="SAPBEXfilterDrill 9 4" xfId="10481" xr:uid="{831C702A-330C-45BA-831F-61E35A381393}"/>
    <cellStyle name="SAPBEXfilterDrill_East 1415 Budget model v1" xfId="764" xr:uid="{0B089364-2027-4649-9B54-4A7B644F8520}"/>
    <cellStyle name="SAPBEXfilterItem" xfId="64" xr:uid="{07825567-782F-43F0-BEFC-E085361ECEEA}"/>
    <cellStyle name="SAPBEXfilterItem 10" xfId="9201" xr:uid="{CE5D7E65-28D8-47BA-A94A-E492DBF67DFD}"/>
    <cellStyle name="SAPBEXfilterItem 11" xfId="8965" xr:uid="{B88391C8-7ECF-4C35-B587-5291F147104C}"/>
    <cellStyle name="SAPBEXfilterItem 12" xfId="7313" xr:uid="{D05728B3-7C2F-4379-9B36-093F182E0804}"/>
    <cellStyle name="SAPBEXfilterItem 2" xfId="765" xr:uid="{A08B6908-A106-4ADB-96E5-8C47A062F73A}"/>
    <cellStyle name="SAPBEXfilterItem 2 2" xfId="766" xr:uid="{42394EEA-75A2-40DA-B576-C803C2FACDB1}"/>
    <cellStyle name="SAPBEXfilterItem 2 2 2" xfId="14841" xr:uid="{72852B0A-C922-4645-A062-D2F11DEE6412}"/>
    <cellStyle name="SAPBEXfilterItem 2 2 3" xfId="15521" xr:uid="{73C3EC16-7AA2-4E45-962C-97FDF616F4AE}"/>
    <cellStyle name="SAPBEXfilterItem 2 2 4" xfId="16917" xr:uid="{9755679D-DCE9-49A5-8A8E-61B8F158804E}"/>
    <cellStyle name="SAPBEXfilterItem 2 2 5" xfId="12118" xr:uid="{56316AAA-BB7E-4C51-9109-6B4DB8D6504B}"/>
    <cellStyle name="SAPBEXfilterItem 2 3" xfId="10714" xr:uid="{EA5435CF-0AE5-40C8-9E35-F203703EEBAC}"/>
    <cellStyle name="SAPBEXfilterItem 2 3 2" xfId="13947" xr:uid="{6E000E8D-8BCD-40D3-9596-4E8F97401C52}"/>
    <cellStyle name="SAPBEXfilterItem 2 3 3" xfId="14360" xr:uid="{AD076540-227B-4D5E-95F3-DA0709411C56}"/>
    <cellStyle name="SAPBEXfilterItem 2 4" xfId="9830" xr:uid="{C93B55A8-B12D-44AA-8CCD-31C8D145E7C8}"/>
    <cellStyle name="SAPBEXfilterItem 2 5" xfId="13263" xr:uid="{39632C44-57F5-4C87-A22C-34EB2FD5EAA2}"/>
    <cellStyle name="SAPBEXfilterItem 2 6" xfId="12985" xr:uid="{13D9A57C-07C9-48B8-BD3B-D919BB9CE757}"/>
    <cellStyle name="SAPBEXfilterItem 2 7" xfId="7937" xr:uid="{05A1ECFD-3047-4732-9EE7-272D7B416F0E}"/>
    <cellStyle name="SAPBEXfilterItem 3" xfId="767" xr:uid="{05AA7C44-1AC1-4C0F-A21C-D8FD6C3DA033}"/>
    <cellStyle name="SAPBEXfilterItem 3 2" xfId="768" xr:uid="{87EA63E0-7DF9-4C5D-8614-3A57BF80D60E}"/>
    <cellStyle name="SAPBEXfilterItem 3 2 2" xfId="14902" xr:uid="{7234E105-D350-4F71-8C20-05B606C3FD9B}"/>
    <cellStyle name="SAPBEXfilterItem 3 2 3" xfId="15629" xr:uid="{CB5247D7-FEE8-4F97-8F37-4BC29CFF51BC}"/>
    <cellStyle name="SAPBEXfilterItem 3 2 4" xfId="17013" xr:uid="{194F666E-C909-4548-97E1-E79B5E98096A}"/>
    <cellStyle name="SAPBEXfilterItem 3 2 5" xfId="12229" xr:uid="{3412C75F-9E53-47E7-89E4-D983E9F441C8}"/>
    <cellStyle name="SAPBEXfilterItem 3 3" xfId="10826" xr:uid="{E8B416AC-6BBA-4085-B032-7E503E097B84}"/>
    <cellStyle name="SAPBEXfilterItem 3 3 2" xfId="14057" xr:uid="{7B78C960-E9BE-46E1-A6AD-AC101E13DADD}"/>
    <cellStyle name="SAPBEXfilterItem 3 3 3" xfId="15216" xr:uid="{1470CF72-CB8A-4C82-A4FE-F140185192CA}"/>
    <cellStyle name="SAPBEXfilterItem 3 4" xfId="10037" xr:uid="{1143C9EF-D912-48AD-AC1C-F9DC47AF0279}"/>
    <cellStyle name="SAPBEXfilterItem 3 5" xfId="13431" xr:uid="{19F5BE48-1E71-4720-B5A9-C68C43093B16}"/>
    <cellStyle name="SAPBEXfilterItem 3 6" xfId="14489" xr:uid="{84B8668F-80C9-46B0-AD09-9D92CA2A8BA6}"/>
    <cellStyle name="SAPBEXfilterItem 3 7" xfId="8144" xr:uid="{9A7290F9-9A79-423B-84BA-4B9E5F17BDF2}"/>
    <cellStyle name="SAPBEXfilterItem 4" xfId="972" xr:uid="{24D6AFB9-88DB-4388-845B-B4CAA07C2377}"/>
    <cellStyle name="SAPBEXfilterItem 4 2" xfId="12486" xr:uid="{DB0328BF-CE78-48AF-BDDC-DC4368C629D0}"/>
    <cellStyle name="SAPBEXfilterItem 4 2 2" xfId="15023" xr:uid="{F1F67BCC-080B-4EA1-AE73-C29CAC0F5E05}"/>
    <cellStyle name="SAPBEXfilterItem 4 2 3" xfId="15797" xr:uid="{1A15CDEE-9650-4BD0-8367-63F316344EE1}"/>
    <cellStyle name="SAPBEXfilterItem 4 2 4" xfId="17270" xr:uid="{BB9B12D0-42C8-4795-883E-45B881CE1D4F}"/>
    <cellStyle name="SAPBEXfilterItem 4 3" xfId="11084" xr:uid="{13A5F858-5AEA-4BD4-B445-C912C870E239}"/>
    <cellStyle name="SAPBEXfilterItem 4 3 2" xfId="14271" xr:uid="{8A665526-EC35-43AC-B900-271581D98E29}"/>
    <cellStyle name="SAPBEXfilterItem 4 3 3" xfId="13820" xr:uid="{DE8A4E4A-A5CD-403A-8769-7773B2C30271}"/>
    <cellStyle name="SAPBEXfilterItem 4 4" xfId="9908" xr:uid="{2A887104-BA70-4E16-82C7-706006D4448F}"/>
    <cellStyle name="SAPBEXfilterItem 4 5" xfId="13334" xr:uid="{F5CBFC46-CFC7-4B5E-B830-7553B35128EB}"/>
    <cellStyle name="SAPBEXfilterItem 4 6" xfId="13124" xr:uid="{96D4F2DF-2D90-407B-A2AF-50EBC8E4CCBD}"/>
    <cellStyle name="SAPBEXfilterItem 4 7" xfId="8015" xr:uid="{E9C3A84A-D031-4B4B-B843-A052BB9D913D}"/>
    <cellStyle name="SAPBEXfilterItem 5" xfId="1041" xr:uid="{CF5C83EB-ED86-4853-8BC2-77E3715E0E29}"/>
    <cellStyle name="SAPBEXfilterItem 5 2" xfId="12670" xr:uid="{8A51D16A-B3D2-47A8-AD0D-ABB51B392CDD}"/>
    <cellStyle name="SAPBEXfilterItem 5 2 2" xfId="15107" xr:uid="{A11A8436-6AC8-4AF9-B52D-6804B21015E5}"/>
    <cellStyle name="SAPBEXfilterItem 5 2 3" xfId="15884" xr:uid="{6E70B61C-AABE-4E27-A189-1F2431B5053A}"/>
    <cellStyle name="SAPBEXfilterItem 5 2 4" xfId="17445" xr:uid="{DC75C7A6-A350-4C42-A585-BC1156934196}"/>
    <cellStyle name="SAPBEXfilterItem 5 3" xfId="11261" xr:uid="{C3E12FC2-697B-48E3-B56D-FF8AB6EEAB14}"/>
    <cellStyle name="SAPBEXfilterItem 5 3 2" xfId="14407" xr:uid="{1ACBCD31-9B63-47E1-B403-038DBC3FAB63}"/>
    <cellStyle name="SAPBEXfilterItem 5 3 3" xfId="9111" xr:uid="{DF3C611D-24F8-43C3-9DED-A853ED7C92A9}"/>
    <cellStyle name="SAPBEXfilterItem 5 4" xfId="10288" xr:uid="{AF42B05E-0A6D-4E7F-8ED4-CCE2109C2710}"/>
    <cellStyle name="SAPBEXfilterItem 5 5" xfId="13644" xr:uid="{CFC92A6F-4C37-4C67-BB75-5F84FF5F76EB}"/>
    <cellStyle name="SAPBEXfilterItem 5 6" xfId="15072" xr:uid="{08549C62-7817-4561-B902-BA3CB0502111}"/>
    <cellStyle name="SAPBEXfilterItem 5 7" xfId="8398" xr:uid="{313B4D18-9AB1-4602-AF77-3CED7BFCD241}"/>
    <cellStyle name="SAPBEXfilterItem 6" xfId="1060" xr:uid="{ABCB57C0-4AB7-454B-8D14-E92D1403C3DA}"/>
    <cellStyle name="SAPBEXfilterItem 6 2" xfId="1368" xr:uid="{459D7E1B-C915-48AB-A3EE-E0CAEBAFD024}"/>
    <cellStyle name="SAPBEXfilterItem 6 2 2" xfId="2616" xr:uid="{251FC228-F588-478A-9301-34CE6BE1FAB2}"/>
    <cellStyle name="SAPBEXfilterItem 6 2 2 2" xfId="14989" xr:uid="{63312006-6974-41E4-ADEA-944396007B28}"/>
    <cellStyle name="SAPBEXfilterItem 6 2 3" xfId="3122" xr:uid="{D5E8A202-B5DF-43E3-8C7B-65674A71DD08}"/>
    <cellStyle name="SAPBEXfilterItem 6 2 3 2" xfId="15720" xr:uid="{F11A1F42-8329-428E-B08A-97C000419382}"/>
    <cellStyle name="SAPBEXfilterItem 6 2 4" xfId="1780" xr:uid="{E8D454CD-AA51-4A73-A83F-9850CE58C18E}"/>
    <cellStyle name="SAPBEXfilterItem 6 2 4 2" xfId="17193" xr:uid="{3A7C1B63-4FD1-494F-93EF-680F9CD4B2A6}"/>
    <cellStyle name="SAPBEXfilterItem 6 2 5" xfId="3475" xr:uid="{FAA037B7-F039-4540-89B6-BF82645E3E51}"/>
    <cellStyle name="SAPBEXfilterItem 6 2 6" xfId="4279" xr:uid="{CD0AF808-BFEF-4B6D-BF22-6B8B86C793E0}"/>
    <cellStyle name="SAPBEXfilterItem 6 2 7" xfId="4367" xr:uid="{442735CD-1370-4D5D-AA47-7A373BB3C4F9}"/>
    <cellStyle name="SAPBEXfilterItem 6 2 8" xfId="12409" xr:uid="{84D00FD7-135A-4CA5-B22A-680C9ECBC77C}"/>
    <cellStyle name="SAPBEXfilterItem 6 3" xfId="2318" xr:uid="{93A89549-50AC-45E7-B025-80F8D641050B}"/>
    <cellStyle name="SAPBEXfilterItem 6 3 2" xfId="14194" xr:uid="{685ACCF0-2771-4175-A2B0-AA6D9C339A71}"/>
    <cellStyle name="SAPBEXfilterItem 6 4" xfId="2817" xr:uid="{EC49C724-EA1F-4F19-8467-5D2D7FFCC682}"/>
    <cellStyle name="SAPBEXfilterItem 6 4 2" xfId="15211" xr:uid="{9C617015-153F-4581-A5A5-CB4570F53FF5}"/>
    <cellStyle name="SAPBEXfilterItem 6 5" xfId="3275" xr:uid="{A94A04E7-F001-4C09-88A1-960F79222E15}"/>
    <cellStyle name="SAPBEXfilterItem 6 6" xfId="1829" xr:uid="{EE3CF3BD-E41F-4826-87C7-CD0E244E749A}"/>
    <cellStyle name="SAPBEXfilterItem 6 7" xfId="3192" xr:uid="{47856B60-F104-4EA3-9887-559C7DA8D640}"/>
    <cellStyle name="SAPBEXfilterItem 6 8" xfId="4354" xr:uid="{DF2AECEF-6963-41BB-9538-02E2E466FE32}"/>
    <cellStyle name="SAPBEXfilterItem 6 9" xfId="11007" xr:uid="{B400C3DF-6472-45E2-8F46-66EA9A6E136E}"/>
    <cellStyle name="SAPBEXfilterItem 7" xfId="261" xr:uid="{AB494522-36DD-4D0F-8002-D17F80699D3A}"/>
    <cellStyle name="SAPBEXfilterItem 7 2" xfId="1177" xr:uid="{C985D584-C170-4659-919C-7F364A372B73}"/>
    <cellStyle name="SAPBEXfilterItem 7 2 2" xfId="2425" xr:uid="{848AB63B-C3DF-4077-ABEE-A00506696059}"/>
    <cellStyle name="SAPBEXfilterItem 7 2 3" xfId="2931" xr:uid="{AC4BB0FE-12C1-4CF8-BC65-D94E9EC62CC6}"/>
    <cellStyle name="SAPBEXfilterItem 7 2 4" xfId="1975" xr:uid="{BEE089BA-11BF-48E1-AED1-2143C4CFBECA}"/>
    <cellStyle name="SAPBEXfilterItem 7 2 5" xfId="2329" xr:uid="{FBC5732D-0CCE-4C8D-A838-A3CCFED9AC93}"/>
    <cellStyle name="SAPBEXfilterItem 7 2 6" xfId="4132" xr:uid="{05FC27CC-9FEF-4060-91CA-5363B914B76D}"/>
    <cellStyle name="SAPBEXfilterItem 7 2 7" xfId="4245" xr:uid="{71C4DF15-017D-4AC8-8C00-EF323D2C7058}"/>
    <cellStyle name="SAPBEXfilterItem 7 3" xfId="1603" xr:uid="{F7562F95-DB32-4ACB-B9FF-D701FEFED728}"/>
    <cellStyle name="SAPBEXfilterItem 7 4" xfId="1933" xr:uid="{13C099DD-7177-42F7-AD74-097B14C34225}"/>
    <cellStyle name="SAPBEXfilterItem 7 5" xfId="3509" xr:uid="{A9B5215E-4367-4CD8-94B6-6390E485F126}"/>
    <cellStyle name="SAPBEXfilterItem 7 6" xfId="3417" xr:uid="{C6E51700-20A4-493F-AD8B-A0856CD59F58}"/>
    <cellStyle name="SAPBEXfilterItem 7 7" xfId="4158" xr:uid="{670C89E0-417D-4D36-8851-C39FEDC34F65}"/>
    <cellStyle name="SAPBEXfilterItem 7 8" xfId="4352" xr:uid="{10565CA2-B83C-4F49-B96F-9C93CDA2AEE5}"/>
    <cellStyle name="SAPBEXfilterItem 7 9" xfId="11526" xr:uid="{B1D2D00F-DB1D-40E5-B725-12F5C17BD929}"/>
    <cellStyle name="SAPBEXfilterItem 8" xfId="5960" xr:uid="{C055371A-EEF2-4BF9-9123-A583DBF579D5}"/>
    <cellStyle name="SAPBEXfilterItem 8 2" xfId="14691" xr:uid="{A88C9A20-A485-41D4-A146-0C1C7CC89FAD}"/>
    <cellStyle name="SAPBEXfilterItem 8 3" xfId="15414" xr:uid="{A8684BF9-12B3-46C1-B761-88FB1425FE1E}"/>
    <cellStyle name="SAPBEXfilterItem 8 4" xfId="16756" xr:uid="{C692ED72-9750-46DB-BF84-FB4973208E85}"/>
    <cellStyle name="SAPBEXfilterItem 8 5" xfId="11896" xr:uid="{27C948B2-52D6-4DF2-B3E4-5C3C302BF01D}"/>
    <cellStyle name="SAPBEXfilterItem 9" xfId="10482" xr:uid="{539C114A-3A8D-4916-8E6D-A67976BAD464}"/>
    <cellStyle name="SAPBEXfilterItem 9 2" xfId="13742" xr:uid="{08B0045E-5EA5-4D46-BE8F-B2FFFDA704E7}"/>
    <cellStyle name="SAPBEXfilterItem 9 3" xfId="9057" xr:uid="{E0BBFB1B-F720-4F0D-84AD-661A50E066DD}"/>
    <cellStyle name="SAPBEXfilterText" xfId="65" xr:uid="{6696A8AC-5FF2-410C-A6B1-124FA94062C4}"/>
    <cellStyle name="SAPBEXfilterText 10" xfId="9202" xr:uid="{52666942-82BD-4F8D-8B79-1BFD23A0C266}"/>
    <cellStyle name="SAPBEXfilterText 11" xfId="8966" xr:uid="{DA3F7699-564C-4D1C-B372-A40D3EE6649D}"/>
    <cellStyle name="SAPBEXfilterText 12" xfId="7314" xr:uid="{ED64CF44-193F-434E-8152-630ECE2698A8}"/>
    <cellStyle name="SAPBEXfilterText 2" xfId="769" xr:uid="{6E44AE9B-1FD7-4471-974E-F967FB3D945D}"/>
    <cellStyle name="SAPBEXfilterText 2 2" xfId="770" xr:uid="{498C51D1-01B0-4390-99EC-D2DDE24A70D6}"/>
    <cellStyle name="SAPBEXfilterText 2 2 2" xfId="14842" xr:uid="{E6A69BFF-3881-4E50-A36F-83A909CAE6EB}"/>
    <cellStyle name="SAPBEXfilterText 2 2 3" xfId="15522" xr:uid="{0FAF6194-A949-4D15-B2CB-682156F6931A}"/>
    <cellStyle name="SAPBEXfilterText 2 2 4" xfId="16918" xr:uid="{EAA3542D-9FB3-4F6D-9CE2-7BEDD448CF45}"/>
    <cellStyle name="SAPBEXfilterText 2 2 5" xfId="12119" xr:uid="{AA8B8C14-8B8B-4DBE-9EBF-B540789CFF26}"/>
    <cellStyle name="SAPBEXfilterText 2 3" xfId="10715" xr:uid="{E0E3763D-D0FF-4643-B086-E9EAFA38A9D9}"/>
    <cellStyle name="SAPBEXfilterText 2 3 2" xfId="13948" xr:uid="{83FF532B-225B-4C4A-8003-8D7B5BB8A0F4}"/>
    <cellStyle name="SAPBEXfilterText 2 3 3" xfId="15062" xr:uid="{61C0D2CE-BC63-458B-A114-F344129BA5E7}"/>
    <cellStyle name="SAPBEXfilterText 2 4" xfId="9829" xr:uid="{546D022B-65E2-40EB-89F8-2314DFC5DDEF}"/>
    <cellStyle name="SAPBEXfilterText 2 5" xfId="13262" xr:uid="{02539C72-5566-457D-BEF8-0AB0FD20F52B}"/>
    <cellStyle name="SAPBEXfilterText 2 6" xfId="13179" xr:uid="{39D9F7B3-40BF-4545-A433-DAA2F5B58802}"/>
    <cellStyle name="SAPBEXfilterText 2 7" xfId="7936" xr:uid="{47C891D4-19D8-44A6-AD34-FB6B46C71E89}"/>
    <cellStyle name="SAPBEXfilterText 3" xfId="771" xr:uid="{B1DC7E53-C8F1-4BA9-8C68-EB6F175C839F}"/>
    <cellStyle name="SAPBEXfilterText 3 2" xfId="772" xr:uid="{02BC1ED3-477F-4B93-B5A1-1AB8A2A8DC24}"/>
    <cellStyle name="SAPBEXfilterText 3 2 2" xfId="14903" xr:uid="{9BAEA94E-7F44-4544-8215-6B22CD12D47E}"/>
    <cellStyle name="SAPBEXfilterText 3 2 3" xfId="15630" xr:uid="{477E31CB-F208-451C-B40B-91D31E3C0D8D}"/>
    <cellStyle name="SAPBEXfilterText 3 2 4" xfId="17014" xr:uid="{26EFEA82-5199-44B9-96CA-75AF55EAD2B4}"/>
    <cellStyle name="SAPBEXfilterText 3 2 5" xfId="12230" xr:uid="{10AA35B7-7144-46D6-9F4E-DA57BC0474AA}"/>
    <cellStyle name="SAPBEXfilterText 3 3" xfId="10827" xr:uid="{967F1D24-E8E1-4215-A98B-3908D8B84540}"/>
    <cellStyle name="SAPBEXfilterText 3 3 2" xfId="14058" xr:uid="{21BEBBEC-BED3-4C31-89F3-E8F6EB8013D9}"/>
    <cellStyle name="SAPBEXfilterText 3 3 3" xfId="13000" xr:uid="{68011146-69AB-4F35-BAFD-10A7D7CEF202}"/>
    <cellStyle name="SAPBEXfilterText 3 4" xfId="10253" xr:uid="{9A24EBE6-E51F-47F0-B415-26D89F705141}"/>
    <cellStyle name="SAPBEXfilterText 3 5" xfId="13609" xr:uid="{51B1737D-F238-4CDD-9C01-7738939A7005}"/>
    <cellStyle name="SAPBEXfilterText 3 6" xfId="13018" xr:uid="{82A15777-65B6-47AE-83DA-F75ECABEA218}"/>
    <cellStyle name="SAPBEXfilterText 3 7" xfId="8363" xr:uid="{C55A1679-4FD8-4CEC-8CFE-A83C58FC8AEA}"/>
    <cellStyle name="SAPBEXfilterText 4" xfId="973" xr:uid="{056CD549-6F4B-4D0B-8CC3-AC9928A61B27}"/>
    <cellStyle name="SAPBEXfilterText 4 2" xfId="12487" xr:uid="{670D8961-895E-4021-A455-28C15EDCCA69}"/>
    <cellStyle name="SAPBEXfilterText 4 2 2" xfId="15024" xr:uid="{01DFB6E5-2F85-4F6C-ABDD-924505A5D04D}"/>
    <cellStyle name="SAPBEXfilterText 4 2 3" xfId="15798" xr:uid="{D714897C-2678-4352-85B5-5CC30E4E3E6A}"/>
    <cellStyle name="SAPBEXfilterText 4 2 4" xfId="17271" xr:uid="{E29C0FD2-A22D-41F9-8CA6-A834D5F05F1E}"/>
    <cellStyle name="SAPBEXfilterText 4 3" xfId="11085" xr:uid="{3BD45FDF-0131-41F5-A746-77BC9F44C748}"/>
    <cellStyle name="SAPBEXfilterText 4 3 2" xfId="14272" xr:uid="{AEA18A62-9FB6-49D8-BC06-B9B9FE189CD8}"/>
    <cellStyle name="SAPBEXfilterText 4 3 3" xfId="13544" xr:uid="{4504B375-518C-4202-96D2-BC2349ADFCAD}"/>
    <cellStyle name="SAPBEXfilterText 4 4" xfId="10127" xr:uid="{DB6D741C-E2BA-48C2-8FD1-3BA81ACA2FAE}"/>
    <cellStyle name="SAPBEXfilterText 4 5" xfId="13521" xr:uid="{11BFE171-6382-4929-BAC0-4FD89B593B1E}"/>
    <cellStyle name="SAPBEXfilterText 4 6" xfId="13849" xr:uid="{5D411804-9506-44BE-A06E-30084BCAF94B}"/>
    <cellStyle name="SAPBEXfilterText 4 7" xfId="8235" xr:uid="{99F83992-5E9C-49A3-99A7-598AA1260233}"/>
    <cellStyle name="SAPBEXfilterText 5" xfId="1040" xr:uid="{68DAB261-3974-47B6-8870-4D4F8DD6FCDB}"/>
    <cellStyle name="SAPBEXfilterText 5 2" xfId="12671" xr:uid="{A06E6480-0DC8-4C26-8CC5-705963E519D2}"/>
    <cellStyle name="SAPBEXfilterText 5 2 2" xfId="15108" xr:uid="{B1981169-36F1-4B57-8404-AD683449EF0B}"/>
    <cellStyle name="SAPBEXfilterText 5 2 3" xfId="15885" xr:uid="{8DBD2FED-5B60-417E-BC91-F39214D62151}"/>
    <cellStyle name="SAPBEXfilterText 5 2 4" xfId="17446" xr:uid="{2D2F7729-021D-4FF3-B0FB-482F328C38F4}"/>
    <cellStyle name="SAPBEXfilterText 5 3" xfId="11262" xr:uid="{7E40D59C-C077-4A1F-A1C3-F376B55A8362}"/>
    <cellStyle name="SAPBEXfilterText 5 3 2" xfId="14408" xr:uid="{27D39B68-AA24-4081-A9BF-D46E38EE996E}"/>
    <cellStyle name="SAPBEXfilterText 5 3 3" xfId="9112" xr:uid="{57F776B4-4212-4A25-BF31-D45FB97CCB42}"/>
    <cellStyle name="SAPBEXfilterText 5 4" xfId="9766" xr:uid="{11EF78BA-2389-4AA9-8B26-145E5F4582D6}"/>
    <cellStyle name="SAPBEXfilterText 5 5" xfId="13199" xr:uid="{91A74C26-5FA5-4DD9-B6C0-D9CB1538A724}"/>
    <cellStyle name="SAPBEXfilterText 5 6" xfId="13365" xr:uid="{0ACF7FDC-F92B-417A-B1EC-600F667BCA85}"/>
    <cellStyle name="SAPBEXfilterText 5 7" xfId="7873" xr:uid="{C5814137-BE00-4903-9EBA-966FA7ACC0F3}"/>
    <cellStyle name="SAPBEXfilterText 6" xfId="1061" xr:uid="{FEC5DF83-650D-43AF-BC48-1DAEDE1DA3D2}"/>
    <cellStyle name="SAPBEXfilterText 6 2" xfId="1369" xr:uid="{705D5F72-D868-4E9A-9CC9-8469BAFC9E49}"/>
    <cellStyle name="SAPBEXfilterText 6 2 2" xfId="2617" xr:uid="{F1DBE362-06C9-47F8-82C3-0AAF285DCB5F}"/>
    <cellStyle name="SAPBEXfilterText 6 2 2 2" xfId="14990" xr:uid="{428C6643-60EC-4465-912D-0C957E78F36A}"/>
    <cellStyle name="SAPBEXfilterText 6 2 3" xfId="3123" xr:uid="{83B07441-A7C0-464A-B5DF-3CA6E74DEF3A}"/>
    <cellStyle name="SAPBEXfilterText 6 2 3 2" xfId="15721" xr:uid="{E22DE2F4-6803-4A73-85BE-49BF915F44CC}"/>
    <cellStyle name="SAPBEXfilterText 6 2 4" xfId="1778" xr:uid="{065BDE22-10ED-483D-9277-D1593A0D8467}"/>
    <cellStyle name="SAPBEXfilterText 6 2 4 2" xfId="17194" xr:uid="{4C001536-59DA-44EE-9C87-B3210EEA4560}"/>
    <cellStyle name="SAPBEXfilterText 6 2 5" xfId="1919" xr:uid="{FA3615A5-D989-4B9F-A51B-C4F4B1DD128B}"/>
    <cellStyle name="SAPBEXfilterText 6 2 6" xfId="4280" xr:uid="{85137DA6-2DC9-4B85-8468-EA224E7B5D20}"/>
    <cellStyle name="SAPBEXfilterText 6 2 7" xfId="4339" xr:uid="{8FD8DD48-3AFF-4280-9E41-C5A25396573F}"/>
    <cellStyle name="SAPBEXfilterText 6 2 8" xfId="12410" xr:uid="{7C1710E4-5D53-42EB-A4D5-A3880682A571}"/>
    <cellStyle name="SAPBEXfilterText 6 3" xfId="2319" xr:uid="{D6D59FF1-065C-4115-B88B-FDBD13D6735B}"/>
    <cellStyle name="SAPBEXfilterText 6 3 2" xfId="14195" xr:uid="{4AF626BE-5BFC-418E-9B38-5F38CC5E6376}"/>
    <cellStyle name="SAPBEXfilterText 6 4" xfId="2818" xr:uid="{383ED40C-F9F0-4705-8124-754C6D81DB47}"/>
    <cellStyle name="SAPBEXfilterText 6 4 2" xfId="12995" xr:uid="{5F1344CF-F035-4763-AB25-A5ECEF7DF849}"/>
    <cellStyle name="SAPBEXfilterText 6 5" xfId="3207" xr:uid="{AB1F0325-9856-4773-AC98-1E86DF82842E}"/>
    <cellStyle name="SAPBEXfilterText 6 6" xfId="3839" xr:uid="{7A99C8AA-28F1-4645-8DD5-B9567CD4EB09}"/>
    <cellStyle name="SAPBEXfilterText 6 7" xfId="2306" xr:uid="{EFCCE4B8-B344-41E4-8022-BEC645C6E295}"/>
    <cellStyle name="SAPBEXfilterText 6 8" xfId="4167" xr:uid="{413E3B49-2264-4EB7-A1DD-A533B839EDB4}"/>
    <cellStyle name="SAPBEXfilterText 6 9" xfId="11008" xr:uid="{3010D7C7-DAC0-491A-8EB7-CBD0BEB72EB8}"/>
    <cellStyle name="SAPBEXfilterText 7" xfId="262" xr:uid="{2E5501B3-D2A1-454D-95D1-CF1E0FEC916E}"/>
    <cellStyle name="SAPBEXfilterText 7 2" xfId="1178" xr:uid="{CC65E3F7-17DC-482C-8C78-69BA998720E5}"/>
    <cellStyle name="SAPBEXfilterText 7 2 2" xfId="2426" xr:uid="{CA2595B4-8E9B-4201-9234-6E83D2FE8800}"/>
    <cellStyle name="SAPBEXfilterText 7 2 3" xfId="2932" xr:uid="{3709DFD3-907B-42A7-A751-CB7E35AA699E}"/>
    <cellStyle name="SAPBEXfilterText 7 2 4" xfId="1499" xr:uid="{178C89AC-AB7C-4409-B064-5454A7D7CADA}"/>
    <cellStyle name="SAPBEXfilterText 7 2 5" xfId="3524" xr:uid="{1E0EB71E-9F42-4D24-9893-C17B4D66CF87}"/>
    <cellStyle name="SAPBEXfilterText 7 2 6" xfId="4126" xr:uid="{E3411DBA-429D-4701-9B00-C1D8F7853641}"/>
    <cellStyle name="SAPBEXfilterText 7 2 7" xfId="3887" xr:uid="{C4B8AAF6-10CA-4C98-95EA-248F2A673DDC}"/>
    <cellStyle name="SAPBEXfilterText 7 3" xfId="1604" xr:uid="{6995A58E-DF8F-42D3-B97C-9575C1F3B4EF}"/>
    <cellStyle name="SAPBEXfilterText 7 4" xfId="1932" xr:uid="{E1C803CA-D28B-4F1D-810E-F86523BC3C08}"/>
    <cellStyle name="SAPBEXfilterText 7 5" xfId="3510" xr:uid="{7DBBDD6B-0E25-45F5-BEB1-FE22EE1474C5}"/>
    <cellStyle name="SAPBEXfilterText 7 6" xfId="3680" xr:uid="{614FB756-8451-465F-A966-B39119A18449}"/>
    <cellStyle name="SAPBEXfilterText 7 7" xfId="4188" xr:uid="{AC6B45CD-6139-4E66-A4C6-47A63040BB30}"/>
    <cellStyle name="SAPBEXfilterText 7 8" xfId="4316" xr:uid="{BE32DE86-8501-4DB0-BE92-F14D7CC2EBE8}"/>
    <cellStyle name="SAPBEXfilterText 7 9" xfId="11527" xr:uid="{0E2E764B-8FC4-444D-AA80-6B09C6AA9420}"/>
    <cellStyle name="SAPBEXfilterText 8" xfId="5961" xr:uid="{7F9C75A0-84FB-4A39-9431-58B5BB571A05}"/>
    <cellStyle name="SAPBEXfilterText 8 2" xfId="14692" xr:uid="{50B5FF73-AA83-45B4-8585-C51AE835C13C}"/>
    <cellStyle name="SAPBEXfilterText 8 3" xfId="15415" xr:uid="{A87646D7-9CD8-4F36-A91E-ADB9F86C11CB}"/>
    <cellStyle name="SAPBEXfilterText 8 4" xfId="16757" xr:uid="{6C32DBD8-E002-4146-BD3B-FAA9024D5787}"/>
    <cellStyle name="SAPBEXfilterText 8 5" xfId="11897" xr:uid="{D84D8C74-256B-45C2-A980-B99224ECC908}"/>
    <cellStyle name="SAPBEXfilterText 9" xfId="10483" xr:uid="{45C30485-1316-4F8F-9BC4-15C9080CFD8C}"/>
    <cellStyle name="SAPBEXfilterText 9 2" xfId="13743" xr:uid="{DC31F27E-DF53-47F5-A51A-003EFC7BFC14}"/>
    <cellStyle name="SAPBEXfilterText 9 3" xfId="13694" xr:uid="{0C826CA0-033D-4F3F-A6DF-14F5339AFA55}"/>
    <cellStyle name="SAPBEXformats" xfId="66" xr:uid="{AEC3E268-5A45-42DE-B540-FF4DD72DAF31}"/>
    <cellStyle name="SAPBEXformats 10" xfId="1431" xr:uid="{6EE5CB8E-E1DC-41B1-BD1C-2D46CE89DCF9}"/>
    <cellStyle name="SAPBEXformats 10 2" xfId="8967" xr:uid="{9AF209DE-82B1-4B6E-A8D0-B1044C88D531}"/>
    <cellStyle name="SAPBEXformats 11" xfId="1612" xr:uid="{97105AA2-14C2-4908-8941-8806412F4E3B}"/>
    <cellStyle name="SAPBEXformats 12" xfId="3540" xr:uid="{53453D27-6FC3-45EB-8608-2B93FBA71B3E}"/>
    <cellStyle name="SAPBEXformats 13" xfId="3842" xr:uid="{A7B83665-67CA-4275-9AC7-C419449EAC81}"/>
    <cellStyle name="SAPBEXformats 14" xfId="4191" xr:uid="{31AC9F54-B7E5-4712-844E-7EE67B461B0C}"/>
    <cellStyle name="SAPBEXformats 15" xfId="3614" xr:uid="{8B576837-794E-4A6D-9DDF-29EC9DC161E9}"/>
    <cellStyle name="SAPBEXformats 16" xfId="5962" xr:uid="{FADABF6D-4D80-4365-A092-52894C8F4403}"/>
    <cellStyle name="SAPBEXformats 17" xfId="7315" xr:uid="{CB1FF417-9C7E-4096-90F2-D18BC10A8F08}"/>
    <cellStyle name="SAPBEXformats 2" xfId="773" xr:uid="{E4DD1900-1B5A-4E98-9D8B-147B2358A61C}"/>
    <cellStyle name="SAPBEXformats 2 10" xfId="7935" xr:uid="{A1B407C0-ED59-4956-8A14-00E1E7203916}"/>
    <cellStyle name="SAPBEXformats 2 2" xfId="774" xr:uid="{6BA453EB-6C63-4217-A989-CB48F6C6A35C}"/>
    <cellStyle name="SAPBEXformats 2 2 2" xfId="1269" xr:uid="{095DA5AD-4F70-4CA6-B1FE-720D02DFAC24}"/>
    <cellStyle name="SAPBEXformats 2 2 2 2" xfId="2517" xr:uid="{EDBCF76B-4838-4D7C-9868-FE45E97FAEE9}"/>
    <cellStyle name="SAPBEXformats 2 2 2 3" xfId="3023" xr:uid="{CCDF5D58-FE43-41D3-AE0A-BBE6CFCA0B83}"/>
    <cellStyle name="SAPBEXformats 2 2 2 4" xfId="3212" xr:uid="{F6CEE62F-8038-49ED-BB52-09CA6A6BD29F}"/>
    <cellStyle name="SAPBEXformats 2 2 2 5" xfId="3447" xr:uid="{80C707A6-6F1C-4015-A82E-1E192D34C4EC}"/>
    <cellStyle name="SAPBEXformats 2 2 2 6" xfId="1638" xr:uid="{1631816D-329D-4D53-924F-654BEDDC0EBE}"/>
    <cellStyle name="SAPBEXformats 2 2 2 7" xfId="4193" xr:uid="{F998BEA4-1DC8-4932-B31B-4FBEFF865DA1}"/>
    <cellStyle name="SAPBEXformats 2 2 2 8" xfId="14843" xr:uid="{42B0496A-4911-4B97-B57A-704444D25F56}"/>
    <cellStyle name="SAPBEXformats 2 2 3" xfId="2056" xr:uid="{A896DC7E-2E46-493B-8977-F69F5C1794BE}"/>
    <cellStyle name="SAPBEXformats 2 2 3 2" xfId="15523" xr:uid="{7196CC3C-0C08-4CF7-AE76-4824FC4FEEDC}"/>
    <cellStyle name="SAPBEXformats 2 2 4" xfId="1738" xr:uid="{4B713AC5-6B08-431A-8F4C-590CA2D31A5C}"/>
    <cellStyle name="SAPBEXformats 2 2 4 2" xfId="16919" xr:uid="{F780A01E-B828-49D3-B2E8-6D45CA270E74}"/>
    <cellStyle name="SAPBEXformats 2 2 5" xfId="3573" xr:uid="{AF370844-D15C-4860-A9B0-BB679D45B5E8}"/>
    <cellStyle name="SAPBEXformats 2 2 6" xfId="3867" xr:uid="{64894A9B-F0C1-41E4-8C0A-420830CE17B0}"/>
    <cellStyle name="SAPBEXformats 2 2 7" xfId="4271" xr:uid="{37E2F211-7F29-427B-A8D9-5352D4110208}"/>
    <cellStyle name="SAPBEXformats 2 2 8" xfId="4237" xr:uid="{745E065B-1C6A-4D07-9858-F1A7B278C387}"/>
    <cellStyle name="SAPBEXformats 2 2 9" xfId="12120" xr:uid="{359104B6-E816-4F77-B2DC-B393728039E3}"/>
    <cellStyle name="SAPBEXformats 2 3" xfId="1268" xr:uid="{B905CFA4-AB99-4C96-8336-6FE9CBEC2B36}"/>
    <cellStyle name="SAPBEXformats 2 3 2" xfId="2516" xr:uid="{2A22750F-FF0F-49EF-90FF-0B307BCD61DC}"/>
    <cellStyle name="SAPBEXformats 2 3 2 2" xfId="13949" xr:uid="{25FAF3F5-A39F-4529-A425-A771945914C4}"/>
    <cellStyle name="SAPBEXformats 2 3 3" xfId="3022" xr:uid="{5908C7D1-52F6-4B1A-8670-98F138FE0842}"/>
    <cellStyle name="SAPBEXformats 2 3 3 2" xfId="13151" xr:uid="{CDC17BFD-252D-4E88-81A3-84BD2C1D2CE1}"/>
    <cellStyle name="SAPBEXformats 2 3 4" xfId="3280" xr:uid="{6874AB46-41F3-48B0-AB15-C109C3DD7287}"/>
    <cellStyle name="SAPBEXformats 2 3 5" xfId="1399" xr:uid="{C405FF8C-8413-4880-9B46-94300DD50B7F}"/>
    <cellStyle name="SAPBEXformats 2 3 6" xfId="4027" xr:uid="{8D94B5C1-5483-4395-8797-57A382C20047}"/>
    <cellStyle name="SAPBEXformats 2 3 7" xfId="4146" xr:uid="{5DDB05FC-7353-4DC2-9F1C-6B63BB5023B0}"/>
    <cellStyle name="SAPBEXformats 2 3 8" xfId="10716" xr:uid="{1DF6E2C0-6DB0-459E-98F5-CB920410BD55}"/>
    <cellStyle name="SAPBEXformats 2 4" xfId="2055" xr:uid="{1B973888-49EA-4149-A075-5BE6B6855A41}"/>
    <cellStyle name="SAPBEXformats 2 4 2" xfId="9828" xr:uid="{D1C952ED-23F7-4272-9DDD-09EDFDF7B450}"/>
    <cellStyle name="SAPBEXformats 2 5" xfId="1744" xr:uid="{2EA3E852-93C1-4B92-9F6E-643DF9CE04BE}"/>
    <cellStyle name="SAPBEXformats 2 5 2" xfId="13261" xr:uid="{ED9BB7D9-CA7A-402B-92EA-2CF562B584FC}"/>
    <cellStyle name="SAPBEXformats 2 6" xfId="3574" xr:uid="{484463E2-874E-4F9B-9F69-80A57F1F044D}"/>
    <cellStyle name="SAPBEXformats 2 6 2" xfId="15258" xr:uid="{32550747-9B1B-4519-9264-1D5BA86D2E0E}"/>
    <cellStyle name="SAPBEXformats 2 7" xfId="1865" xr:uid="{925A0DBC-A787-4537-AF13-DB7D290A7D05}"/>
    <cellStyle name="SAPBEXformats 2 8" xfId="3731" xr:uid="{84C502DD-A1BB-4D04-9EA7-62CB2046B3B5}"/>
    <cellStyle name="SAPBEXformats 2 9" xfId="3727" xr:uid="{891D0C21-C115-4668-A031-977C7EC7BF1F}"/>
    <cellStyle name="SAPBEXformats 3" xfId="775" xr:uid="{C6872DBE-1095-4285-BADA-46396C06D18D}"/>
    <cellStyle name="SAPBEXformats 3 10" xfId="8145" xr:uid="{9B1431F0-C74D-472B-A2AD-35BACDB896DC}"/>
    <cellStyle name="SAPBEXformats 3 2" xfId="776" xr:uid="{1ADD6356-4C23-4F9C-9F31-079F5CE6F137}"/>
    <cellStyle name="SAPBEXformats 3 2 2" xfId="1271" xr:uid="{6EBE34A8-4A46-4076-B19A-20203A901414}"/>
    <cellStyle name="SAPBEXformats 3 2 2 2" xfId="2519" xr:uid="{7262C406-642B-4F9F-9523-8E4A42F1FE16}"/>
    <cellStyle name="SAPBEXformats 3 2 2 3" xfId="3025" xr:uid="{9D8B7DB4-E370-427C-A765-98CB7E8C9DDD}"/>
    <cellStyle name="SAPBEXformats 3 2 2 4" xfId="2333" xr:uid="{8CC937A9-A1DB-40A1-AE13-0018487DC806}"/>
    <cellStyle name="SAPBEXformats 3 2 2 5" xfId="3878" xr:uid="{12B3132D-26D2-4C84-95DA-FE4838570512}"/>
    <cellStyle name="SAPBEXformats 3 2 2 6" xfId="3720" xr:uid="{EC3DEBE0-EF92-4CB9-985C-2D6233027A85}"/>
    <cellStyle name="SAPBEXformats 3 2 2 7" xfId="4052" xr:uid="{BDC6C00B-9CF1-4500-90E8-B21AF8BCD459}"/>
    <cellStyle name="SAPBEXformats 3 2 2 8" xfId="14904" xr:uid="{B1AB2058-03C6-45E8-A6AC-484BC4E35440}"/>
    <cellStyle name="SAPBEXformats 3 2 3" xfId="2058" xr:uid="{BE69BCBE-2FE5-43C2-AD39-736761C8990A}"/>
    <cellStyle name="SAPBEXformats 3 2 3 2" xfId="15631" xr:uid="{9E828505-AC31-4F16-B612-2A17995C3C8D}"/>
    <cellStyle name="SAPBEXformats 3 2 4" xfId="1464" xr:uid="{467D9FA2-5D9F-4629-B4D1-9CB4188D148A}"/>
    <cellStyle name="SAPBEXformats 3 2 4 2" xfId="17015" xr:uid="{9C1168C6-DEF1-4ABD-9FA6-095ADDA7AD7D}"/>
    <cellStyle name="SAPBEXformats 3 2 5" xfId="2743" xr:uid="{87532BB7-105C-4115-87EF-5A827EFDD7FA}"/>
    <cellStyle name="SAPBEXformats 3 2 6" xfId="3495" xr:uid="{4D5950D2-E782-468D-8894-290F520A9CC1}"/>
    <cellStyle name="SAPBEXformats 3 2 7" xfId="3592" xr:uid="{B028DC93-0163-4728-BA44-61B77451E547}"/>
    <cellStyle name="SAPBEXformats 3 2 8" xfId="4291" xr:uid="{397166BB-B62E-4474-89BB-7FE1914D801D}"/>
    <cellStyle name="SAPBEXformats 3 2 9" xfId="12231" xr:uid="{4A2ED99B-2C9D-4155-85F3-5C37AC4ABD92}"/>
    <cellStyle name="SAPBEXformats 3 3" xfId="1270" xr:uid="{A02812D5-B597-411C-8CD8-D6E033DEDAFC}"/>
    <cellStyle name="SAPBEXformats 3 3 2" xfId="2518" xr:uid="{E33BD9F9-B5EE-4A8F-8D26-160D3C0C3136}"/>
    <cellStyle name="SAPBEXformats 3 3 2 2" xfId="14059" xr:uid="{5C4CC9E2-1A26-4029-9A71-F9A3AF36B391}"/>
    <cellStyle name="SAPBEXformats 3 3 3" xfId="3024" xr:uid="{758FD038-41DD-4C79-88EE-1330392796C6}"/>
    <cellStyle name="SAPBEXformats 3 3 3 2" xfId="14153" xr:uid="{84395D7F-9C16-40EE-B705-48A9B32D04AE}"/>
    <cellStyle name="SAPBEXformats 3 3 4" xfId="1772" xr:uid="{1024E507-3CD6-48B5-916F-495BA0BAD61D}"/>
    <cellStyle name="SAPBEXformats 3 3 5" xfId="3619" xr:uid="{897CB5CE-9461-450C-AF08-55DA5B76914F}"/>
    <cellStyle name="SAPBEXformats 3 3 6" xfId="3535" xr:uid="{AFCC7C31-FD1F-4914-B0F9-C2F2F0C0918B}"/>
    <cellStyle name="SAPBEXformats 3 3 7" xfId="4121" xr:uid="{031774D0-E164-4A66-B8DA-F3BF5457D38B}"/>
    <cellStyle name="SAPBEXformats 3 3 8" xfId="10828" xr:uid="{5463C0B6-09FD-43D7-AEE9-AD66F8871FB8}"/>
    <cellStyle name="SAPBEXformats 3 4" xfId="2057" xr:uid="{DA5CF725-3CB3-4E85-BC94-D61123EF9EF6}"/>
    <cellStyle name="SAPBEXformats 3 4 2" xfId="10038" xr:uid="{AA89E45C-01C4-4D3D-ADEA-5A95DAD97362}"/>
    <cellStyle name="SAPBEXformats 3 5" xfId="1658" xr:uid="{2BA4C6AA-0280-4966-9DEB-0D731005CF79}"/>
    <cellStyle name="SAPBEXformats 3 5 2" xfId="13432" xr:uid="{DDB3DB69-34EF-4C11-A10D-C116271599B2}"/>
    <cellStyle name="SAPBEXformats 3 6" xfId="3393" xr:uid="{90252987-38C9-4C72-927F-460CFBF16D60}"/>
    <cellStyle name="SAPBEXformats 3 6 2" xfId="15131" xr:uid="{C93F1962-236B-4AFA-A920-1B2CB38E8896}"/>
    <cellStyle name="SAPBEXformats 3 7" xfId="3900" xr:uid="{18AB3A80-52AA-4802-97E9-B82155DE89EF}"/>
    <cellStyle name="SAPBEXformats 3 8" xfId="1901" xr:uid="{9673BB0D-AE41-4194-9FEF-909165C0AFFE}"/>
    <cellStyle name="SAPBEXformats 3 9" xfId="4385" xr:uid="{25BB233B-46BA-4E70-A0B7-660BA29A431B}"/>
    <cellStyle name="SAPBEXformats 4" xfId="777" xr:uid="{0616D8A7-09DF-443E-B0A8-3AD3803780F0}"/>
    <cellStyle name="SAPBEXformats 4 2" xfId="1272" xr:uid="{ACFB7716-211B-4FE8-9FF8-556767F1D75B}"/>
    <cellStyle name="SAPBEXformats 4 2 2" xfId="2520" xr:uid="{159C2145-9462-4B70-AAFD-A93A7CC8CD65}"/>
    <cellStyle name="SAPBEXformats 4 2 2 2" xfId="15025" xr:uid="{2376745A-32A7-4181-806B-496E115C2875}"/>
    <cellStyle name="SAPBEXformats 4 2 3" xfId="3026" xr:uid="{B79DD7ED-DE42-46C2-B089-56BB038E7DE2}"/>
    <cellStyle name="SAPBEXformats 4 2 3 2" xfId="15799" xr:uid="{C1997E23-1574-4AEC-82B8-ACDFBFABAB73}"/>
    <cellStyle name="SAPBEXformats 4 2 4" xfId="2747" xr:uid="{2930A81E-6AA4-4B88-9AA0-A7C9C2B486B5}"/>
    <cellStyle name="SAPBEXformats 4 2 4 2" xfId="17272" xr:uid="{03EA2377-5E28-49E5-8343-88E3CDA11B34}"/>
    <cellStyle name="SAPBEXformats 4 2 5" xfId="3765" xr:uid="{C50D5F1F-D674-4DAA-AB93-9DAF7B69A304}"/>
    <cellStyle name="SAPBEXformats 4 2 6" xfId="3585" xr:uid="{3B257351-73EB-41BC-861E-2BE11E843F9C}"/>
    <cellStyle name="SAPBEXformats 4 2 7" xfId="4297" xr:uid="{E43C23F5-8CB6-41C7-83DE-8CA2C0FC5655}"/>
    <cellStyle name="SAPBEXformats 4 2 8" xfId="12488" xr:uid="{685DAF87-FD40-478E-B160-5C086443763C}"/>
    <cellStyle name="SAPBEXformats 4 3" xfId="2059" xr:uid="{56C26522-57AE-4E3F-8185-325C6E63A976}"/>
    <cellStyle name="SAPBEXformats 4 3 2" xfId="14273" xr:uid="{20C66C91-0B6C-49E9-975D-0EF2D73376EA}"/>
    <cellStyle name="SAPBEXformats 4 3 3" xfId="14715" xr:uid="{F0986755-EBF4-41A2-ADC9-635E4E440407}"/>
    <cellStyle name="SAPBEXformats 4 3 4" xfId="11086" xr:uid="{756C40EF-4FD9-45BA-9CAE-6449287252CF}"/>
    <cellStyle name="SAPBEXformats 4 4" xfId="1541" xr:uid="{4FF9378C-51A5-42FD-A68F-55BA87D666B1}"/>
    <cellStyle name="SAPBEXformats 4 4 2" xfId="9907" xr:uid="{C113B1AA-8E3D-42E8-9AAA-7C26416C57C8}"/>
    <cellStyle name="SAPBEXformats 4 5" xfId="1667" xr:uid="{C34AA13B-59E3-489F-BFC0-37870BB2FF91}"/>
    <cellStyle name="SAPBEXformats 4 5 2" xfId="13333" xr:uid="{550A991A-D0E4-4D13-AA00-089CE1578068}"/>
    <cellStyle name="SAPBEXformats 4 6" xfId="3779" xr:uid="{380F9F2C-CE22-4DA8-A7A6-3C33C6A1492A}"/>
    <cellStyle name="SAPBEXformats 4 6 2" xfId="14973" xr:uid="{B9CC1A2E-219F-45FC-89B4-5197DD322E18}"/>
    <cellStyle name="SAPBEXformats 4 7" xfId="1961" xr:uid="{07E2FEB0-68E5-49AE-BA76-36A02DC8979D}"/>
    <cellStyle name="SAPBEXformats 4 8" xfId="4487" xr:uid="{1372B531-B36B-40F3-84D5-4D6DD00AE38D}"/>
    <cellStyle name="SAPBEXformats 4 9" xfId="8014" xr:uid="{FA98E3F2-975C-4991-8728-630DB5145E16}"/>
    <cellStyle name="SAPBEXformats 5" xfId="948" xr:uid="{1A3B21D6-3AF2-40AF-AAEF-FE312E2E03ED}"/>
    <cellStyle name="SAPBEXformats 5 2" xfId="1356" xr:uid="{674C3E75-4075-4E82-87C7-7B1B315C003B}"/>
    <cellStyle name="SAPBEXformats 5 2 2" xfId="2604" xr:uid="{2685A4D4-FD1B-4EE3-B45C-30612B33C570}"/>
    <cellStyle name="SAPBEXformats 5 2 2 2" xfId="15109" xr:uid="{47271935-CCDA-448D-949B-B7528FD43E00}"/>
    <cellStyle name="SAPBEXformats 5 2 3" xfId="3110" xr:uid="{DC39958B-38D4-4639-A838-5B10B5AAE10C}"/>
    <cellStyle name="SAPBEXformats 5 2 3 2" xfId="15886" xr:uid="{248975C5-6813-4FD3-B483-C494B82A97EB}"/>
    <cellStyle name="SAPBEXformats 5 2 4" xfId="2684" xr:uid="{106D62CA-F4D2-4A4A-8B0C-26E079967D60}"/>
    <cellStyle name="SAPBEXformats 5 2 4 2" xfId="17447" xr:uid="{A0735582-DB26-4C9D-AA7B-2AC561EB5057}"/>
    <cellStyle name="SAPBEXformats 5 2 5" xfId="3476" xr:uid="{939D9611-E650-4ED7-A0A7-1467A90C6CEB}"/>
    <cellStyle name="SAPBEXformats 5 2 6" xfId="3611" xr:uid="{1033414A-123B-4A23-95C6-6D134B6B493B}"/>
    <cellStyle name="SAPBEXformats 5 2 7" xfId="4461" xr:uid="{0323909B-5897-4104-91F4-A8459AFFC3B1}"/>
    <cellStyle name="SAPBEXformats 5 2 8" xfId="12672" xr:uid="{70D6312B-8BB2-4070-A6BC-8B310A402F16}"/>
    <cellStyle name="SAPBEXformats 5 3" xfId="2216" xr:uid="{339DA09D-59EE-4D53-95A1-8D01A4310F3D}"/>
    <cellStyle name="SAPBEXformats 5 3 2" xfId="14409" xr:uid="{15BF3A6C-540E-4E3D-AA1C-182C41B14E7D}"/>
    <cellStyle name="SAPBEXformats 5 3 3" xfId="9113" xr:uid="{FB5BCA3A-94D2-4D81-8EEF-90549902163D}"/>
    <cellStyle name="SAPBEXformats 5 3 4" xfId="11263" xr:uid="{869F73DD-45FC-48AD-AD00-A5EB7D01AE8F}"/>
    <cellStyle name="SAPBEXformats 5 4" xfId="2723" xr:uid="{F1A20CC7-22B4-40D2-8E3C-9A7A4D33C5D0}"/>
    <cellStyle name="SAPBEXformats 5 4 2" xfId="10096" xr:uid="{B5AD2FB0-F81D-42D4-A50C-978283DEB7DF}"/>
    <cellStyle name="SAPBEXformats 5 5" xfId="2150" xr:uid="{DEA19FE8-7359-4D7B-802E-4B08B8A5C061}"/>
    <cellStyle name="SAPBEXformats 5 5 2" xfId="13490" xr:uid="{D5CB783C-FD73-4102-83C7-D76C0D7C3397}"/>
    <cellStyle name="SAPBEXformats 5 6" xfId="3760" xr:uid="{11C9BE0D-F137-45E6-ACAA-E6ABD5FA35C0}"/>
    <cellStyle name="SAPBEXformats 5 6 2" xfId="13118" xr:uid="{F3AC3F2E-F078-45B0-9906-6F16B3F03A99}"/>
    <cellStyle name="SAPBEXformats 5 7" xfId="3798" xr:uid="{F27F075A-ACC3-4FCF-B70C-7CA619843E13}"/>
    <cellStyle name="SAPBEXformats 5 8" xfId="4065" xr:uid="{B7D32B8E-7CC4-4A14-8AB9-EB60E4F78931}"/>
    <cellStyle name="SAPBEXformats 5 9" xfId="8204" xr:uid="{5DDB2E97-DF94-4281-9558-111C946B6F47}"/>
    <cellStyle name="SAPBEXformats 6" xfId="974" xr:uid="{789C873D-30FD-422D-88B5-5671476BA064}"/>
    <cellStyle name="SAPBEXformats 6 2" xfId="15318" xr:uid="{3E131B58-03E2-46BF-A53C-E19CBC88B139}"/>
    <cellStyle name="SAPBEXformats 6 3" xfId="16434" xr:uid="{A23C9743-78BE-4245-973D-B4714A7C7B46}"/>
    <cellStyle name="SAPBEXformats 6 4" xfId="11528" xr:uid="{4169F674-992C-482B-98D1-D6EFD447DF41}"/>
    <cellStyle name="SAPBEXformats 7" xfId="1039" xr:uid="{ADAF6A16-24DC-45B0-8EA9-F268E87EF15B}"/>
    <cellStyle name="SAPBEXformats 7 2" xfId="14693" xr:uid="{540CC7C1-50EB-4B40-9A7D-A24C8A95A65B}"/>
    <cellStyle name="SAPBEXformats 7 3" xfId="15416" xr:uid="{11AAD0CE-90CF-40C8-B504-9C68BFE98979}"/>
    <cellStyle name="SAPBEXformats 7 4" xfId="16758" xr:uid="{71E6F403-8B6E-4A22-B530-635550FD197A}"/>
    <cellStyle name="SAPBEXformats 7 5" xfId="11898" xr:uid="{995B5FDB-AAEA-4BA1-B0D1-401F377031BA}"/>
    <cellStyle name="SAPBEXformats 8" xfId="263" xr:uid="{F4F844E1-0B3C-496E-8C7E-34703818688D}"/>
    <cellStyle name="SAPBEXformats 8 2" xfId="1179" xr:uid="{23D68024-DAC6-4743-8B18-8F312052CC82}"/>
    <cellStyle name="SAPBEXformats 8 2 2" xfId="2427" xr:uid="{24BE05D4-C38C-4F70-8665-F79D942191EF}"/>
    <cellStyle name="SAPBEXformats 8 2 3" xfId="2933" xr:uid="{DB24FEF4-80F1-465F-BEC6-14084F59B04B}"/>
    <cellStyle name="SAPBEXformats 8 2 4" xfId="1756" xr:uid="{1A69B4BA-1F22-49B5-90E9-E38C836EBD49}"/>
    <cellStyle name="SAPBEXformats 8 2 5" xfId="2761" xr:uid="{94F609DC-F881-4141-9E7F-F45F12B1B1F6}"/>
    <cellStyle name="SAPBEXformats 8 2 6" xfId="3498" xr:uid="{510E13A6-F6F0-4B01-B86F-CBEC7A940E97}"/>
    <cellStyle name="SAPBEXformats 8 2 7" xfId="4466" xr:uid="{5988BCAA-A443-4CEC-8B29-D8D4CAB279F0}"/>
    <cellStyle name="SAPBEXformats 8 2 8" xfId="13744" xr:uid="{81DAACE9-EA1A-438A-9511-36477CCFA7E7}"/>
    <cellStyle name="SAPBEXformats 8 3" xfId="1605" xr:uid="{47BE1403-66F4-4F48-9FAE-465BC72D1C9F}"/>
    <cellStyle name="SAPBEXformats 8 3 2" xfId="14658" xr:uid="{649CCE99-C723-4FAE-ACD6-83F883EC9C38}"/>
    <cellStyle name="SAPBEXformats 8 4" xfId="1931" xr:uid="{C062B39C-61E6-4C1D-A5B9-83BA77F33303}"/>
    <cellStyle name="SAPBEXformats 8 5" xfId="2062" xr:uid="{DE5C74C8-4679-475D-BC95-503B60D49DEB}"/>
    <cellStyle name="SAPBEXformats 8 6" xfId="3583" xr:uid="{5220FB3B-A6BC-4733-B149-6B18E2A474D0}"/>
    <cellStyle name="SAPBEXformats 8 7" xfId="3829" xr:uid="{5D44B009-E804-4835-9CE5-4076EBFB4470}"/>
    <cellStyle name="SAPBEXformats 8 8" xfId="3922" xr:uid="{E4A44321-1975-45F0-9BE9-6CB06A94C43E}"/>
    <cellStyle name="SAPBEXformats 8 9" xfId="10484" xr:uid="{F9C0B949-6EAB-4001-B099-5DA853F53E7C}"/>
    <cellStyle name="SAPBEXformats 9" xfId="1129" xr:uid="{A7780E7A-4C21-4C28-85FE-B7251A16DBEE}"/>
    <cellStyle name="SAPBEXformats 9 2" xfId="2377" xr:uid="{180E79BE-B66A-48E0-8D27-9F2778440DFC}"/>
    <cellStyle name="SAPBEXformats 9 3" xfId="2883" xr:uid="{5F00D9D3-0AA8-4070-95B7-3E0203D3AF2B}"/>
    <cellStyle name="SAPBEXformats 9 4" xfId="2269" xr:uid="{B61AA413-4A0F-4F3A-9E3E-6BCCDF127076}"/>
    <cellStyle name="SAPBEXformats 9 5" xfId="1946" xr:uid="{7A3663C3-15EB-427F-805E-2B412469D23B}"/>
    <cellStyle name="SAPBEXformats 9 6" xfId="3882" xr:uid="{0DF6E0CA-DEC0-45E4-AC4C-13A1A70F434D}"/>
    <cellStyle name="SAPBEXformats 9 7" xfId="4452" xr:uid="{63EB9CAF-06E7-42B5-A248-872BBDE321DB}"/>
    <cellStyle name="SAPBEXformats 9 8" xfId="9203" xr:uid="{7D46951D-49CE-4FB6-BAE3-410AA9652E4B}"/>
    <cellStyle name="SAPBEXformats_East 1415 Budget model v1" xfId="778" xr:uid="{21C5E2EE-842E-424D-999A-9AC69F426AD4}"/>
    <cellStyle name="SAPBEXheaderItem" xfId="67" xr:uid="{8221229C-C9BD-408B-825E-381CD83C31EF}"/>
    <cellStyle name="SAPBEXheaderItem 10" xfId="10485" xr:uid="{5172CACA-CDE4-4868-94E7-AEA62F9FCCD7}"/>
    <cellStyle name="SAPBEXheaderItem 10 2" xfId="13745" xr:uid="{42BF0E0B-FC4F-4C2A-9063-DA1FEA61744A}"/>
    <cellStyle name="SAPBEXheaderItem 10 3" xfId="13349" xr:uid="{9FAC8137-2608-4EAD-B5BF-9557461C87E8}"/>
    <cellStyle name="SAPBEXheaderItem 11" xfId="9204" xr:uid="{7F28D496-C604-46EF-B09C-706557F6AC30}"/>
    <cellStyle name="SAPBEXheaderItem 12" xfId="8968" xr:uid="{313752E2-948A-4E80-BF0B-96DFA39BE5C6}"/>
    <cellStyle name="SAPBEXheaderItem 13" xfId="7316" xr:uid="{199EBDA3-7546-4A07-9985-1052E2424A9A}"/>
    <cellStyle name="SAPBEXheaderItem 2" xfId="144" xr:uid="{21EE9D37-3D75-42FA-B6B7-E8A0523B5E15}"/>
    <cellStyle name="SAPBEXheaderItem 2 2" xfId="779" xr:uid="{E96D67C3-EDF8-45DD-BD01-B976FD4C1C33}"/>
    <cellStyle name="SAPBEXheaderItem 3" xfId="780" xr:uid="{47DA5BF5-ECF4-446C-AC17-990E691EE23D}"/>
    <cellStyle name="SAPBEXheaderItem 3 2" xfId="781" xr:uid="{7D0A3920-3AF6-4A5D-9F4D-F392B46C38F6}"/>
    <cellStyle name="SAPBEXheaderItem 3 2 2" xfId="14844" xr:uid="{97D3B5F2-583E-41D3-BF9B-8E3692C534DA}"/>
    <cellStyle name="SAPBEXheaderItem 3 2 3" xfId="15524" xr:uid="{D4CD2BE1-BC1E-4593-937F-38FFE3B698CF}"/>
    <cellStyle name="SAPBEXheaderItem 3 2 4" xfId="16920" xr:uid="{1BAB8754-F21B-4822-9CAB-B48E3345FB57}"/>
    <cellStyle name="SAPBEXheaderItem 3 2 5" xfId="12121" xr:uid="{8FD9CE27-409F-4988-9348-4F9834B7B98C}"/>
    <cellStyle name="SAPBEXheaderItem 3 3" xfId="10717" xr:uid="{4DFBFBEC-DE56-4E44-93C6-610BE3C67FB1}"/>
    <cellStyle name="SAPBEXheaderItem 3 3 2" xfId="13950" xr:uid="{824E472D-3EF6-4CFF-A4B9-B5045D2A844A}"/>
    <cellStyle name="SAPBEXheaderItem 3 3 3" xfId="12957" xr:uid="{AB69E03D-325B-432F-B261-E764580AF3BB}"/>
    <cellStyle name="SAPBEXheaderItem 3 4" xfId="9827" xr:uid="{FFF805F3-5446-425A-BACF-EC098393BD84}"/>
    <cellStyle name="SAPBEXheaderItem 3 5" xfId="13260" xr:uid="{E2F40719-5259-4E2C-AD5E-AA325EE528BB}"/>
    <cellStyle name="SAPBEXheaderItem 3 6" xfId="13084" xr:uid="{42065D13-A6C3-4B41-92E3-F1E4439880A2}"/>
    <cellStyle name="SAPBEXheaderItem 3 7" xfId="7934" xr:uid="{FA71C79E-9B1C-46E1-A151-63C8B5B513E3}"/>
    <cellStyle name="SAPBEXheaderItem 4" xfId="782" xr:uid="{539E6253-D379-4E49-8EAE-0DA07B3129C8}"/>
    <cellStyle name="SAPBEXheaderItem 4 2" xfId="783" xr:uid="{1E113B8D-A853-45BE-874C-99852CD85E14}"/>
    <cellStyle name="SAPBEXheaderItem 4 2 2" xfId="14905" xr:uid="{12363B17-D462-49C7-8BE8-4A2FBBC68C6A}"/>
    <cellStyle name="SAPBEXheaderItem 4 2 3" xfId="15632" xr:uid="{0C1CFFB8-BE56-4633-92F2-6F6CBD06534E}"/>
    <cellStyle name="SAPBEXheaderItem 4 2 4" xfId="17016" xr:uid="{A791065A-170F-49AF-AF70-EACA4267DF53}"/>
    <cellStyle name="SAPBEXheaderItem 4 2 5" xfId="12232" xr:uid="{347A16BB-5854-478A-A5C4-41E282BC1911}"/>
    <cellStyle name="SAPBEXheaderItem 4 3" xfId="10829" xr:uid="{1DF4675B-78CE-45F6-B083-1A7D74A151C1}"/>
    <cellStyle name="SAPBEXheaderItem 4 3 2" xfId="14060" xr:uid="{FEF00A8B-C9C0-4734-BB73-B33D116AED99}"/>
    <cellStyle name="SAPBEXheaderItem 4 3 3" xfId="14947" xr:uid="{5A62BA42-EC07-471C-BCEB-50B68F342408}"/>
    <cellStyle name="SAPBEXheaderItem 4 4" xfId="9765" xr:uid="{509209DB-A30B-40C9-BDA2-265C6D9F83EB}"/>
    <cellStyle name="SAPBEXheaderItem 4 5" xfId="13198" xr:uid="{4F2A3CA4-0B1E-4B98-80BC-DE18618C3A58}"/>
    <cellStyle name="SAPBEXheaderItem 4 6" xfId="14673" xr:uid="{6870653A-0200-4512-B5F0-F2E1A008BE43}"/>
    <cellStyle name="SAPBEXheaderItem 4 7" xfId="7872" xr:uid="{57242BDF-7541-4A67-B7D5-924261C5E7CC}"/>
    <cellStyle name="SAPBEXheaderItem 5" xfId="949" xr:uid="{CDB895FB-FDDE-49A0-B28A-AE1B5408F61F}"/>
    <cellStyle name="SAPBEXheaderItem 5 2" xfId="1357" xr:uid="{2E9C3568-21DD-4011-A844-06BF496849DF}"/>
    <cellStyle name="SAPBEXheaderItem 5 2 2" xfId="2605" xr:uid="{A6BB0DE7-EF70-43A6-9E50-1A971428AA5D}"/>
    <cellStyle name="SAPBEXheaderItem 5 2 2 2" xfId="15026" xr:uid="{DD3E366C-30D5-475D-9C65-1A57A71BF2CC}"/>
    <cellStyle name="SAPBEXheaderItem 5 2 3" xfId="3111" xr:uid="{5ABE549B-ECFB-406F-AE2A-FF378D119BE0}"/>
    <cellStyle name="SAPBEXheaderItem 5 2 3 2" xfId="15800" xr:uid="{DD440971-18C3-40D1-9B15-CDF1F557B10D}"/>
    <cellStyle name="SAPBEXheaderItem 5 2 4" xfId="1633" xr:uid="{91D5C983-A9BE-452C-AC69-E92D6B4FCF8A}"/>
    <cellStyle name="SAPBEXheaderItem 5 2 4 2" xfId="17273" xr:uid="{862E05A3-110B-4D02-B309-AF546A62033D}"/>
    <cellStyle name="SAPBEXheaderItem 5 2 5" xfId="3443" xr:uid="{B58ED10D-A127-4DE1-B934-511335CCE298}"/>
    <cellStyle name="SAPBEXheaderItem 5 2 6" xfId="1472" xr:uid="{4FEE12D9-D446-420C-AFA9-F461F00CDAA2}"/>
    <cellStyle name="SAPBEXheaderItem 5 2 7" xfId="3131" xr:uid="{1185065C-B917-4F6A-B4A1-27B8AE0DACD3}"/>
    <cellStyle name="SAPBEXheaderItem 5 2 8" xfId="12489" xr:uid="{B26B564B-96E9-4A14-B13B-7108C717B19B}"/>
    <cellStyle name="SAPBEXheaderItem 5 3" xfId="2217" xr:uid="{C06AA542-598D-4282-A8A1-4BD12B90D637}"/>
    <cellStyle name="SAPBEXheaderItem 5 3 2" xfId="14274" xr:uid="{4D2A2569-E62D-4A08-B983-36E52B5B0059}"/>
    <cellStyle name="SAPBEXheaderItem 5 3 3" xfId="13037" xr:uid="{BF42046D-0521-4DE5-B171-91209CA22AC9}"/>
    <cellStyle name="SAPBEXheaderItem 5 3 4" xfId="11087" xr:uid="{F7AA8645-33EF-4916-942D-8692B6EA21AD}"/>
    <cellStyle name="SAPBEXheaderItem 5 4" xfId="2724" xr:uid="{FA1BE981-AA3B-4259-82A9-81D01A514ACE}"/>
    <cellStyle name="SAPBEXheaderItem 5 4 2" xfId="10126" xr:uid="{BE8C5A3F-C99D-4F71-9268-7189E4E43A87}"/>
    <cellStyle name="SAPBEXheaderItem 5 5" xfId="1748" xr:uid="{0A6CA502-E096-4A45-B29B-57CFF80FFA14}"/>
    <cellStyle name="SAPBEXheaderItem 5 5 2" xfId="13520" xr:uid="{9C7EEF3B-85EA-44F6-865B-1410D8BFA227}"/>
    <cellStyle name="SAPBEXheaderItem 5 6" xfId="2622" xr:uid="{DDF5CE74-9DCD-4473-A22D-84418BC34D25}"/>
    <cellStyle name="SAPBEXheaderItem 5 6 2" xfId="13115" xr:uid="{DCA007AB-6236-4AF2-BEB8-FC166DF6C7D4}"/>
    <cellStyle name="SAPBEXheaderItem 5 7" xfId="3553" xr:uid="{1AC15B11-BB70-4597-97EC-E55490820EFC}"/>
    <cellStyle name="SAPBEXheaderItem 5 8" xfId="4361" xr:uid="{3DA67B78-D94C-495F-BEF5-FAB138B1B3D0}"/>
    <cellStyle name="SAPBEXheaderItem 5 9" xfId="8234" xr:uid="{2E79B72F-6C6F-49D7-ACF6-45FD315D5911}"/>
    <cellStyle name="SAPBEXheaderItem 6" xfId="975" xr:uid="{412780C9-2057-4C46-828E-73B8BE1EAED4}"/>
    <cellStyle name="SAPBEXheaderItem 6 2" xfId="12673" xr:uid="{0DDA7C26-CF8D-43BB-99A2-146EF9F7E3F2}"/>
    <cellStyle name="SAPBEXheaderItem 6 2 2" xfId="15110" xr:uid="{80D001CE-CDC7-4E13-AEE1-B28C5F850F9A}"/>
    <cellStyle name="SAPBEXheaderItem 6 2 3" xfId="15887" xr:uid="{8D20AC21-7FA1-45FC-8025-0207F887C799}"/>
    <cellStyle name="SAPBEXheaderItem 6 2 4" xfId="17448" xr:uid="{F51FCC02-EEF6-40B7-B464-054852E2002E}"/>
    <cellStyle name="SAPBEXheaderItem 6 3" xfId="11264" xr:uid="{2D421656-A4EC-49DC-A6A2-C08EBA8D9DA4}"/>
    <cellStyle name="SAPBEXheaderItem 6 3 2" xfId="14410" xr:uid="{DB4FE292-0280-468E-9262-9C06C923AC97}"/>
    <cellStyle name="SAPBEXheaderItem 6 3 3" xfId="9114" xr:uid="{8FC30CA8-CC7A-451C-B7C8-25F395990738}"/>
    <cellStyle name="SAPBEXheaderItem 6 4" xfId="9764" xr:uid="{D5C7C708-37FB-4505-9F27-2BCB436C31A5}"/>
    <cellStyle name="SAPBEXheaderItem 6 5" xfId="13197" xr:uid="{3CD2A966-1663-4667-BA58-0993C1BCBCCA}"/>
    <cellStyle name="SAPBEXheaderItem 6 6" xfId="13711" xr:uid="{1BEDF697-756F-4A14-AA9F-80F12CC87B4A}"/>
    <cellStyle name="SAPBEXheaderItem 6 7" xfId="7871" xr:uid="{990FAFA5-B894-4CB3-BF90-6975268E2018}"/>
    <cellStyle name="SAPBEXheaderItem 7" xfId="1038" xr:uid="{F90AF294-058B-4BB7-9191-704F32B5C0A3}"/>
    <cellStyle name="SAPBEXheaderItem 7 2" xfId="12411" xr:uid="{10DF8DB7-9A7D-4109-A038-65FF31D558C0}"/>
    <cellStyle name="SAPBEXheaderItem 7 2 2" xfId="14991" xr:uid="{9A279495-6654-4CCB-BC46-52A5AA8014A4}"/>
    <cellStyle name="SAPBEXheaderItem 7 2 3" xfId="15722" xr:uid="{261E8FF1-22AB-4A6D-8D2B-1C93E11B0F38}"/>
    <cellStyle name="SAPBEXheaderItem 7 2 4" xfId="17195" xr:uid="{AE36D884-2A79-4057-A351-A6657DBBE184}"/>
    <cellStyle name="SAPBEXheaderItem 7 3" xfId="14196" xr:uid="{F5B967A5-2E2A-44A4-9517-613103CC868A}"/>
    <cellStyle name="SAPBEXheaderItem 7 4" xfId="14147" xr:uid="{CA8C2068-6C2C-4FFD-BEA5-F356AEA997AA}"/>
    <cellStyle name="SAPBEXheaderItem 7 5" xfId="11009" xr:uid="{72C0B5FE-3016-4B46-8D77-3F7378555DB4}"/>
    <cellStyle name="SAPBEXheaderItem 8" xfId="264" xr:uid="{20ADB912-AE31-4C9A-887A-53FE5052A12A}"/>
    <cellStyle name="SAPBEXheaderItem 8 2" xfId="1180" xr:uid="{63BD2754-1148-4867-A2EA-335B7082325C}"/>
    <cellStyle name="SAPBEXheaderItem 8 2 2" xfId="2428" xr:uid="{B40E87EB-7110-40D5-8331-E7EFF23F6185}"/>
    <cellStyle name="SAPBEXheaderItem 8 2 3" xfId="2934" xr:uid="{D6051168-0433-4E01-AD0D-FF178016D1AD}"/>
    <cellStyle name="SAPBEXheaderItem 8 2 4" xfId="2310" xr:uid="{C66BEBE6-8C4A-49A8-A57C-62FF28140F78}"/>
    <cellStyle name="SAPBEXheaderItem 8 2 5" xfId="1886" xr:uid="{43611209-9D75-42AC-B885-3E86A245FBAF}"/>
    <cellStyle name="SAPBEXheaderItem 8 2 6" xfId="2784" xr:uid="{FEDFC99D-1351-455C-A838-392D158713BB}"/>
    <cellStyle name="SAPBEXheaderItem 8 2 7" xfId="2839" xr:uid="{EC088FB5-9BE7-4564-971F-DAE506E59A6E}"/>
    <cellStyle name="SAPBEXheaderItem 8 3" xfId="1606" xr:uid="{9D44C385-1EFD-4AF2-86E0-83AB97ED2FA5}"/>
    <cellStyle name="SAPBEXheaderItem 8 4" xfId="1930" xr:uid="{572F6DDA-4FBE-4DBF-A847-54ED961C0353}"/>
    <cellStyle name="SAPBEXheaderItem 8 5" xfId="1482" xr:uid="{A525A446-E26B-4014-BDCC-9A3F4AB25C15}"/>
    <cellStyle name="SAPBEXheaderItem 8 6" xfId="3578" xr:uid="{D7BFBB24-2CB0-418A-B32E-A5E687433744}"/>
    <cellStyle name="SAPBEXheaderItem 8 7" xfId="4107" xr:uid="{DAAB1F9D-A7A5-4984-9933-420F23C78AC1}"/>
    <cellStyle name="SAPBEXheaderItem 8 8" xfId="4311" xr:uid="{8C58419F-3788-4372-A789-BEA154110A51}"/>
    <cellStyle name="SAPBEXheaderItem 8 9" xfId="11529" xr:uid="{135523AB-D911-4E27-873F-F9760E52D0A8}"/>
    <cellStyle name="SAPBEXheaderItem 9" xfId="5963" xr:uid="{66A2B19E-3C7C-4B45-8D6A-40CE7DD97DE9}"/>
    <cellStyle name="SAPBEXheaderItem 9 2" xfId="14694" xr:uid="{03A6C52E-1E56-4475-A511-AB0499CD3748}"/>
    <cellStyle name="SAPBEXheaderItem 9 3" xfId="15417" xr:uid="{A7011D88-5B01-48D4-B0FB-1EFBD82DE1BE}"/>
    <cellStyle name="SAPBEXheaderItem 9 4" xfId="16759" xr:uid="{A57B7DB6-AA6A-442F-979D-1E6285A67C15}"/>
    <cellStyle name="SAPBEXheaderItem 9 5" xfId="11899" xr:uid="{04A537C1-A8E0-4273-806C-4C48A644FB0C}"/>
    <cellStyle name="SAPBEXheaderItem_0910 GSO Capex RRP - Final (Detail) v2 220710" xfId="5679" xr:uid="{D60AC13D-DE57-4346-81A2-D6D1DA540404}"/>
    <cellStyle name="SAPBEXheaderText" xfId="68" xr:uid="{8A01C69E-8D77-461A-A820-A99349F106CD}"/>
    <cellStyle name="SAPBEXheaderText 10" xfId="10486" xr:uid="{ADB3A6E2-3768-423E-81C4-1E7755A8DF35}"/>
    <cellStyle name="SAPBEXheaderText 10 2" xfId="13746" xr:uid="{813254B2-7CA3-4435-A1C0-F619DA6DC9F7}"/>
    <cellStyle name="SAPBEXheaderText 10 3" xfId="14590" xr:uid="{942534AB-D6C7-417E-A756-4EED4751A928}"/>
    <cellStyle name="SAPBEXheaderText 11" xfId="9206" xr:uid="{2B3A3288-B031-405C-8222-52EA1F771729}"/>
    <cellStyle name="SAPBEXheaderText 12" xfId="8969" xr:uid="{34623C6C-A24C-43AC-95AF-DA2ED03FA217}"/>
    <cellStyle name="SAPBEXheaderText 13" xfId="7317" xr:uid="{750B0347-9235-4E97-941B-B516E046CA59}"/>
    <cellStyle name="SAPBEXheaderText 2" xfId="145" xr:uid="{D7807CDB-6CD1-4F04-A893-7A073424D710}"/>
    <cellStyle name="SAPBEXheaderText 2 2" xfId="784" xr:uid="{319F0A70-4BFC-4832-B7B5-5BAF3BC08A50}"/>
    <cellStyle name="SAPBEXheaderText 3" xfId="785" xr:uid="{93AD35F9-3A72-4CC2-965B-9A47F94B34DA}"/>
    <cellStyle name="SAPBEXheaderText 3 2" xfId="786" xr:uid="{E2297517-AD07-4CA2-95FA-AA603E80D886}"/>
    <cellStyle name="SAPBEXheaderText 3 2 2" xfId="14845" xr:uid="{13D49311-8E1A-4AC2-A26D-F38E0C4A57EE}"/>
    <cellStyle name="SAPBEXheaderText 3 2 3" xfId="15525" xr:uid="{8C5ACD34-0BDA-43EC-AF4F-BEDB4CE08E2F}"/>
    <cellStyle name="SAPBEXheaderText 3 2 4" xfId="16921" xr:uid="{B58658D2-257B-4439-96D0-32DDFBD8EEDD}"/>
    <cellStyle name="SAPBEXheaderText 3 2 5" xfId="12122" xr:uid="{8E048ED1-4CC3-4FAD-814C-AE6559D872EC}"/>
    <cellStyle name="SAPBEXheaderText 3 3" xfId="10718" xr:uid="{AA242131-8BC8-484B-A6F7-E728CC6C0EDF}"/>
    <cellStyle name="SAPBEXheaderText 3 3 2" xfId="13951" xr:uid="{F084AA1B-E099-4085-B700-594C44658B95}"/>
    <cellStyle name="SAPBEXheaderText 3 3 3" xfId="9071" xr:uid="{3A65A758-D87D-49F3-B606-28CDBF80EB84}"/>
    <cellStyle name="SAPBEXheaderText 3 4" xfId="9826" xr:uid="{4D7D3B4D-E084-4C0E-843A-F963AF4C6859}"/>
    <cellStyle name="SAPBEXheaderText 3 5" xfId="13259" xr:uid="{09387CD3-2E3D-410E-B40E-5FBB1A09DFAC}"/>
    <cellStyle name="SAPBEXheaderText 3 6" xfId="13595" xr:uid="{0BA84A1B-093B-4AF9-9C11-07FCCDB635DB}"/>
    <cellStyle name="SAPBEXheaderText 3 7" xfId="7933" xr:uid="{E978216E-0EC2-4A0C-AB50-796DE7FE5A91}"/>
    <cellStyle name="SAPBEXheaderText 4" xfId="787" xr:uid="{BF0A84D3-1D98-42FA-B45E-DAADE0A469FB}"/>
    <cellStyle name="SAPBEXheaderText 4 2" xfId="788" xr:uid="{27F863E4-25AD-4654-AC6F-23AC2E16A996}"/>
    <cellStyle name="SAPBEXheaderText 4 2 2" xfId="14906" xr:uid="{F35F227D-757D-432D-99F3-94D9B137D511}"/>
    <cellStyle name="SAPBEXheaderText 4 2 3" xfId="15633" xr:uid="{6F18786A-65D2-42E5-995B-61476C20DE4E}"/>
    <cellStyle name="SAPBEXheaderText 4 2 4" xfId="17017" xr:uid="{827A3AE2-E9BD-42E6-8221-77EB64B006D6}"/>
    <cellStyle name="SAPBEXheaderText 4 2 5" xfId="12233" xr:uid="{A10E7761-834D-4EF7-8C6A-87E2056B7D0D}"/>
    <cellStyle name="SAPBEXheaderText 4 3" xfId="10830" xr:uid="{85CBFC6F-3259-4610-AD87-FD76C1D815AF}"/>
    <cellStyle name="SAPBEXheaderText 4 3 2" xfId="14061" xr:uid="{B16EEBE5-5DE9-40E9-B21F-0C51407AF902}"/>
    <cellStyle name="SAPBEXheaderText 4 3 3" xfId="13099" xr:uid="{8FD13F3E-DCFF-4781-A1CD-17FF26239E83}"/>
    <cellStyle name="SAPBEXheaderText 4 4" xfId="10243" xr:uid="{EA1C0928-AD8E-4906-AC5E-E69277ECC9DB}"/>
    <cellStyle name="SAPBEXheaderText 4 5" xfId="13598" xr:uid="{2886E156-CBBC-416C-BA78-3B61CA6CBD00}"/>
    <cellStyle name="SAPBEXheaderText 4 6" xfId="14663" xr:uid="{E289D0FC-CD2D-455A-B1E5-46B805584D6E}"/>
    <cellStyle name="SAPBEXheaderText 4 7" xfId="8352" xr:uid="{7A645388-22AD-4A9D-80E9-59F1BD798136}"/>
    <cellStyle name="SAPBEXheaderText 5" xfId="950" xr:uid="{032DC4CC-59E8-4CFB-8307-D5B827FD4321}"/>
    <cellStyle name="SAPBEXheaderText 5 2" xfId="1358" xr:uid="{6D324E98-5761-40CA-B8AB-D2C20D8FD3DF}"/>
    <cellStyle name="SAPBEXheaderText 5 2 2" xfId="2606" xr:uid="{ADCF0AAF-F9A1-4E58-8BD9-089C857F420F}"/>
    <cellStyle name="SAPBEXheaderText 5 2 2 2" xfId="15027" xr:uid="{F80903C4-4614-4643-ADC4-3B6930DF5540}"/>
    <cellStyle name="SAPBEXheaderText 5 2 3" xfId="3112" xr:uid="{F179E147-97F3-4C7A-B80F-32992D999F84}"/>
    <cellStyle name="SAPBEXheaderText 5 2 3 2" xfId="15801" xr:uid="{AA4A11F7-C15C-459C-AFDB-B64E4B8ECF47}"/>
    <cellStyle name="SAPBEXheaderText 5 2 4" xfId="1497" xr:uid="{24802478-7142-4155-917A-98F0A0AADD7F}"/>
    <cellStyle name="SAPBEXheaderText 5 2 4 2" xfId="17274" xr:uid="{D4E500CB-5CEF-42B3-ADEA-7CDFC374AC51}"/>
    <cellStyle name="SAPBEXheaderText 5 2 5" xfId="3522" xr:uid="{823F3092-88F8-4235-89C9-F6EDD70979A3}"/>
    <cellStyle name="SAPBEXheaderText 5 2 6" xfId="4168" xr:uid="{C22DF889-5169-43BD-B1FC-B264E575247A}"/>
    <cellStyle name="SAPBEXheaderText 5 2 7" xfId="4110" xr:uid="{A587A83F-D6CA-4DE3-8011-FD74D22ECFE0}"/>
    <cellStyle name="SAPBEXheaderText 5 2 8" xfId="12490" xr:uid="{C15E46D5-9B64-4C76-8B76-A66600233363}"/>
    <cellStyle name="SAPBEXheaderText 5 3" xfId="2218" xr:uid="{2F241AA6-E339-40BE-B451-AD6FFA6B54DC}"/>
    <cellStyle name="SAPBEXheaderText 5 3 2" xfId="14275" xr:uid="{86AE25C4-C03B-4472-9A29-9664C4815573}"/>
    <cellStyle name="SAPBEXheaderText 5 3 3" xfId="14343" xr:uid="{AF8BE961-E67A-4286-B3BF-5106AF306774}"/>
    <cellStyle name="SAPBEXheaderText 5 3 4" xfId="11088" xr:uid="{DF324497-8B96-421D-BCFE-6EE4A764C9BA}"/>
    <cellStyle name="SAPBEXheaderText 5 4" xfId="2725" xr:uid="{73D00661-A8DD-4C76-8A35-0E4CBDF42362}"/>
    <cellStyle name="SAPBEXheaderText 5 4 2" xfId="10125" xr:uid="{D8F9680E-0D83-4562-82CC-68AC649DD114}"/>
    <cellStyle name="SAPBEXheaderText 5 5" xfId="3281" xr:uid="{D506EABD-8271-4E5D-AF20-6942BF29BA0C}"/>
    <cellStyle name="SAPBEXheaderText 5 5 2" xfId="13519" xr:uid="{4ED1D1BC-CCF5-43C1-B01C-5AB1FD2442D2}"/>
    <cellStyle name="SAPBEXheaderText 5 6" xfId="2805" xr:uid="{D590CC8B-1E2A-4F43-8CF4-0952BA07426C}"/>
    <cellStyle name="SAPBEXheaderText 5 6 2" xfId="14964" xr:uid="{C1FC919D-B837-419F-8F54-B693AC06C6EE}"/>
    <cellStyle name="SAPBEXheaderText 5 7" xfId="3971" xr:uid="{57B49148-0155-4252-A45F-94E08D7C5093}"/>
    <cellStyle name="SAPBEXheaderText 5 8" xfId="1783" xr:uid="{1926FB64-A48E-4D13-9243-9BFEEB5EA143}"/>
    <cellStyle name="SAPBEXheaderText 5 9" xfId="8233" xr:uid="{027CFD3F-C9D6-42C0-A74C-E473239C538B}"/>
    <cellStyle name="SAPBEXheaderText 6" xfId="976" xr:uid="{D7FBB049-5185-4B39-B445-FC2C693EE1A5}"/>
    <cellStyle name="SAPBEXheaderText 6 2" xfId="12674" xr:uid="{D9BA6499-1F9B-4A2A-BD91-CF4EEBC38224}"/>
    <cellStyle name="SAPBEXheaderText 6 2 2" xfId="15111" xr:uid="{75333A3B-B15C-4925-92E6-88E66DA8DD5A}"/>
    <cellStyle name="SAPBEXheaderText 6 2 3" xfId="15888" xr:uid="{3CA34D43-03D6-4FA0-84FA-CD26F2B3F53A}"/>
    <cellStyle name="SAPBEXheaderText 6 2 4" xfId="17449" xr:uid="{703CC2A6-872D-4A74-9927-89AAD8491623}"/>
    <cellStyle name="SAPBEXheaderText 6 3" xfId="11265" xr:uid="{FD4CC27F-BE19-4B4B-96E9-4E0C8CCB1418}"/>
    <cellStyle name="SAPBEXheaderText 6 3 2" xfId="14411" xr:uid="{615CE2CD-5977-4E2B-8AED-867066698ED5}"/>
    <cellStyle name="SAPBEXheaderText 6 3 3" xfId="9115" xr:uid="{AC164711-D78B-4BF5-A6DB-8C8C104939B4}"/>
    <cellStyle name="SAPBEXheaderText 6 4" xfId="9996" xr:uid="{7548630E-8F75-4CD9-BE8D-CB9AA03606DF}"/>
    <cellStyle name="SAPBEXheaderText 6 5" xfId="13390" xr:uid="{AFBB0EF3-6448-4B85-AD40-EFD6C7E1DB6D}"/>
    <cellStyle name="SAPBEXheaderText 6 6" xfId="13121" xr:uid="{93E7DA08-9F50-4BCC-8FA8-D2BB9970F001}"/>
    <cellStyle name="SAPBEXheaderText 6 7" xfId="8103" xr:uid="{078DC9A3-BA49-4372-B1D6-FDA4D6522620}"/>
    <cellStyle name="SAPBEXheaderText 7" xfId="1037" xr:uid="{B2E10C2C-D81F-46F0-BF94-8E32D0155D88}"/>
    <cellStyle name="SAPBEXheaderText 7 2" xfId="12412" xr:uid="{52194662-BA38-4FA3-A884-1F5E4AE280D0}"/>
    <cellStyle name="SAPBEXheaderText 7 2 2" xfId="14992" xr:uid="{693BDCB9-EC7E-4CD4-BB99-1AF821206B76}"/>
    <cellStyle name="SAPBEXheaderText 7 2 3" xfId="15723" xr:uid="{CD94E6B2-FF20-4844-977F-0E37A46A2FA6}"/>
    <cellStyle name="SAPBEXheaderText 7 2 4" xfId="17196" xr:uid="{F0451630-07F3-434D-B7FC-2A2116CFAA73}"/>
    <cellStyle name="SAPBEXheaderText 7 3" xfId="14197" xr:uid="{483737EF-ACFE-4D4F-A209-FFD1C38AB56A}"/>
    <cellStyle name="SAPBEXheaderText 7 4" xfId="14941" xr:uid="{FABF2A92-E4E8-4E11-94D4-554F069F8A14}"/>
    <cellStyle name="SAPBEXheaderText 7 5" xfId="11010" xr:uid="{4630C5A9-75F9-4A91-9D64-9E6BEC754414}"/>
    <cellStyle name="SAPBEXheaderText 8" xfId="265" xr:uid="{6432F18A-5AE1-47B7-8EB7-D3537253DF8C}"/>
    <cellStyle name="SAPBEXheaderText 8 2" xfId="1181" xr:uid="{78424EBC-24C3-4924-9AB4-780272B5BE67}"/>
    <cellStyle name="SAPBEXheaderText 8 2 2" xfId="2429" xr:uid="{B0E80552-2A88-4D77-86E2-651279893074}"/>
    <cellStyle name="SAPBEXheaderText 8 2 3" xfId="2935" xr:uid="{3776683E-20A0-46BD-A6FA-8723231E58F9}"/>
    <cellStyle name="SAPBEXheaderText 8 2 4" xfId="3347" xr:uid="{696A8866-8D6B-4B53-BF2D-64E152D381BA}"/>
    <cellStyle name="SAPBEXheaderText 8 2 5" xfId="3880" xr:uid="{08519167-9E66-483E-9B86-EB0D37ECFC99}"/>
    <cellStyle name="SAPBEXheaderText 8 2 6" xfId="3806" xr:uid="{8672A5D7-1364-4C37-AE1C-B3E8A8FD755B}"/>
    <cellStyle name="SAPBEXheaderText 8 2 7" xfId="3348" xr:uid="{4606463D-72ED-4ED5-9A9D-1DA72BAA0D18}"/>
    <cellStyle name="SAPBEXheaderText 8 3" xfId="1607" xr:uid="{93453E95-7714-4D80-863C-108C9580828F}"/>
    <cellStyle name="SAPBEXheaderText 8 4" xfId="1646" xr:uid="{E18A583A-8C12-43C3-9F16-B434751B70D9}"/>
    <cellStyle name="SAPBEXheaderText 8 5" xfId="3508" xr:uid="{B62166A0-D817-4C3C-9637-D212AD138533}"/>
    <cellStyle name="SAPBEXheaderText 8 6" xfId="3749" xr:uid="{CC1E6D7B-B04F-48DB-A5C9-94716E5082BC}"/>
    <cellStyle name="SAPBEXheaderText 8 7" xfId="4067" xr:uid="{37365C26-A060-496C-B44F-C8100914D0B3}"/>
    <cellStyle name="SAPBEXheaderText 8 8" xfId="3936" xr:uid="{22212BAA-1E6E-45D1-8EE1-81381053B00A}"/>
    <cellStyle name="SAPBEXheaderText 8 9" xfId="11530" xr:uid="{02E89C7D-8B96-48FB-9AFB-6E17313A2D82}"/>
    <cellStyle name="SAPBEXheaderText 9" xfId="5964" xr:uid="{99EAFB86-7F20-4DF0-8824-7C8564B64A1D}"/>
    <cellStyle name="SAPBEXheaderText 9 2" xfId="14695" xr:uid="{B067B555-4AD2-490A-ADE2-1F1444125EF7}"/>
    <cellStyle name="SAPBEXheaderText 9 3" xfId="15418" xr:uid="{BF18DF72-33CC-458A-A6E4-D64C9025B61F}"/>
    <cellStyle name="SAPBEXheaderText 9 4" xfId="16760" xr:uid="{160DF6AF-2AE6-42A4-AA6B-87987082A0FE}"/>
    <cellStyle name="SAPBEXheaderText 9 5" xfId="11900" xr:uid="{644C95A2-A134-4B00-9912-8CCB07F68CC7}"/>
    <cellStyle name="SAPBEXheaderText_0910 GSO Capex RRP - Final (Detail) v2 220710" xfId="5680" xr:uid="{830DDB3D-A4D0-4F26-8616-6D53E6B7F97A}"/>
    <cellStyle name="SAPBEXHLevel0" xfId="69" xr:uid="{A2791DFB-F9B8-43D7-9CAB-B47889C2F934}"/>
    <cellStyle name="SAPBEXHLevel0 10" xfId="1433" xr:uid="{1B23F29A-5541-42F1-AF66-8DB7966B025F}"/>
    <cellStyle name="SAPBEXHLevel0 10 2" xfId="9207" xr:uid="{8C761DC4-24F1-4F2C-8B31-3E9ED7046D1F}"/>
    <cellStyle name="SAPBEXHLevel0 11" xfId="2101" xr:uid="{BBA0F827-A90E-44A2-A2CD-9205BA156E7B}"/>
    <cellStyle name="SAPBEXHLevel0 11 2" xfId="8970" xr:uid="{E3B73AB7-FAF6-423E-8911-FFD56EF5FA74}"/>
    <cellStyle name="SAPBEXHLevel0 12" xfId="3538" xr:uid="{03E8A28B-7534-4458-940A-2C1B7C69AFDF}"/>
    <cellStyle name="SAPBEXHLevel0 13" xfId="3518" xr:uid="{3EE7D6B6-28FC-4104-9503-8462DC4D48F1}"/>
    <cellStyle name="SAPBEXHLevel0 14" xfId="4075" xr:uid="{B931BA18-A340-4199-BFAC-EC6543C84DB3}"/>
    <cellStyle name="SAPBEXHLevel0 15" xfId="4317" xr:uid="{72748AFA-6CB1-4BBA-BB15-223295B308E0}"/>
    <cellStyle name="SAPBEXHLevel0 16" xfId="5681" xr:uid="{47A4359C-208A-4C09-B196-57B42EE41BAC}"/>
    <cellStyle name="SAPBEXHLevel0 17" xfId="5965" xr:uid="{BDE7E6A0-9CBF-4CF6-A1C6-6EEBD0C7BF1C}"/>
    <cellStyle name="SAPBEXHLevel0 18" xfId="7318" xr:uid="{B2979DA0-D39A-4E7D-A090-A358478EBBB6}"/>
    <cellStyle name="SAPBEXHLevel0 2" xfId="789" xr:uid="{AD28487D-CBDF-43D4-BE20-7E93ECD60378}"/>
    <cellStyle name="SAPBEXHLevel0 2 10" xfId="5966" xr:uid="{0B1799A3-E987-4B2E-9FEA-B9F62F1EBD93}"/>
    <cellStyle name="SAPBEXHLevel0 2 10 2" xfId="8971" xr:uid="{EE9FCB0E-43FC-4AFE-B2CC-10D0F937EDC5}"/>
    <cellStyle name="SAPBEXHLevel0 2 11" xfId="7319" xr:uid="{7CAFD95E-A3D0-4AC4-93A8-E45D8948C5C7}"/>
    <cellStyle name="SAPBEXHLevel0 2 2" xfId="1273" xr:uid="{113DE577-7A0E-4C15-87E7-3A9972FE3A1F}"/>
    <cellStyle name="SAPBEXHLevel0 2 2 2" xfId="2521" xr:uid="{B15E221E-6C6B-4348-9D42-DF63CC940D4B}"/>
    <cellStyle name="SAPBEXHLevel0 2 2 2 2" xfId="15527" xr:uid="{46594B24-90E7-44F3-B296-D3CE7168E9C5}"/>
    <cellStyle name="SAPBEXHLevel0 2 2 2 3" xfId="16923" xr:uid="{BE777B7A-9283-482F-897A-499C08E7D7BF}"/>
    <cellStyle name="SAPBEXHLevel0 2 2 2 4" xfId="12124" xr:uid="{9C8A42BA-DB4C-45DF-AD66-0A9F87E525BF}"/>
    <cellStyle name="SAPBEXHLevel0 2 2 3" xfId="3027" xr:uid="{0CAA5B61-7106-4741-A762-D7DF998FCA1B}"/>
    <cellStyle name="SAPBEXHLevel0 2 2 3 2" xfId="13953" xr:uid="{2B188074-5CF6-43A0-83AB-9AF93A1EA4B0}"/>
    <cellStyle name="SAPBEXHLevel0 2 2 3 3" xfId="9073" xr:uid="{73350D00-9326-42F1-B1A6-24AF2509E9F1}"/>
    <cellStyle name="SAPBEXHLevel0 2 2 3 4" xfId="10720" xr:uid="{00445364-1140-435A-825B-1CCDA77789B6}"/>
    <cellStyle name="SAPBEXHLevel0 2 2 4" xfId="1916" xr:uid="{A03CF2DC-06F8-4F93-A0A1-0807B4E830BE}"/>
    <cellStyle name="SAPBEXHLevel0 2 2 4 2" xfId="9825" xr:uid="{0487C03A-BD58-4CDC-88F5-29FF5555A2D0}"/>
    <cellStyle name="SAPBEXHLevel0 2 2 5" xfId="2823" xr:uid="{90646620-4E1A-4125-A783-C570730DF3FB}"/>
    <cellStyle name="SAPBEXHLevel0 2 2 5 2" xfId="13258" xr:uid="{CE6B5F93-9D62-4046-B5D9-99F777EAC052}"/>
    <cellStyle name="SAPBEXHLevel0 2 2 6" xfId="1572" xr:uid="{03242037-491E-4440-8756-99F37AD29BBF}"/>
    <cellStyle name="SAPBEXHLevel0 2 2 6 2" xfId="14632" xr:uid="{9FAA6815-5772-43F7-AD68-0D4D1CC4664D}"/>
    <cellStyle name="SAPBEXHLevel0 2 2 7" xfId="4482" xr:uid="{7AA9672A-C1B6-4B83-A743-E278AF409791}"/>
    <cellStyle name="SAPBEXHLevel0 2 2 8" xfId="7932" xr:uid="{B470454B-0F18-4C5A-98D0-CA4A4F900FBA}"/>
    <cellStyle name="SAPBEXHLevel0 2 3" xfId="2068" xr:uid="{C0579D2C-7597-4E64-B3E4-ED0B96AF15A2}"/>
    <cellStyle name="SAPBEXHLevel0 2 3 2" xfId="12235" xr:uid="{8149F929-606B-4DA4-8AEC-513C22CF21C2}"/>
    <cellStyle name="SAPBEXHLevel0 2 3 2 2" xfId="15635" xr:uid="{79943AE3-6E11-4797-A67F-9929549EF3D5}"/>
    <cellStyle name="SAPBEXHLevel0 2 3 2 3" xfId="17019" xr:uid="{FAF5B4C1-8DAF-4AAC-A007-5DEF49ACAC22}"/>
    <cellStyle name="SAPBEXHLevel0 2 3 3" xfId="10832" xr:uid="{120B169D-A540-4412-85C1-0C190AED08F0}"/>
    <cellStyle name="SAPBEXHLevel0 2 3 3 2" xfId="14063" xr:uid="{1B4B6BDE-7CE0-4CB4-98AC-2BCB5CEBA970}"/>
    <cellStyle name="SAPBEXHLevel0 2 3 3 3" xfId="13554" xr:uid="{1D5D1C5A-EB95-49F0-85CA-A6558CD39792}"/>
    <cellStyle name="SAPBEXHLevel0 2 3 4" xfId="10251" xr:uid="{47A49146-D89E-433B-9F6E-520A5F9D7F27}"/>
    <cellStyle name="SAPBEXHLevel0 2 3 5" xfId="13607" xr:uid="{B43DA29A-DD87-4642-8156-318A959E102F}"/>
    <cellStyle name="SAPBEXHLevel0 2 3 6" xfId="14595" xr:uid="{5C87E211-98F7-465F-A1D8-28249107CA59}"/>
    <cellStyle name="SAPBEXHLevel0 2 3 7" xfId="8361" xr:uid="{51A46D97-E6D3-4AB0-B53B-90690AD4CD84}"/>
    <cellStyle name="SAPBEXHLevel0 2 4" xfId="1742" xr:uid="{DADBEE50-F517-4F32-8C7E-6416FAE14F36}"/>
    <cellStyle name="SAPBEXHLevel0 2 4 2" xfId="12492" xr:uid="{483AFDF1-076A-4A5E-976B-D13DF4146D16}"/>
    <cellStyle name="SAPBEXHLevel0 2 4 2 2" xfId="15803" xr:uid="{F1616155-5E56-4174-B3D1-991E536AB0BC}"/>
    <cellStyle name="SAPBEXHLevel0 2 4 2 3" xfId="17276" xr:uid="{D54914A5-B0A1-459B-B08A-CE9364D2D532}"/>
    <cellStyle name="SAPBEXHLevel0 2 4 3" xfId="11090" xr:uid="{2FA6F45D-CA84-44B7-8AC0-08C465F26814}"/>
    <cellStyle name="SAPBEXHLevel0 2 4 3 2" xfId="14277" xr:uid="{3C6CE4E6-9867-44F9-9A3D-62445B78AEE6}"/>
    <cellStyle name="SAPBEXHLevel0 2 4 3 3" xfId="13134" xr:uid="{F3137D24-1DAB-4941-B9D4-B712825D44B3}"/>
    <cellStyle name="SAPBEXHLevel0 2 4 4" xfId="9879" xr:uid="{622EA57C-7C38-4656-AF66-8D668708F715}"/>
    <cellStyle name="SAPBEXHLevel0 2 4 5" xfId="13312" xr:uid="{9D0AE114-D48B-4F26-A5C6-795556CFB1EB}"/>
    <cellStyle name="SAPBEXHLevel0 2 4 6" xfId="13173" xr:uid="{2B155E73-41D8-43AB-812E-5F65158E74E9}"/>
    <cellStyle name="SAPBEXHLevel0 2 4 7" xfId="7986" xr:uid="{A25E0643-9588-4197-B9D9-110A03F4794A}"/>
    <cellStyle name="SAPBEXHLevel0 2 5" xfId="1574" xr:uid="{72CCA7E6-3CFA-44FD-A565-E774115DC563}"/>
    <cellStyle name="SAPBEXHLevel0 2 5 2" xfId="12676" xr:uid="{F5E0F713-76A4-4161-BF9F-6A9B5DD7E427}"/>
    <cellStyle name="SAPBEXHLevel0 2 5 2 2" xfId="15890" xr:uid="{B467E369-16D0-4322-8903-C39327D827D0}"/>
    <cellStyle name="SAPBEXHLevel0 2 5 2 3" xfId="17451" xr:uid="{AF9B1F88-AE10-4F1B-ACA8-4831C4882D5D}"/>
    <cellStyle name="SAPBEXHLevel0 2 5 3" xfId="11267" xr:uid="{92234BF0-99A3-489B-9EC6-582FF07BE020}"/>
    <cellStyle name="SAPBEXHLevel0 2 5 3 2" xfId="14413" xr:uid="{1ED646F0-D716-4952-97C0-CAECE17FEE6C}"/>
    <cellStyle name="SAPBEXHLevel0 2 5 3 3" xfId="9117" xr:uid="{53251A5C-7AEC-4050-A401-684DE6CCB748}"/>
    <cellStyle name="SAPBEXHLevel0 2 5 4" xfId="10287" xr:uid="{7F1BC444-259A-4B69-A804-C8E0164D5E92}"/>
    <cellStyle name="SAPBEXHLevel0 2 5 5" xfId="13643" xr:uid="{CFEADECF-4AC4-46F4-B56C-4317A0031DDA}"/>
    <cellStyle name="SAPBEXHLevel0 2 5 6" xfId="14370" xr:uid="{40E84CDB-7BAE-4012-874F-DD11CD449A63}"/>
    <cellStyle name="SAPBEXHLevel0 2 5 7" xfId="8397" xr:uid="{36353AE4-8617-49D2-8EAC-79B9E645D3F3}"/>
    <cellStyle name="SAPBEXHLevel0 2 6" xfId="3774" xr:uid="{A4AD451F-08A1-462E-AAD7-23F802CC7632}"/>
    <cellStyle name="SAPBEXHLevel0 2 6 2" xfId="12413" xr:uid="{26B8066F-7EC2-4C22-9420-1D2C1B9BD8F6}"/>
    <cellStyle name="SAPBEXHLevel0 2 6 2 2" xfId="15724" xr:uid="{9440ABA7-93E5-4797-8009-17C3865E30FC}"/>
    <cellStyle name="SAPBEXHLevel0 2 6 2 3" xfId="17197" xr:uid="{CAECF3AE-7F13-42E5-A8F4-421B43EDF108}"/>
    <cellStyle name="SAPBEXHLevel0 2 6 3" xfId="14198" xr:uid="{229654BD-9A59-409A-A915-CA741DAD01B5}"/>
    <cellStyle name="SAPBEXHLevel0 2 6 4" xfId="13093" xr:uid="{92217530-8DDF-432B-B96C-280F2E28E7F0}"/>
    <cellStyle name="SAPBEXHLevel0 2 6 5" xfId="11011" xr:uid="{7F132B98-C07B-4E02-9CEB-9C9CEAE8E766}"/>
    <cellStyle name="SAPBEXHLevel0 2 7" xfId="3742" xr:uid="{05119C2F-5CBA-4CB6-99B5-F177B66B0199}"/>
    <cellStyle name="SAPBEXHLevel0 2 7 2" xfId="15354" xr:uid="{AA1853D1-10D3-421E-88E9-59043A773D78}"/>
    <cellStyle name="SAPBEXHLevel0 2 7 3" xfId="16535" xr:uid="{6EDB5CB5-F408-4DE1-8798-0B3013C307DE}"/>
    <cellStyle name="SAPBEXHLevel0 2 7 4" xfId="11641" xr:uid="{50966983-B818-4026-A4F6-2AFE8C016DF1}"/>
    <cellStyle name="SAPBEXHLevel0 2 8" xfId="3758" xr:uid="{3A55F2EE-4CF3-4B9E-8466-4970D6BB12BD}"/>
    <cellStyle name="SAPBEXHLevel0 2 8 2" xfId="13748" xr:uid="{C8DBF1ED-6C76-45E1-91F9-490FDB60057D}"/>
    <cellStyle name="SAPBEXHLevel0 2 8 3" xfId="13013" xr:uid="{55537BC6-3A67-43C7-BBAF-B19ABB462CB8}"/>
    <cellStyle name="SAPBEXHLevel0 2 8 4" xfId="10488" xr:uid="{F2129002-9FCB-4CCB-A0D8-0C05B0F76853}"/>
    <cellStyle name="SAPBEXHLevel0 2 9" xfId="5682" xr:uid="{FC5C978F-08B6-42A3-84E0-0E9045B2F972}"/>
    <cellStyle name="SAPBEXHLevel0 2 9 2" xfId="9208" xr:uid="{4DE28577-0889-4AC7-9CBB-CFDF61AD9A26}"/>
    <cellStyle name="SAPBEXHLevel0 3" xfId="790" xr:uid="{CD2CE189-6454-462B-B9BC-DD3914B70E24}"/>
    <cellStyle name="SAPBEXHLevel0 3 2" xfId="1274" xr:uid="{7FD3DCB1-3F96-427A-B9A3-FB8AE46F85A7}"/>
    <cellStyle name="SAPBEXHLevel0 3 2 2" xfId="2522" xr:uid="{22FE0FCD-CF6C-4180-B266-75C89B9714DE}"/>
    <cellStyle name="SAPBEXHLevel0 3 2 2 2" xfId="14846" xr:uid="{B39C6BBF-F6FA-4C2E-AB15-B9CCB73660CD}"/>
    <cellStyle name="SAPBEXHLevel0 3 2 3" xfId="3028" xr:uid="{8D14395F-544D-47EB-8BB4-43BB7713C02F}"/>
    <cellStyle name="SAPBEXHLevel0 3 2 3 2" xfId="15526" xr:uid="{8C684F78-2B2F-4786-84B9-CCF4193DAF9B}"/>
    <cellStyle name="SAPBEXHLevel0 3 2 4" xfId="2278" xr:uid="{5D06723D-96F6-4B38-9668-0B409269AC0A}"/>
    <cellStyle name="SAPBEXHLevel0 3 2 4 2" xfId="16922" xr:uid="{81EDD1DB-5B37-427E-8E94-5F4321BB3A54}"/>
    <cellStyle name="SAPBEXHLevel0 3 2 5" xfId="3847" xr:uid="{96B6779E-0294-47EA-A4F0-3AF8E676FF68}"/>
    <cellStyle name="SAPBEXHLevel0 3 2 6" xfId="3790" xr:uid="{73789651-C6A9-4AE1-9339-38DC8BE4A7D1}"/>
    <cellStyle name="SAPBEXHLevel0 3 2 7" xfId="4328" xr:uid="{D39DE1CC-13BA-47C9-BC81-B036C3B129E2}"/>
    <cellStyle name="SAPBEXHLevel0 3 2 8" xfId="12123" xr:uid="{2B23DCD5-FFF4-4A00-988C-B662D444C08B}"/>
    <cellStyle name="SAPBEXHLevel0 3 3" xfId="2069" xr:uid="{B7274BC0-7CCB-40F5-93F9-091E10DE1F3A}"/>
    <cellStyle name="SAPBEXHLevel0 3 3 2" xfId="13952" xr:uid="{3E368F58-5416-4A80-9813-EDA544067E5A}"/>
    <cellStyle name="SAPBEXHLevel0 3 3 3" xfId="9072" xr:uid="{D3C5EB35-8878-46FC-94D1-AB91EBB4F9C2}"/>
    <cellStyle name="SAPBEXHLevel0 3 3 4" xfId="10719" xr:uid="{977DE21E-595B-4DB5-A5AE-E28CA926E1C1}"/>
    <cellStyle name="SAPBEXHLevel0 3 4" xfId="1741" xr:uid="{0ADD71CE-4D08-456B-B6BA-3DF0A107BF42}"/>
    <cellStyle name="SAPBEXHLevel0 3 4 2" xfId="10295" xr:uid="{4894A9B2-15CA-4C02-90A6-6649713FBB2C}"/>
    <cellStyle name="SAPBEXHLevel0 3 5" xfId="1512" xr:uid="{AD55953B-1FAB-48C4-AAF4-44E223D3616C}"/>
    <cellStyle name="SAPBEXHLevel0 3 5 2" xfId="13651" xr:uid="{26FC3488-154F-4FE3-B920-AEC7ADD0BF84}"/>
    <cellStyle name="SAPBEXHLevel0 3 6" xfId="3400" xr:uid="{53CD0927-D198-4B70-BBDA-0A45006EDEEE}"/>
    <cellStyle name="SAPBEXHLevel0 3 6 2" xfId="14593" xr:uid="{1E970F1E-C527-47F8-A032-5D8DEBE206A9}"/>
    <cellStyle name="SAPBEXHLevel0 3 7" xfId="1859" xr:uid="{A0CEFDF1-F3F3-44F1-BA9B-F2AEE6CE44A5}"/>
    <cellStyle name="SAPBEXHLevel0 3 8" xfId="3419" xr:uid="{3F6A6D79-5E6F-4562-B2E7-A46157E43D9A}"/>
    <cellStyle name="SAPBEXHLevel0 3 9" xfId="8405" xr:uid="{CBC5D30D-667D-48E7-8100-2468107AD37B}"/>
    <cellStyle name="SAPBEXHLevel0 4" xfId="791" xr:uid="{8BD6AEC2-5B62-4253-A503-028532250043}"/>
    <cellStyle name="SAPBEXHLevel0 4 10" xfId="8146" xr:uid="{8B9778BD-B3AB-4D68-8223-54BCA8331645}"/>
    <cellStyle name="SAPBEXHLevel0 4 2" xfId="792" xr:uid="{B5357AAB-F997-49B1-9FB7-7987D48E1E15}"/>
    <cellStyle name="SAPBEXHLevel0 4 2 2" xfId="1276" xr:uid="{0925E8DB-2597-45B1-ADB6-B4F97AFCC044}"/>
    <cellStyle name="SAPBEXHLevel0 4 2 2 2" xfId="2524" xr:uid="{D8765A25-7F2C-4AA0-B73A-FD1FA5514882}"/>
    <cellStyle name="SAPBEXHLevel0 4 2 2 3" xfId="3030" xr:uid="{0DEC0AFD-37FC-4757-8AA3-C355ABE997A9}"/>
    <cellStyle name="SAPBEXHLevel0 4 2 2 4" xfId="3209" xr:uid="{6F2BF442-CCCE-4D67-B953-9321A5B2ED3F}"/>
    <cellStyle name="SAPBEXHLevel0 4 2 2 5" xfId="3594" xr:uid="{6BF7A0F5-14C8-45DA-B743-B87211E7F121}"/>
    <cellStyle name="SAPBEXHLevel0 4 2 2 6" xfId="4079" xr:uid="{D81B7092-107A-4B2C-B599-8360C5AB0B8C}"/>
    <cellStyle name="SAPBEXHLevel0 4 2 2 7" xfId="2773" xr:uid="{77F3A377-310A-41CA-B980-E8042EDA477F}"/>
    <cellStyle name="SAPBEXHLevel0 4 2 2 8" xfId="14907" xr:uid="{4D561616-8103-410F-A72C-4DD68F802D8E}"/>
    <cellStyle name="SAPBEXHLevel0 4 2 3" xfId="2071" xr:uid="{DE1EF178-CA10-4B2E-8925-9DA7BF2AFA40}"/>
    <cellStyle name="SAPBEXHLevel0 4 2 3 2" xfId="15634" xr:uid="{AABDC3B9-D24B-4EAA-B757-693997189B9D}"/>
    <cellStyle name="SAPBEXHLevel0 4 2 4" xfId="1462" xr:uid="{49D446DD-899E-414A-99DA-CB5FAED9BC48}"/>
    <cellStyle name="SAPBEXHLevel0 4 2 4 2" xfId="17018" xr:uid="{909FBEF9-7FE0-4772-AFA3-55851371A8BD}"/>
    <cellStyle name="SAPBEXHLevel0 4 2 5" xfId="1849" xr:uid="{EF2B4A5C-BDC1-404F-823F-EADD6FDC048E}"/>
    <cellStyle name="SAPBEXHLevel0 4 2 6" xfId="3985" xr:uid="{874424BE-F671-49BE-A9D3-921A0AF7068B}"/>
    <cellStyle name="SAPBEXHLevel0 4 2 7" xfId="3958" xr:uid="{75975D47-786A-4E30-956F-9392DF0C6FEF}"/>
    <cellStyle name="SAPBEXHLevel0 4 2 8" xfId="4435" xr:uid="{322C2293-DF44-45C4-8D89-75A92C811EC2}"/>
    <cellStyle name="SAPBEXHLevel0 4 2 9" xfId="12234" xr:uid="{BAB6BF31-EE1C-4C9F-8056-3630B7781155}"/>
    <cellStyle name="SAPBEXHLevel0 4 3" xfId="1275" xr:uid="{C1F6B01D-88A1-497B-9260-709EC0999DE9}"/>
    <cellStyle name="SAPBEXHLevel0 4 3 2" xfId="2523" xr:uid="{6633908F-AC45-4019-A1DE-830A901A581B}"/>
    <cellStyle name="SAPBEXHLevel0 4 3 2 2" xfId="14062" xr:uid="{74FE51CE-AA83-4EF4-9661-CAF48A0B5316}"/>
    <cellStyle name="SAPBEXHLevel0 4 3 3" xfId="3029" xr:uid="{658BAFF0-9938-4313-9E0C-D81E97100AA4}"/>
    <cellStyle name="SAPBEXHLevel0 4 3 3 2" xfId="13830" xr:uid="{3BB3F3F8-FE12-46F3-92CE-31DC34C401E9}"/>
    <cellStyle name="SAPBEXHLevel0 4 3 4" xfId="3277" xr:uid="{87FF555F-81EE-4E09-817C-5A2BDEA1AE2A}"/>
    <cellStyle name="SAPBEXHLevel0 4 3 5" xfId="3929" xr:uid="{9027BD1B-306F-4CA3-8B36-0E024C9EF794}"/>
    <cellStyle name="SAPBEXHLevel0 4 3 6" xfId="3248" xr:uid="{656D4D1F-40A3-4EB0-ADFD-FC0273D2BC99}"/>
    <cellStyle name="SAPBEXHLevel0 4 3 7" xfId="4029" xr:uid="{972E2C0C-EE76-416C-BC36-AB567F588E92}"/>
    <cellStyle name="SAPBEXHLevel0 4 3 8" xfId="10831" xr:uid="{2B2437E4-2623-48B4-B607-E93D05B1BC3E}"/>
    <cellStyle name="SAPBEXHLevel0 4 4" xfId="2070" xr:uid="{20071390-7662-4409-8D82-FD894465BE1F}"/>
    <cellStyle name="SAPBEXHLevel0 4 4 2" xfId="10039" xr:uid="{83B78E54-6DF2-4DFC-A2FC-B688F47184E0}"/>
    <cellStyle name="SAPBEXHLevel0 4 5" xfId="1692" xr:uid="{D497DCCF-38CF-4283-8FF7-729F5C7F20DD}"/>
    <cellStyle name="SAPBEXHLevel0 4 5 2" xfId="13433" xr:uid="{1E8698AC-9A40-4DC6-AF34-9DF5F6C839BD}"/>
    <cellStyle name="SAPBEXHLevel0 4 6" xfId="2154" xr:uid="{092CA0B8-C056-44ED-9E59-96209844C2A1}"/>
    <cellStyle name="SAPBEXHLevel0 4 6 2" xfId="13087" xr:uid="{B264EACE-7B5D-4532-B7C3-8030A2E5DD95}"/>
    <cellStyle name="SAPBEXHLevel0 4 7" xfId="3740" xr:uid="{7DFA45D2-ED02-49FE-ACC5-655BF831C941}"/>
    <cellStyle name="SAPBEXHLevel0 4 8" xfId="3357" xr:uid="{8AD90664-FB09-4CB8-B03B-EE7664FAC4EF}"/>
    <cellStyle name="SAPBEXHLevel0 4 9" xfId="4436" xr:uid="{DF0855BF-EA15-49B1-841A-222046E48350}"/>
    <cellStyle name="SAPBEXHLevel0 5" xfId="951" xr:uid="{6C8EAA6F-A01F-43F0-91FE-401AAB08442E}"/>
    <cellStyle name="SAPBEXHLevel0 5 2" xfId="1359" xr:uid="{B4E9DBD7-A4CE-48A0-A360-1F10DA2A4A3C}"/>
    <cellStyle name="SAPBEXHLevel0 5 2 2" xfId="2607" xr:uid="{DE0E19B8-DDA5-4A8D-82AB-44B2CBE40A11}"/>
    <cellStyle name="SAPBEXHLevel0 5 2 2 2" xfId="15028" xr:uid="{AE392271-0DDF-4865-946F-25D425DB56A8}"/>
    <cellStyle name="SAPBEXHLevel0 5 2 3" xfId="3113" xr:uid="{CEFEED93-1E56-4D47-8355-F8B0E5E2AD3C}"/>
    <cellStyle name="SAPBEXHLevel0 5 2 3 2" xfId="15802" xr:uid="{4AD1BF81-7667-490E-BC06-79F643387728}"/>
    <cellStyle name="SAPBEXHLevel0 5 2 4" xfId="1775" xr:uid="{96EC29CE-604C-42CF-B70E-BBAC132BDCD6}"/>
    <cellStyle name="SAPBEXHLevel0 5 2 4 2" xfId="17275" xr:uid="{2A41BB70-AA7D-4B48-B5A4-8BB25142F16F}"/>
    <cellStyle name="SAPBEXHLevel0 5 2 5" xfId="3612" xr:uid="{277E61D8-751C-438F-BFE3-200A534DB86A}"/>
    <cellStyle name="SAPBEXHLevel0 5 2 6" xfId="1903" xr:uid="{0B666C7E-CA39-4EA9-A3DF-827943ABADD9}"/>
    <cellStyle name="SAPBEXHLevel0 5 2 7" xfId="4458" xr:uid="{9AA1944C-7728-47E0-81F4-A55950977A98}"/>
    <cellStyle name="SAPBEXHLevel0 5 2 8" xfId="12491" xr:uid="{86060331-3F4E-4A63-A6B4-5A617DEA0742}"/>
    <cellStyle name="SAPBEXHLevel0 5 3" xfId="2219" xr:uid="{43B54E98-09DA-4CB6-90C1-4F5A5BB6DF89}"/>
    <cellStyle name="SAPBEXHLevel0 5 3 2" xfId="14276" xr:uid="{2C5740DD-B7ED-48A2-8B6D-E971E807B4BE}"/>
    <cellStyle name="SAPBEXHLevel0 5 3 3" xfId="15045" xr:uid="{06B314FD-E12C-4137-B60B-665623F9BE54}"/>
    <cellStyle name="SAPBEXHLevel0 5 3 4" xfId="11089" xr:uid="{98D58EFB-E949-4E73-BCAC-2BE82780D421}"/>
    <cellStyle name="SAPBEXHLevel0 5 4" xfId="2726" xr:uid="{BBEC5DB6-61CF-49EF-99CA-37D109E4D07A}"/>
    <cellStyle name="SAPBEXHLevel0 5 4 2" xfId="9880" xr:uid="{B9681DC9-66AC-468B-AA2A-9C62AF601317}"/>
    <cellStyle name="SAPBEXHLevel0 5 5" xfId="3214" xr:uid="{92DA9354-08F5-4B40-A73C-DABD2C357D2B}"/>
    <cellStyle name="SAPBEXHLevel0 5 5 2" xfId="13313" xr:uid="{23E0EACD-CF08-4E2C-842B-09727767ED8A}"/>
    <cellStyle name="SAPBEXHLevel0 5 6" xfId="3751" xr:uid="{C37372D3-6AD4-4BC5-8EB6-BDD31DE359DE}"/>
    <cellStyle name="SAPBEXHLevel0 5 6 2" xfId="12978" xr:uid="{0AC1FF8A-C66B-42AF-A7F9-1016ECFAF7FE}"/>
    <cellStyle name="SAPBEXHLevel0 5 7" xfId="3376" xr:uid="{A82A2AA3-6D85-48C1-B773-254974E9ABC3}"/>
    <cellStyle name="SAPBEXHLevel0 5 8" xfId="4231" xr:uid="{DEF381A4-7DBB-41D1-AB4B-9FFE2522A890}"/>
    <cellStyle name="SAPBEXHLevel0 5 9" xfId="7987" xr:uid="{09D62FA7-EAA9-4279-8F11-646AB9C1BED5}"/>
    <cellStyle name="SAPBEXHLevel0 6" xfId="977" xr:uid="{F28E65CF-B87F-48DE-98BE-A7A6848A347F}"/>
    <cellStyle name="SAPBEXHLevel0 6 2" xfId="12675" xr:uid="{6AC32471-A723-4A2D-9043-AB64F8A9BDED}"/>
    <cellStyle name="SAPBEXHLevel0 6 2 2" xfId="15112" xr:uid="{1BE3F132-980C-465A-B70B-3A64C9FC1D98}"/>
    <cellStyle name="SAPBEXHLevel0 6 2 3" xfId="15889" xr:uid="{F2268C06-6B41-4C90-8F02-C01252025A56}"/>
    <cellStyle name="SAPBEXHLevel0 6 2 4" xfId="17450" xr:uid="{0127ED91-DBB2-4F6F-AABB-5AC836A1A9FE}"/>
    <cellStyle name="SAPBEXHLevel0 6 3" xfId="11266" xr:uid="{1886C36C-84A9-49FD-8BE0-F67BF250F21A}"/>
    <cellStyle name="SAPBEXHLevel0 6 3 2" xfId="14412" xr:uid="{F245B27A-CC8C-467A-B68E-BF98EBDE5E7D}"/>
    <cellStyle name="SAPBEXHLevel0 6 3 3" xfId="9116" xr:uid="{47854FB4-386D-471A-84F5-70EE33FB586E}"/>
    <cellStyle name="SAPBEXHLevel0 6 4" xfId="9997" xr:uid="{C872FF99-6C92-4E5E-8D34-EE522A1FACD3}"/>
    <cellStyle name="SAPBEXHLevel0 6 5" xfId="13391" xr:uid="{7C349935-6E55-4C42-B01A-FD36A15C8532}"/>
    <cellStyle name="SAPBEXHLevel0 6 6" xfId="13855" xr:uid="{608760BE-2677-48AC-9764-28FB74512057}"/>
    <cellStyle name="SAPBEXHLevel0 6 7" xfId="8104" xr:uid="{B404C760-6F38-4B2C-B722-125ABBC02DD4}"/>
    <cellStyle name="SAPBEXHLevel0 7" xfId="1036" xr:uid="{BBAC4AA0-1936-4BAE-A553-700280854C64}"/>
    <cellStyle name="SAPBEXHLevel0 7 2" xfId="15319" xr:uid="{297DC810-1FC6-4129-99F8-4CD2E1A3A399}"/>
    <cellStyle name="SAPBEXHLevel0 7 3" xfId="16435" xr:uid="{46C7E9D8-3821-4C9B-9706-E74B8BB2C8FD}"/>
    <cellStyle name="SAPBEXHLevel0 7 4" xfId="11531" xr:uid="{E2D2E1EA-0874-4457-8452-7C584CC6DE6E}"/>
    <cellStyle name="SAPBEXHLevel0 8" xfId="266" xr:uid="{4ADE1EA7-D0EC-42EE-A647-2B734C7E7EE7}"/>
    <cellStyle name="SAPBEXHLevel0 8 2" xfId="1182" xr:uid="{071055AC-B836-4778-B1B6-43704EF7B0FB}"/>
    <cellStyle name="SAPBEXHLevel0 8 2 2" xfId="2430" xr:uid="{BE3AA5F6-00D9-4529-966E-4E56ACB8CE78}"/>
    <cellStyle name="SAPBEXHLevel0 8 2 3" xfId="2936" xr:uid="{20FF6A68-07B9-450C-8371-510AE2724891}"/>
    <cellStyle name="SAPBEXHLevel0 8 2 4" xfId="3318" xr:uid="{C280D135-6F69-4349-80F5-F3630882700C}"/>
    <cellStyle name="SAPBEXHLevel0 8 2 5" xfId="2701" xr:uid="{9D864398-6A5E-4FAD-B86E-E80B36161044}"/>
    <cellStyle name="SAPBEXHLevel0 8 2 6" xfId="3939" xr:uid="{C562AE00-32D7-4D86-9C25-DDFFB5FB013F}"/>
    <cellStyle name="SAPBEXHLevel0 8 2 7" xfId="3360" xr:uid="{F1487AA3-4A3A-41D0-9250-A2DD5A4B86CD}"/>
    <cellStyle name="SAPBEXHLevel0 8 2 8" xfId="14696" xr:uid="{0EA936A8-DC5D-4E6D-A61E-8A6E92D41D1C}"/>
    <cellStyle name="SAPBEXHLevel0 8 3" xfId="1608" xr:uid="{CB677B4B-E9EB-4754-BADD-C8DF5AEE7EEA}"/>
    <cellStyle name="SAPBEXHLevel0 8 3 2" xfId="15419" xr:uid="{6022AAD7-A807-42DB-A5B3-4DE57B68C4A3}"/>
    <cellStyle name="SAPBEXHLevel0 8 4" xfId="2629" xr:uid="{D0252B06-91FB-4C84-9EC2-1E352623FA84}"/>
    <cellStyle name="SAPBEXHLevel0 8 4 2" xfId="16761" xr:uid="{E6C7075A-9F58-4091-8A4D-C5A2350BFD1A}"/>
    <cellStyle name="SAPBEXHLevel0 8 5" xfId="1874" xr:uid="{8F8D26F1-50C5-4BDF-BDE7-A024F4965031}"/>
    <cellStyle name="SAPBEXHLevel0 8 6" xfId="2772" xr:uid="{4F2036F4-549A-4339-9D9B-516B6B4F19EE}"/>
    <cellStyle name="SAPBEXHLevel0 8 7" xfId="4258" xr:uid="{946CF185-7A8C-4A60-B90B-A1E03EBA0B79}"/>
    <cellStyle name="SAPBEXHLevel0 8 8" xfId="3645" xr:uid="{D0F69E14-BAC4-42A6-BAB9-28A50D8A793E}"/>
    <cellStyle name="SAPBEXHLevel0 8 9" xfId="11901" xr:uid="{D7584EAE-9238-4EC0-A358-895F68C24DAE}"/>
    <cellStyle name="SAPBEXHLevel0 9" xfId="1130" xr:uid="{70AA9E3F-0B96-4568-9267-78E7E55BE7C0}"/>
    <cellStyle name="SAPBEXHLevel0 9 2" xfId="2378" xr:uid="{BDA91970-4BC1-4736-9FEE-A7E82BC26894}"/>
    <cellStyle name="SAPBEXHLevel0 9 2 2" xfId="13747" xr:uid="{B6D61A4E-5202-4697-AFE4-944D4AD58D0E}"/>
    <cellStyle name="SAPBEXHLevel0 9 3" xfId="2884" xr:uid="{A7AE52BA-A3AF-4CD1-851B-B65488669E0D}"/>
    <cellStyle name="SAPBEXHLevel0 9 3 2" xfId="15229" xr:uid="{6BCCD6F4-AEB7-4717-9182-78CD3662A85D}"/>
    <cellStyle name="SAPBEXHLevel0 9 4" xfId="1476" xr:uid="{0A802194-9FB2-4B46-BB9A-BD25E8375376}"/>
    <cellStyle name="SAPBEXHLevel0 9 5" xfId="3337" xr:uid="{BA1AE026-D586-4E9B-94FC-E9376C55AB28}"/>
    <cellStyle name="SAPBEXHLevel0 9 6" xfId="4095" xr:uid="{0456944D-7668-4CD5-9EA6-BD54E6EA365D}"/>
    <cellStyle name="SAPBEXHLevel0 9 7" xfId="4476" xr:uid="{7BE91BF9-DEC9-405A-B21E-73CBAB60C27F}"/>
    <cellStyle name="SAPBEXHLevel0 9 8" xfId="10487" xr:uid="{7DBA5C5F-9361-4986-A28D-845F640E460B}"/>
    <cellStyle name="SAPBEXHLevel0_0910 GSO Capex RRP - Final (Detail) v2 220710" xfId="5683" xr:uid="{903AC6DE-EEEF-4891-916C-2E291FAB819C}"/>
    <cellStyle name="SAPBEXHLevel0X" xfId="70" xr:uid="{2CE16CF7-34C8-419D-A415-8DF1FD23DE9D}"/>
    <cellStyle name="SAPBEXHLevel0X 10" xfId="3539" xr:uid="{D0176DE5-61BE-436D-A4D0-351529E85985}"/>
    <cellStyle name="SAPBEXHLevel0X 10 2" xfId="13749" xr:uid="{3BB46CED-915F-4EDD-BF9C-8F71319533B6}"/>
    <cellStyle name="SAPBEXHLevel0X 10 3" xfId="14165" xr:uid="{965BD2DD-2B4B-4655-9552-65D437827CD9}"/>
    <cellStyle name="SAPBEXHLevel0X 10 4" xfId="10489" xr:uid="{01AA5C03-1EA7-4D62-8DB1-ED6EE1DA69EC}"/>
    <cellStyle name="SAPBEXHLevel0X 11" xfId="2753" xr:uid="{2DB6F38D-4587-4153-93E5-4D65CD614663}"/>
    <cellStyle name="SAPBEXHLevel0X 11 2" xfId="9209" xr:uid="{4A645DCF-F36C-4460-8664-1C5ED480A223}"/>
    <cellStyle name="SAPBEXHLevel0X 12" xfId="4250" xr:uid="{AC4B8BAF-7D8B-494A-950B-9F66DB26E894}"/>
    <cellStyle name="SAPBEXHLevel0X 12 2" xfId="8972" xr:uid="{1191EB69-D7D6-41AC-A527-E216224CD804}"/>
    <cellStyle name="SAPBEXHLevel0X 13" xfId="4288" xr:uid="{B02F0622-CE42-4BF7-97B3-3770E39E21C0}"/>
    <cellStyle name="SAPBEXHLevel0X 14" xfId="5684" xr:uid="{609C1E57-0610-42D6-B0C7-E33724E2FD3D}"/>
    <cellStyle name="SAPBEXHLevel0X 15" xfId="5967" xr:uid="{D22E8E87-E435-4704-A061-8FFBA10AD456}"/>
    <cellStyle name="SAPBEXHLevel0X 16" xfId="7320" xr:uid="{A7931AEF-54CF-446C-AA38-33C353283ECC}"/>
    <cellStyle name="SAPBEXHLevel0X 2" xfId="793" xr:uid="{D01E4566-DA75-47AC-80B3-1962CD4A1EE8}"/>
    <cellStyle name="SAPBEXHLevel0X 2 10" xfId="5685" xr:uid="{3AFF58B3-A1E1-44B5-9B29-23A23F5FFCF5}"/>
    <cellStyle name="SAPBEXHLevel0X 2 10 2" xfId="8973" xr:uid="{EE34AFB9-0ECE-46F7-A4EE-8BE1F70899EE}"/>
    <cellStyle name="SAPBEXHLevel0X 2 11" xfId="5968" xr:uid="{86810040-B2F8-4A57-AE22-80A313D2BC20}"/>
    <cellStyle name="SAPBEXHLevel0X 2 12" xfId="7321" xr:uid="{9A40ADF9-BB5E-4578-AD70-B5F178EC8131}"/>
    <cellStyle name="SAPBEXHLevel0X 2 2" xfId="794" xr:uid="{1CD55BEA-0223-41EE-9CE5-692E647949C3}"/>
    <cellStyle name="SAPBEXHLevel0X 2 2 2" xfId="1278" xr:uid="{1BEDD3C4-7DF7-4639-9DB4-6B38C105295C}"/>
    <cellStyle name="SAPBEXHLevel0X 2 2 2 2" xfId="2526" xr:uid="{80E8B01A-335F-442E-A813-8CD37A7F038A}"/>
    <cellStyle name="SAPBEXHLevel0X 2 2 2 2 2" xfId="15529" xr:uid="{F4B1205B-3EF8-4221-AF43-1768D4AB94AD}"/>
    <cellStyle name="SAPBEXHLevel0X 2 2 2 3" xfId="3032" xr:uid="{38C8E303-466D-4C14-9980-C5A1A4C10A54}"/>
    <cellStyle name="SAPBEXHLevel0X 2 2 2 3 2" xfId="16925" xr:uid="{2AAC5CC1-138E-4D07-B914-9EF73BAAE019}"/>
    <cellStyle name="SAPBEXHLevel0X 2 2 2 4" xfId="2266" xr:uid="{647BB759-28BB-47CA-8414-013F931ECCA5}"/>
    <cellStyle name="SAPBEXHLevel0X 2 2 2 5" xfId="3527" xr:uid="{67E62530-B080-4E2A-A90C-0984F86B3B6A}"/>
    <cellStyle name="SAPBEXHLevel0X 2 2 2 6" xfId="3359" xr:uid="{213A99A4-CB06-4E21-BE5D-AF4D184CA2D3}"/>
    <cellStyle name="SAPBEXHLevel0X 2 2 2 7" xfId="4365" xr:uid="{F8A638B0-E0B7-43CB-886A-D27F93264C57}"/>
    <cellStyle name="SAPBEXHLevel0X 2 2 2 8" xfId="12126" xr:uid="{84794BEF-445A-4990-994C-770248FDF56E}"/>
    <cellStyle name="SAPBEXHLevel0X 2 2 3" xfId="2073" xr:uid="{C0A234BC-27A5-40E9-8F7E-AD900453F96B}"/>
    <cellStyle name="SAPBEXHLevel0X 2 2 3 2" xfId="13955" xr:uid="{96C68E6D-11FB-4DDC-A155-09D6E0557F39}"/>
    <cellStyle name="SAPBEXHLevel0X 2 2 3 3" xfId="9075" xr:uid="{DC139BD0-63B5-4B37-974E-F6CA39B05FE1}"/>
    <cellStyle name="SAPBEXHLevel0X 2 2 3 4" xfId="10722" xr:uid="{E2625705-02A2-4EB2-9982-3D620D543C22}"/>
    <cellStyle name="SAPBEXHLevel0X 2 2 4" xfId="2267" xr:uid="{DE6A19E0-51F8-4B88-A829-ECCE75C9CBEE}"/>
    <cellStyle name="SAPBEXHLevel0X 2 2 4 2" xfId="9823" xr:uid="{8714A666-E87C-466E-9687-A0A66C729E50}"/>
    <cellStyle name="SAPBEXHLevel0X 2 2 5" xfId="1455" xr:uid="{D76340BC-13AD-409D-9C4A-0E01D315408B}"/>
    <cellStyle name="SAPBEXHLevel0X 2 2 5 2" xfId="13256" xr:uid="{413EBFB6-0313-4A62-84D2-E2C3711C9EA4}"/>
    <cellStyle name="SAPBEXHLevel0X 2 2 6" xfId="3851" xr:uid="{65C8B123-2D35-4DD9-94B7-81569F2303A6}"/>
    <cellStyle name="SAPBEXHLevel0X 2 2 6 2" xfId="9040" xr:uid="{A8FC75BC-DA17-4777-90E4-66DBFB7B5A8A}"/>
    <cellStyle name="SAPBEXHLevel0X 2 2 7" xfId="2819" xr:uid="{7832FAAB-DED3-4B10-A3BE-F3498F7A5C33}"/>
    <cellStyle name="SAPBEXHLevel0X 2 2 8" xfId="2789" xr:uid="{08B037D5-197F-4FC2-A0A1-FC0AB766125D}"/>
    <cellStyle name="SAPBEXHLevel0X 2 2 9" xfId="7930" xr:uid="{12B34497-4F70-4CCF-819F-CE10638B8EBA}"/>
    <cellStyle name="SAPBEXHLevel0X 2 3" xfId="1277" xr:uid="{42F60030-5F53-475A-9741-DDF94DE03DD6}"/>
    <cellStyle name="SAPBEXHLevel0X 2 3 2" xfId="2525" xr:uid="{C7CBDA40-5C01-4282-ABC7-7F693C9E53DA}"/>
    <cellStyle name="SAPBEXHLevel0X 2 3 2 2" xfId="15637" xr:uid="{A186DAD1-783B-4BF4-BFFA-FF17D8AD27CA}"/>
    <cellStyle name="SAPBEXHLevel0X 2 3 2 3" xfId="17021" xr:uid="{4258007D-3AEE-451A-B9E7-5A2A6CD14E4F}"/>
    <cellStyle name="SAPBEXHLevel0X 2 3 2 4" xfId="12237" xr:uid="{C3768108-11C5-48B4-9120-F48ED4B67ADE}"/>
    <cellStyle name="SAPBEXHLevel0X 2 3 3" xfId="3031" xr:uid="{2759FC86-E0BC-404F-8B60-F224825478CB}"/>
    <cellStyle name="SAPBEXHLevel0X 2 3 3 2" xfId="14065" xr:uid="{5E6350E6-C90B-43BF-AB5F-BCC7A28BCAFD}"/>
    <cellStyle name="SAPBEXHLevel0X 2 3 3 3" xfId="13048" xr:uid="{95A83136-1506-40CA-864A-91188A01F4A7}"/>
    <cellStyle name="SAPBEXHLevel0X 2 3 3 4" xfId="10834" xr:uid="{BEFC8588-085B-4E8D-BDAC-953212CCA386}"/>
    <cellStyle name="SAPBEXHLevel0X 2 3 4" xfId="2188" xr:uid="{3F4E1782-9381-4925-83F1-4F9E802E32F2}"/>
    <cellStyle name="SAPBEXHLevel0X 2 3 4 2" xfId="10040" xr:uid="{D4D70BB2-C033-4090-8C2D-FF093ACAE0B6}"/>
    <cellStyle name="SAPBEXHLevel0X 2 3 5" xfId="3462" xr:uid="{D2B6CB0D-D77A-4FB0-84C5-98CB412C713B}"/>
    <cellStyle name="SAPBEXHLevel0X 2 3 5 2" xfId="13434" xr:uid="{904B448A-D5FA-4607-B984-BA59CF51433D}"/>
    <cellStyle name="SAPBEXHLevel0X 2 3 6" xfId="4023" xr:uid="{78576BD0-537C-4AFE-A977-899922C243A1}"/>
    <cellStyle name="SAPBEXHLevel0X 2 3 6 2" xfId="14141" xr:uid="{AFEB59D4-C90B-4A88-91B7-07B734242918}"/>
    <cellStyle name="SAPBEXHLevel0X 2 3 7" xfId="3344" xr:uid="{60366B6F-A8AA-4603-98B8-DC17CBEEA803}"/>
    <cellStyle name="SAPBEXHLevel0X 2 3 8" xfId="8147" xr:uid="{63B89D0F-7539-44AA-B5BD-510C780CD3DD}"/>
    <cellStyle name="SAPBEXHLevel0X 2 4" xfId="2072" xr:uid="{074DD9AD-6CD3-427E-B0A9-D492A87FBD1A}"/>
    <cellStyle name="SAPBEXHLevel0X 2 4 2" xfId="12494" xr:uid="{5C9F086B-DD26-4F72-A748-18D6673EF589}"/>
    <cellStyle name="SAPBEXHLevel0X 2 4 2 2" xfId="15805" xr:uid="{16EAFCAF-18D0-4998-B121-17E769E0CF7D}"/>
    <cellStyle name="SAPBEXHLevel0X 2 4 2 3" xfId="17278" xr:uid="{CC386D37-2470-4CCA-869F-8876A4017AB2}"/>
    <cellStyle name="SAPBEXHLevel0X 2 4 3" xfId="11092" xr:uid="{31885661-362C-49A0-8394-BA7DB8AE38FB}"/>
    <cellStyle name="SAPBEXHLevel0X 2 4 3 2" xfId="14279" xr:uid="{5FB477CD-0DD8-4574-9BE2-D80FEF129732}"/>
    <cellStyle name="SAPBEXHLevel0X 2 4 3 3" xfId="9373" xr:uid="{B2EB1CD5-8E14-4380-A90C-96A9BD987CCD}"/>
    <cellStyle name="SAPBEXHLevel0X 2 4 4" xfId="10108" xr:uid="{BC2C0543-33BA-46FC-8319-FDC0031DB7F9}"/>
    <cellStyle name="SAPBEXHLevel0X 2 4 5" xfId="13502" xr:uid="{4ACF6D27-44EC-4C15-BB21-0960DF299F9E}"/>
    <cellStyle name="SAPBEXHLevel0X 2 4 6" xfId="13357" xr:uid="{9000E391-334F-4622-B33B-A1F07E1E4FD9}"/>
    <cellStyle name="SAPBEXHLevel0X 2 4 7" xfId="8216" xr:uid="{3268E945-EE4A-41EA-815E-2D9702B89892}"/>
    <cellStyle name="SAPBEXHLevel0X 2 5" xfId="1696" xr:uid="{44E2B492-9415-4DEB-9600-A2E745CAB73C}"/>
    <cellStyle name="SAPBEXHLevel0X 2 5 2" xfId="12678" xr:uid="{544714BC-0646-4A50-8B1D-259FE05ACA81}"/>
    <cellStyle name="SAPBEXHLevel0X 2 5 2 2" xfId="15892" xr:uid="{C4F37B55-315F-4DEC-9927-469F6046E36B}"/>
    <cellStyle name="SAPBEXHLevel0X 2 5 2 3" xfId="17453" xr:uid="{E7DB58A4-0F4E-443E-B7E4-91A0F989D454}"/>
    <cellStyle name="SAPBEXHLevel0X 2 5 3" xfId="11269" xr:uid="{3199B81D-0F67-4E84-8A98-353F32D6255A}"/>
    <cellStyle name="SAPBEXHLevel0X 2 5 3 2" xfId="14415" xr:uid="{D031D559-9DD2-4AE8-87BF-1C3957E8FF1E}"/>
    <cellStyle name="SAPBEXHLevel0X 2 5 3 3" xfId="9119" xr:uid="{16F464FA-2E95-47E4-800D-2DAD442EEA3E}"/>
    <cellStyle name="SAPBEXHLevel0X 2 5 4" xfId="9767" xr:uid="{C6E9509B-3588-423E-8833-66D0C32AAAA1}"/>
    <cellStyle name="SAPBEXHLevel0X 2 5 5" xfId="13200" xr:uid="{588D6C1F-A72B-4865-9B97-82DEE30B0FDA}"/>
    <cellStyle name="SAPBEXHLevel0X 2 5 6" xfId="14496" xr:uid="{3A5624CD-95A2-466A-A508-832B06301EE9}"/>
    <cellStyle name="SAPBEXHLevel0X 2 5 7" xfId="7874" xr:uid="{8D524287-3F2C-4645-B201-688184D53B5F}"/>
    <cellStyle name="SAPBEXHLevel0X 2 6" xfId="2857" xr:uid="{0675619D-97B1-48C9-9402-0FE7B5700782}"/>
    <cellStyle name="SAPBEXHLevel0X 2 6 2" xfId="12558" xr:uid="{31609E55-3AC9-4150-BFFD-86885B6886AE}"/>
    <cellStyle name="SAPBEXHLevel0X 2 6 2 2" xfId="15860" xr:uid="{D91EF95A-93E3-44C4-98B9-58E3966B1EB6}"/>
    <cellStyle name="SAPBEXHLevel0X 2 6 2 3" xfId="17333" xr:uid="{18E320D9-6EA1-46D7-90EC-DE87812A4A35}"/>
    <cellStyle name="SAPBEXHLevel0X 2 6 3" xfId="14334" xr:uid="{CAB9FCA1-3B1B-4F19-ADB6-0C0BF271E534}"/>
    <cellStyle name="SAPBEXHLevel0X 2 6 4" xfId="13541" xr:uid="{A79BE195-0F6A-4152-92B2-48AF7D7207D4}"/>
    <cellStyle name="SAPBEXHLevel0X 2 6 5" xfId="11149" xr:uid="{A9A1E3E9-B651-4287-94E9-EA5C2207FD3A}"/>
    <cellStyle name="SAPBEXHLevel0X 2 7" xfId="3599" xr:uid="{64E8AACF-D535-4080-A76A-5ECC3693D83F}"/>
    <cellStyle name="SAPBEXHLevel0X 2 7 2" xfId="15355" xr:uid="{91949D9A-9C67-44A3-B212-9903E13B1536}"/>
    <cellStyle name="SAPBEXHLevel0X 2 7 3" xfId="16536" xr:uid="{12AE2AE3-0384-4A6C-BC58-140F43B36A82}"/>
    <cellStyle name="SAPBEXHLevel0X 2 7 4" xfId="11642" xr:uid="{D6ECCA0D-4467-4932-949A-B85F2FFD0B83}"/>
    <cellStyle name="SAPBEXHLevel0X 2 8" xfId="2151" xr:uid="{24AFBFE3-C01B-4E91-9828-AFA4BC176117}"/>
    <cellStyle name="SAPBEXHLevel0X 2 8 2" xfId="13750" xr:uid="{A7B4D9DD-CB7A-46F6-A665-2C1186D514B8}"/>
    <cellStyle name="SAPBEXHLevel0X 2 8 3" xfId="14959" xr:uid="{7B560BD2-5C6D-468E-80BD-1786CA264E61}"/>
    <cellStyle name="SAPBEXHLevel0X 2 8 4" xfId="10490" xr:uid="{D0E3289E-FB8F-47DB-A2AF-2DF5BCF18C2E}"/>
    <cellStyle name="SAPBEXHLevel0X 2 9" xfId="1858" xr:uid="{C8238052-ECA2-4498-9405-08BE78DBC389}"/>
    <cellStyle name="SAPBEXHLevel0X 2 9 2" xfId="9210" xr:uid="{AC67E4D0-1AA8-4265-852C-1DBE848F8735}"/>
    <cellStyle name="SAPBEXHLevel0X 3" xfId="795" xr:uid="{96ACEFAB-9CAA-4F27-B415-3F8B6637FEE4}"/>
    <cellStyle name="SAPBEXHLevel0X 3 10" xfId="5686" xr:uid="{C1682332-C6B6-4448-98DA-4E2096AC140D}"/>
    <cellStyle name="SAPBEXHLevel0X 3 10 2" xfId="12238" xr:uid="{E57CA197-0984-4C0B-8D7C-631496F5A7A6}"/>
    <cellStyle name="SAPBEXHLevel0X 3 10 2 2" xfId="15638" xr:uid="{40ED2B6C-C7C0-419B-A545-553E98477285}"/>
    <cellStyle name="SAPBEXHLevel0X 3 10 2 3" xfId="17022" xr:uid="{37AEB524-AD5B-4F4B-B553-84A8838F881C}"/>
    <cellStyle name="SAPBEXHLevel0X 3 10 3" xfId="10835" xr:uid="{7CC3EAE8-CA96-450A-8F5F-F4389B9198E0}"/>
    <cellStyle name="SAPBEXHLevel0X 3 10 3 2" xfId="14066" xr:uid="{43E5415F-F437-4A47-8BCD-0BF0C41E95F5}"/>
    <cellStyle name="SAPBEXHLevel0X 3 10 3 3" xfId="14354" xr:uid="{9942F5E1-186C-4FAB-8829-104C0A633C2E}"/>
    <cellStyle name="SAPBEXHLevel0X 3 10 4" xfId="10041" xr:uid="{7343E880-BF68-498E-9677-3478B7619E3D}"/>
    <cellStyle name="SAPBEXHLevel0X 3 10 5" xfId="13435" xr:uid="{24EFA38B-E681-4405-9FF8-17199850939C}"/>
    <cellStyle name="SAPBEXHLevel0X 3 10 6" xfId="14935" xr:uid="{C950F745-7D42-44A6-A202-FFB382125C5A}"/>
    <cellStyle name="SAPBEXHLevel0X 3 10 7" xfId="8148" xr:uid="{1DF653CE-6945-45A0-9B29-4089B74F2F9F}"/>
    <cellStyle name="SAPBEXHLevel0X 3 11" xfId="5969" xr:uid="{D829527D-2595-4664-A2E1-4CAB6BC302DA}"/>
    <cellStyle name="SAPBEXHLevel0X 3 11 2" xfId="12495" xr:uid="{5A2F7104-AE14-4D93-8235-2681E74F9C68}"/>
    <cellStyle name="SAPBEXHLevel0X 3 11 2 2" xfId="15806" xr:uid="{26FC3D3C-78C9-45B9-9255-1B439C916733}"/>
    <cellStyle name="SAPBEXHLevel0X 3 11 2 3" xfId="17279" xr:uid="{956C45E2-87DC-4D76-AC59-8CEAA4E37AE8}"/>
    <cellStyle name="SAPBEXHLevel0X 3 11 3" xfId="11093" xr:uid="{F3BA5D86-ADF1-4F60-B9B7-B557BEF1EDEF}"/>
    <cellStyle name="SAPBEXHLevel0X 3 11 3 2" xfId="14280" xr:uid="{821F38B0-C918-481D-8AAA-E7ED7D90BC20}"/>
    <cellStyle name="SAPBEXHLevel0X 3 11 3 3" xfId="13672" xr:uid="{F4269038-DE57-48E7-B71D-708569A5207A}"/>
    <cellStyle name="SAPBEXHLevel0X 3 11 4" xfId="9877" xr:uid="{64EE3677-9F82-4ED3-ABCE-51585AB97C25}"/>
    <cellStyle name="SAPBEXHLevel0X 3 11 5" xfId="13310" xr:uid="{2A49C6E8-1340-4B6B-8940-B0BB655C3840}"/>
    <cellStyle name="SAPBEXHLevel0X 3 11 6" xfId="14383" xr:uid="{965DF6FD-67EA-457D-8C71-FCD47E25B706}"/>
    <cellStyle name="SAPBEXHLevel0X 3 11 7" xfId="7984" xr:uid="{56DAA178-286F-4205-8ECF-A464937C4D81}"/>
    <cellStyle name="SAPBEXHLevel0X 3 12" xfId="8112" xr:uid="{7D6B9E54-EC16-4DFB-8C80-B18043DF29B8}"/>
    <cellStyle name="SAPBEXHLevel0X 3 12 2" xfId="12679" xr:uid="{973400F0-A94F-46E8-9351-C0789DEC41FB}"/>
    <cellStyle name="SAPBEXHLevel0X 3 12 2 2" xfId="15893" xr:uid="{6CA7299F-627B-46DB-B5DE-042A3DCE501D}"/>
    <cellStyle name="SAPBEXHLevel0X 3 12 2 3" xfId="17454" xr:uid="{6AC969C4-1422-4E69-8514-541F3F7995BD}"/>
    <cellStyle name="SAPBEXHLevel0X 3 12 3" xfId="11270" xr:uid="{E3F31126-4A2B-4084-8C78-BAB6000DC467}"/>
    <cellStyle name="SAPBEXHLevel0X 3 12 3 2" xfId="14416" xr:uid="{F7A917DC-336C-4E69-8EF1-00435451D768}"/>
    <cellStyle name="SAPBEXHLevel0X 3 12 3 3" xfId="9120" xr:uid="{9245AD6C-CECD-45F8-AA9D-73F72740F21C}"/>
    <cellStyle name="SAPBEXHLevel0X 3 12 4" xfId="10005" xr:uid="{3BBFFF3A-45FF-4053-9306-02D4886DA477}"/>
    <cellStyle name="SAPBEXHLevel0X 3 12 5" xfId="13399" xr:uid="{0F27CD57-5E57-4B9B-AB46-20ADC8C723A0}"/>
    <cellStyle name="SAPBEXHLevel0X 3 12 6" xfId="13707" xr:uid="{5F0AE9CA-12C6-4170-A9E9-92C46A35BFEB}"/>
    <cellStyle name="SAPBEXHLevel0X 3 13" xfId="11012" xr:uid="{BCE77F93-8409-4D74-904F-8409C0E7C69B}"/>
    <cellStyle name="SAPBEXHLevel0X 3 13 2" xfId="12414" xr:uid="{9CA28718-315A-4220-B16F-2B4A2CC94A1F}"/>
    <cellStyle name="SAPBEXHLevel0X 3 13 2 2" xfId="15725" xr:uid="{24501406-4940-4F83-A54D-1CD3E9F2BB6B}"/>
    <cellStyle name="SAPBEXHLevel0X 3 13 2 3" xfId="17198" xr:uid="{32D35232-D577-4FD2-856D-2063EB0E293E}"/>
    <cellStyle name="SAPBEXHLevel0X 3 13 3" xfId="14199" xr:uid="{BD3D5C4B-A063-4E02-A32A-83D416ABA110}"/>
    <cellStyle name="SAPBEXHLevel0X 3 13 4" xfId="13824" xr:uid="{3D7B2E4A-2CFC-40D1-8F2E-8C7206D1D267}"/>
    <cellStyle name="SAPBEXHLevel0X 3 14" xfId="11643" xr:uid="{F4A47EB8-F3B2-4666-B66C-4933F067B2D9}"/>
    <cellStyle name="SAPBEXHLevel0X 3 14 2" xfId="15356" xr:uid="{6AA5C53E-7E7F-451D-8222-A88961542603}"/>
    <cellStyle name="SAPBEXHLevel0X 3 14 3" xfId="16537" xr:uid="{BDC1829B-E27E-4155-9A95-80856C047702}"/>
    <cellStyle name="SAPBEXHLevel0X 3 15" xfId="10491" xr:uid="{7B406DAF-AC3A-40E5-9F3E-2F72FA5106CA}"/>
    <cellStyle name="SAPBEXHLevel0X 3 15 2" xfId="13751" xr:uid="{75DC26A0-A926-41E7-9E3E-5984D66BD20A}"/>
    <cellStyle name="SAPBEXHLevel0X 3 15 3" xfId="13110" xr:uid="{BDD8FE1F-2A77-44FB-8136-681D95C1409F}"/>
    <cellStyle name="SAPBEXHLevel0X 3 16" xfId="9211" xr:uid="{0B4082DD-B3D2-425A-BF55-FDCBB0358E68}"/>
    <cellStyle name="SAPBEXHLevel0X 3 17" xfId="8974" xr:uid="{A97C1E0E-9768-4731-81C9-C8058E0C6A75}"/>
    <cellStyle name="SAPBEXHLevel0X 3 18" xfId="7322" xr:uid="{066AAAFF-2516-4DEC-A559-EF92DE769587}"/>
    <cellStyle name="SAPBEXHLevel0X 3 2" xfId="796" xr:uid="{4F9006F9-423F-4DF6-B615-CDBB89808ADD}"/>
    <cellStyle name="SAPBEXHLevel0X 3 2 10" xfId="5970" xr:uid="{EE5938B6-379C-4112-921F-F389A2988662}"/>
    <cellStyle name="SAPBEXHLevel0X 3 2 10 2" xfId="8975" xr:uid="{50A3EBFF-CB1F-4409-90D9-BD0920C3E750}"/>
    <cellStyle name="SAPBEXHLevel0X 3 2 11" xfId="7323" xr:uid="{CAC07995-10EF-437A-B9F5-7AFDD490C135}"/>
    <cellStyle name="SAPBEXHLevel0X 3 2 2" xfId="1280" xr:uid="{B1B9EAEC-2BAE-44E3-A992-64CD06948022}"/>
    <cellStyle name="SAPBEXHLevel0X 3 2 2 2" xfId="2528" xr:uid="{0C3F5B92-4F15-475A-9714-929CAB0F3101}"/>
    <cellStyle name="SAPBEXHLevel0X 3 2 2 2 2" xfId="15531" xr:uid="{B78D6E3D-8430-471E-8BEA-9E100C3CAB21}"/>
    <cellStyle name="SAPBEXHLevel0X 3 2 2 2 3" xfId="16927" xr:uid="{A6DE5445-967D-485B-8F11-DBF9A9E93D51}"/>
    <cellStyle name="SAPBEXHLevel0X 3 2 2 2 4" xfId="12128" xr:uid="{8BC24810-2711-4F6D-A9B5-15E9C02AEF8E}"/>
    <cellStyle name="SAPBEXHLevel0X 3 2 2 3" xfId="3034" xr:uid="{D5271416-153A-4756-9C0D-47916CD32C2E}"/>
    <cellStyle name="SAPBEXHLevel0X 3 2 2 3 2" xfId="13957" xr:uid="{72B0DDB5-A904-41E6-9C93-10752ACB00C4}"/>
    <cellStyle name="SAPBEXHLevel0X 3 2 2 3 3" xfId="13687" xr:uid="{8BAEA4F0-8860-4DC5-8270-15ABE640DCB1}"/>
    <cellStyle name="SAPBEXHLevel0X 3 2 2 3 4" xfId="10724" xr:uid="{18777C9C-7945-478B-899B-CC89A452A7E7}"/>
    <cellStyle name="SAPBEXHLevel0X 3 2 2 4" xfId="1774" xr:uid="{EECD1870-318F-4DDD-81A6-BBAA8B95C59D}"/>
    <cellStyle name="SAPBEXHLevel0X 3 2 2 4 2" xfId="9821" xr:uid="{FD69D443-41A1-42D7-A5BF-EF09F8AB7D21}"/>
    <cellStyle name="SAPBEXHLevel0X 3 2 2 5" xfId="3788" xr:uid="{63ACE10B-6345-4958-ACA8-CF7389927205}"/>
    <cellStyle name="SAPBEXHLevel0X 3 2 2 5 2" xfId="13254" xr:uid="{853100B9-BC43-4975-8603-EED300C1FCCC}"/>
    <cellStyle name="SAPBEXHLevel0X 3 2 2 6" xfId="3893" xr:uid="{1CE56CEE-28D4-4EAD-81C7-801B3D48EF31}"/>
    <cellStyle name="SAPBEXHLevel0X 3 2 2 6 2" xfId="13812" xr:uid="{30C90493-6314-482A-AD5F-C01F77DFD4CF}"/>
    <cellStyle name="SAPBEXHLevel0X 3 2 2 7" xfId="4510" xr:uid="{735695C7-FEEE-4AAF-B7B8-105B25ACBE91}"/>
    <cellStyle name="SAPBEXHLevel0X 3 2 2 8" xfId="7928" xr:uid="{99F9A505-1D66-48B8-B091-CB89E52CA6DB}"/>
    <cellStyle name="SAPBEXHLevel0X 3 2 3" xfId="2075" xr:uid="{6647F0AB-03F6-4109-A732-19D0D8B80673}"/>
    <cellStyle name="SAPBEXHLevel0X 3 2 3 2" xfId="12239" xr:uid="{9D6D52F4-CFA5-4521-8C38-B85BCE606FF9}"/>
    <cellStyle name="SAPBEXHLevel0X 3 2 3 2 2" xfId="15639" xr:uid="{D845F256-B008-42C2-8CBB-E41613AC7D82}"/>
    <cellStyle name="SAPBEXHLevel0X 3 2 3 2 3" xfId="17023" xr:uid="{DE1EEAF9-26D7-42E8-968C-50A10DA96EF7}"/>
    <cellStyle name="SAPBEXHLevel0X 3 2 3 3" xfId="10836" xr:uid="{5DAF11E2-5C92-4688-A157-F31ED6969D88}"/>
    <cellStyle name="SAPBEXHLevel0X 3 2 3 3 2" xfId="14067" xr:uid="{B39C121C-1A53-4D76-B8F0-67FC20781645}"/>
    <cellStyle name="SAPBEXHLevel0X 3 2 3 3 3" xfId="15056" xr:uid="{9AD17C69-A922-4063-9AC9-7E8D677D4F3B}"/>
    <cellStyle name="SAPBEXHLevel0X 3 2 3 4" xfId="10042" xr:uid="{3667B481-2D12-467F-8EFB-4CA6ECEAD6AE}"/>
    <cellStyle name="SAPBEXHLevel0X 3 2 3 5" xfId="13436" xr:uid="{6C9303DA-F600-4E19-9ACE-830FED273570}"/>
    <cellStyle name="SAPBEXHLevel0X 3 2 3 6" xfId="13180" xr:uid="{0B06F707-DB37-4568-BB61-3ACDA744A5B5}"/>
    <cellStyle name="SAPBEXHLevel0X 3 2 3 7" xfId="8149" xr:uid="{D914FA5E-C269-49F6-89D0-D30D629E76C0}"/>
    <cellStyle name="SAPBEXHLevel0X 3 2 4" xfId="1693" xr:uid="{A629DA82-8C20-42F1-BA53-D2156909A5A5}"/>
    <cellStyle name="SAPBEXHLevel0X 3 2 4 2" xfId="12496" xr:uid="{793793EC-44B2-40E7-8030-22A059F53204}"/>
    <cellStyle name="SAPBEXHLevel0X 3 2 4 2 2" xfId="15807" xr:uid="{2B8C8FE0-5511-4B36-B3F1-548862BD8C37}"/>
    <cellStyle name="SAPBEXHLevel0X 3 2 4 2 3" xfId="17280" xr:uid="{CDB9800C-F9B3-4578-8170-F19A40FC37FE}"/>
    <cellStyle name="SAPBEXHLevel0X 3 2 4 3" xfId="11094" xr:uid="{CADEBA85-517A-4130-9842-E3B4DCD75590}"/>
    <cellStyle name="SAPBEXHLevel0X 3 2 4 3 2" xfId="14281" xr:uid="{EAC1A964-5453-48D6-8A0B-0E7CCDC54C44}"/>
    <cellStyle name="SAPBEXHLevel0X 3 2 4 3 3" xfId="14636" xr:uid="{8DF3191C-1135-4FCA-991B-CA167B92021C}"/>
    <cellStyle name="SAPBEXHLevel0X 3 2 4 4" xfId="9771" xr:uid="{21814077-2320-4701-86F1-6D53FD603671}"/>
    <cellStyle name="SAPBEXHLevel0X 3 2 4 5" xfId="13204" xr:uid="{E223A6D2-04E8-4A99-9989-602711D0DCC7}"/>
    <cellStyle name="SAPBEXHLevel0X 3 2 4 6" xfId="14976" xr:uid="{2B4438A0-2304-4F76-AB99-FBCE427B223B}"/>
    <cellStyle name="SAPBEXHLevel0X 3 2 4 7" xfId="7878" xr:uid="{0B4573F2-F6DE-48C0-A123-B2C4B159C6C8}"/>
    <cellStyle name="SAPBEXHLevel0X 3 2 5" xfId="2831" xr:uid="{30688816-0F32-4401-95F2-78F64A7ABD00}"/>
    <cellStyle name="SAPBEXHLevel0X 3 2 5 2" xfId="12680" xr:uid="{5788CB4C-21B9-432B-96CC-32DCF49FB46B}"/>
    <cellStyle name="SAPBEXHLevel0X 3 2 5 2 2" xfId="15894" xr:uid="{9AD1A90B-0966-4D55-B2DE-C93523C7A86E}"/>
    <cellStyle name="SAPBEXHLevel0X 3 2 5 2 3" xfId="17455" xr:uid="{DEFB26A5-92E5-48E9-B9A5-EC2C6B89851E}"/>
    <cellStyle name="SAPBEXHLevel0X 3 2 5 3" xfId="11271" xr:uid="{61D9DDE3-384F-4CF5-8916-A493A738EC6C}"/>
    <cellStyle name="SAPBEXHLevel0X 3 2 5 3 2" xfId="14417" xr:uid="{957FC331-1AE9-40DE-B18E-7F393386FAC3}"/>
    <cellStyle name="SAPBEXHLevel0X 3 2 5 3 3" xfId="9121" xr:uid="{669EC252-FD24-454A-B2B6-FA1B343AEF84}"/>
    <cellStyle name="SAPBEXHLevel0X 3 2 5 4" xfId="10242" xr:uid="{645C241A-D4C5-4D4C-A68A-9B4577330076}"/>
    <cellStyle name="SAPBEXHLevel0X 3 2 5 5" xfId="13597" xr:uid="{B9062A82-9029-4B63-9339-69BF094B6203}"/>
    <cellStyle name="SAPBEXHLevel0X 3 2 5 6" xfId="13700" xr:uid="{DC255074-582F-4493-A5B1-E391BFACFC40}"/>
    <cellStyle name="SAPBEXHLevel0X 3 2 5 7" xfId="8351" xr:uid="{AE8ECDEB-7A05-4DD5-B375-F627CC3AD1C1}"/>
    <cellStyle name="SAPBEXHLevel0X 3 2 6" xfId="3973" xr:uid="{B69D34E5-F355-4248-8D81-EE610D49E1D8}"/>
    <cellStyle name="SAPBEXHLevel0X 3 2 6 2" xfId="12415" xr:uid="{8E62DEE4-A9FF-42D4-91AA-26BDB4FE1B78}"/>
    <cellStyle name="SAPBEXHLevel0X 3 2 6 2 2" xfId="15726" xr:uid="{4F833411-C2A5-424F-BCE4-DD428A8042A9}"/>
    <cellStyle name="SAPBEXHLevel0X 3 2 6 2 3" xfId="17199" xr:uid="{D18538BC-6867-499A-9A2B-A7880D50001B}"/>
    <cellStyle name="SAPBEXHLevel0X 3 2 6 3" xfId="14200" xr:uid="{12344AAD-8394-4B7B-987C-11F2EF2D7C9C}"/>
    <cellStyle name="SAPBEXHLevel0X 3 2 6 4" xfId="13548" xr:uid="{C7BA5F86-7935-4F6C-BE8D-8426E252C217}"/>
    <cellStyle name="SAPBEXHLevel0X 3 2 6 5" xfId="11013" xr:uid="{555CDA92-9709-479E-A4DF-43005EEBEEB8}"/>
    <cellStyle name="SAPBEXHLevel0X 3 2 7" xfId="3469" xr:uid="{294BF2A0-CE10-496C-AEA1-7FAA0BFFC886}"/>
    <cellStyle name="SAPBEXHLevel0X 3 2 7 2" xfId="15357" xr:uid="{6085CA6D-0ED7-4942-A56E-81D190EEB6E7}"/>
    <cellStyle name="SAPBEXHLevel0X 3 2 7 3" xfId="16538" xr:uid="{EB740FB8-26CF-41EE-BAE5-22C6412E9AEC}"/>
    <cellStyle name="SAPBEXHLevel0X 3 2 7 4" xfId="11644" xr:uid="{973A4D79-E8DE-4600-9D44-E0222B693709}"/>
    <cellStyle name="SAPBEXHLevel0X 3 2 8" xfId="4438" xr:uid="{95DFDEF8-E51D-4E70-9647-CDE098D6D8D1}"/>
    <cellStyle name="SAPBEXHLevel0X 3 2 8 2" xfId="13752" xr:uid="{3088639B-D519-499E-AE6A-DCA4ECE75DB9}"/>
    <cellStyle name="SAPBEXHLevel0X 3 2 8 3" xfId="13843" xr:uid="{3788C3F2-4205-444F-B375-95AD2D9B660E}"/>
    <cellStyle name="SAPBEXHLevel0X 3 2 8 4" xfId="10492" xr:uid="{5FB2FF6A-B757-42FB-B661-9E5635B5838F}"/>
    <cellStyle name="SAPBEXHLevel0X 3 2 9" xfId="5687" xr:uid="{E78C9BCA-D578-46BD-A497-3793780F429C}"/>
    <cellStyle name="SAPBEXHLevel0X 3 2 9 2" xfId="9212" xr:uid="{82A238EC-40C6-46F8-BCDC-907A73FD59FB}"/>
    <cellStyle name="SAPBEXHLevel0X 3 3" xfId="1279" xr:uid="{51BD24D4-CF55-4A99-B2C5-28D0CD12D85A}"/>
    <cellStyle name="SAPBEXHLevel0X 3 3 10" xfId="8976" xr:uid="{5C69EB92-954D-4535-8516-149BA1735BF4}"/>
    <cellStyle name="SAPBEXHLevel0X 3 3 11" xfId="7324" xr:uid="{BC7C907A-4C97-472B-A316-C38D5348F924}"/>
    <cellStyle name="SAPBEXHLevel0X 3 3 2" xfId="2527" xr:uid="{45AC19FD-7DD3-4092-9E92-8BA235363B5B}"/>
    <cellStyle name="SAPBEXHLevel0X 3 3 2 2" xfId="12129" xr:uid="{F488AA3E-D870-4C6B-A25C-F2D1F18B9C17}"/>
    <cellStyle name="SAPBEXHLevel0X 3 3 2 2 2" xfId="15532" xr:uid="{D3C4AF20-AD81-43B7-81C7-63EA075E6000}"/>
    <cellStyle name="SAPBEXHLevel0X 3 3 2 2 3" xfId="16928" xr:uid="{3AC152F7-F08A-473A-9D2B-D9EE0FCC5B44}"/>
    <cellStyle name="SAPBEXHLevel0X 3 3 2 3" xfId="10725" xr:uid="{1E9E7844-EC28-4282-ACBC-0B391429AD6D}"/>
    <cellStyle name="SAPBEXHLevel0X 3 3 2 3 2" xfId="13958" xr:uid="{4845C3E5-5DD1-41B3-9AD9-87EE2398058C}"/>
    <cellStyle name="SAPBEXHLevel0X 3 3 2 3 3" xfId="14650" xr:uid="{FE636B79-22BF-432A-BA95-606F3C2FEFB7}"/>
    <cellStyle name="SAPBEXHLevel0X 3 3 2 4" xfId="9820" xr:uid="{1646237F-DCD7-47E0-82CA-C14642FCAD0B}"/>
    <cellStyle name="SAPBEXHLevel0X 3 3 2 5" xfId="13253" xr:uid="{9E23E3EE-38F7-4BDB-B3F1-942EBFE3CEBA}"/>
    <cellStyle name="SAPBEXHLevel0X 3 3 2 6" xfId="14017" xr:uid="{6183F6CD-5D52-467F-94C3-7649D8F11A27}"/>
    <cellStyle name="SAPBEXHLevel0X 3 3 2 7" xfId="7927" xr:uid="{330BEC25-180F-4343-A91B-2E5F647E81BF}"/>
    <cellStyle name="SAPBEXHLevel0X 3 3 3" xfId="3033" xr:uid="{C486725F-78AF-42EC-9568-1CA1CAC54129}"/>
    <cellStyle name="SAPBEXHLevel0X 3 3 3 2" xfId="12240" xr:uid="{5165CEB1-20C5-415F-9B27-C6E2AE5B866F}"/>
    <cellStyle name="SAPBEXHLevel0X 3 3 3 2 2" xfId="15640" xr:uid="{21230543-7219-4F8E-854C-0EF944F9E960}"/>
    <cellStyle name="SAPBEXHLevel0X 3 3 3 2 3" xfId="17024" xr:uid="{91410BB6-5457-405B-913F-16EBE4EB393D}"/>
    <cellStyle name="SAPBEXHLevel0X 3 3 3 3" xfId="10837" xr:uid="{19AA70C0-F0BF-4BC2-89A1-338756D016C3}"/>
    <cellStyle name="SAPBEXHLevel0X 3 3 3 3 2" xfId="14068" xr:uid="{53C72B1A-7386-4B55-B2A7-C0BD697CDF20}"/>
    <cellStyle name="SAPBEXHLevel0X 3 3 3 3 3" xfId="13145" xr:uid="{CD19240C-6263-41DA-8945-526CC46B6247}"/>
    <cellStyle name="SAPBEXHLevel0X 3 3 3 4" xfId="10043" xr:uid="{5B8A5CDC-C0A9-4353-9A5B-F5FBBA0786BF}"/>
    <cellStyle name="SAPBEXHLevel0X 3 3 3 5" xfId="13437" xr:uid="{46690691-E169-4B15-B89D-3C2475AD6677}"/>
    <cellStyle name="SAPBEXHLevel0X 3 3 3 6" xfId="12986" xr:uid="{99F7CAEF-171E-4346-A07D-3B65D7919BF7}"/>
    <cellStyle name="SAPBEXHLevel0X 3 3 3 7" xfId="8150" xr:uid="{CE67C2FB-C441-4EA4-9823-2ABD36F2B74E}"/>
    <cellStyle name="SAPBEXHLevel0X 3 3 4" xfId="1626" xr:uid="{C434DE54-9136-40D1-9E5C-FA60F46B9521}"/>
    <cellStyle name="SAPBEXHLevel0X 3 3 4 2" xfId="12497" xr:uid="{78DEB9D9-DAB2-4E00-9A7F-B90FFA95E72E}"/>
    <cellStyle name="SAPBEXHLevel0X 3 3 4 2 2" xfId="15808" xr:uid="{360DECDC-5B2F-4F42-9D53-F130315DAB8C}"/>
    <cellStyle name="SAPBEXHLevel0X 3 3 4 2 3" xfId="17281" xr:uid="{5EBD5F41-1235-4E10-B9F1-587E70EBFD26}"/>
    <cellStyle name="SAPBEXHLevel0X 3 3 4 3" xfId="11095" xr:uid="{F54A9D0D-AE43-4CE1-8FFE-7547BAA2B87E}"/>
    <cellStyle name="SAPBEXHLevel0X 3 3 4 3 2" xfId="14282" xr:uid="{5B73EEF5-367F-484C-A7A8-315BD77EB4DC}"/>
    <cellStyle name="SAPBEXHLevel0X 3 3 4 3 3" xfId="13317" xr:uid="{3A6636B1-EF0B-46AE-A9FA-E3E4EAD131C9}"/>
    <cellStyle name="SAPBEXHLevel0X 3 3 4 4" xfId="10097" xr:uid="{2AAA9205-166F-46BA-8982-5CD88054CAB1}"/>
    <cellStyle name="SAPBEXHLevel0X 3 3 4 5" xfId="13491" xr:uid="{7B176648-32B6-4B4A-85BE-94CE81E8C273}"/>
    <cellStyle name="SAPBEXHLevel0X 3 3 4 6" xfId="13852" xr:uid="{1B6D3ED5-97F7-488D-99DE-A0525E0AB763}"/>
    <cellStyle name="SAPBEXHLevel0X 3 3 4 7" xfId="8205" xr:uid="{F46B8403-81B1-402B-AD59-C30677E5BB12}"/>
    <cellStyle name="SAPBEXHLevel0X 3 3 5" xfId="3736" xr:uid="{A157E0E4-8D76-482F-9C9A-D9FD31D95B19}"/>
    <cellStyle name="SAPBEXHLevel0X 3 3 5 2" xfId="12681" xr:uid="{A7A96A30-9AE1-47AC-8E61-5CFACAE4F863}"/>
    <cellStyle name="SAPBEXHLevel0X 3 3 5 2 2" xfId="15895" xr:uid="{15F8490A-BBBE-479C-BCD1-0A5875173CB3}"/>
    <cellStyle name="SAPBEXHLevel0X 3 3 5 2 3" xfId="17456" xr:uid="{1C55ED58-C0AA-4C2A-98C6-D891F3F50604}"/>
    <cellStyle name="SAPBEXHLevel0X 3 3 5 3" xfId="11272" xr:uid="{3C6392E1-4BAF-48AD-81BA-A615674A6724}"/>
    <cellStyle name="SAPBEXHLevel0X 3 3 5 3 2" xfId="14418" xr:uid="{93919750-D09A-44F1-B3B9-9705D1E9451A}"/>
    <cellStyle name="SAPBEXHLevel0X 3 3 5 3 3" xfId="9122" xr:uid="{22E99938-2E18-4DD8-B148-899E99AF6DC3}"/>
    <cellStyle name="SAPBEXHLevel0X 3 3 5 4" xfId="10282" xr:uid="{C2CB7E57-2C29-4AB8-9452-61060CE9EDF8}"/>
    <cellStyle name="SAPBEXHLevel0X 3 3 5 5" xfId="13638" xr:uid="{609D31BB-BA55-4198-A4E6-D83FC5E205ED}"/>
    <cellStyle name="SAPBEXHLevel0X 3 3 5 6" xfId="13113" xr:uid="{9E29C3D5-4A38-4291-B210-89ACE1108108}"/>
    <cellStyle name="SAPBEXHLevel0X 3 3 5 7" xfId="8392" xr:uid="{FD1CB645-C786-4F56-A1C8-3C71D226D99F}"/>
    <cellStyle name="SAPBEXHLevel0X 3 3 6" xfId="2656" xr:uid="{EE327830-C362-4863-9753-78D89B4B7D72}"/>
    <cellStyle name="SAPBEXHLevel0X 3 3 6 2" xfId="12297" xr:uid="{A5244BCD-8625-4A4F-879B-8AD7037D5378}"/>
    <cellStyle name="SAPBEXHLevel0X 3 3 6 2 2" xfId="15696" xr:uid="{84538C42-B6C8-4CB8-907F-3C795D2ADDE4}"/>
    <cellStyle name="SAPBEXHLevel0X 3 3 6 2 3" xfId="17081" xr:uid="{4A69ED00-E8BC-4EA6-BCD9-3204C6DA7D2D}"/>
    <cellStyle name="SAPBEXHLevel0X 3 3 6 3" xfId="14125" xr:uid="{3F87B8A5-080F-42A6-A0C3-BAB4471B50A3}"/>
    <cellStyle name="SAPBEXHLevel0X 3 3 6 4" xfId="13679" xr:uid="{FDDFBB58-090C-445B-95AF-1D1CC70A83BC}"/>
    <cellStyle name="SAPBEXHLevel0X 3 3 6 5" xfId="10894" xr:uid="{37E3036A-79B6-48E1-B942-F198BDCB199C}"/>
    <cellStyle name="SAPBEXHLevel0X 3 3 7" xfId="4341" xr:uid="{466939D3-DAF4-4FDE-9D08-0346B7B8E5FF}"/>
    <cellStyle name="SAPBEXHLevel0X 3 3 7 2" xfId="15358" xr:uid="{C5E833F9-65ED-4FA2-A223-ECCADC0AA5EC}"/>
    <cellStyle name="SAPBEXHLevel0X 3 3 7 3" xfId="16539" xr:uid="{83303F3E-6410-4A70-9585-502E6741AA65}"/>
    <cellStyle name="SAPBEXHLevel0X 3 3 7 4" xfId="11645" xr:uid="{4BC2B458-E27D-4AA2-9383-32049D5BDACB}"/>
    <cellStyle name="SAPBEXHLevel0X 3 3 8" xfId="5688" xr:uid="{9CF634AB-57D3-4BA7-941E-D9632ED8F88B}"/>
    <cellStyle name="SAPBEXHLevel0X 3 3 8 2" xfId="13753" xr:uid="{84F51470-2205-47C8-B2FF-452B9935ECCE}"/>
    <cellStyle name="SAPBEXHLevel0X 3 3 8 3" xfId="13568" xr:uid="{FB58C6AE-3983-4377-8967-62D9AFFD5D3C}"/>
    <cellStyle name="SAPBEXHLevel0X 3 3 8 4" xfId="10493" xr:uid="{1029D869-B4A7-4549-9202-029FB5827CA0}"/>
    <cellStyle name="SAPBEXHLevel0X 3 3 9" xfId="5971" xr:uid="{62945C9E-3D9C-4492-9EDF-E053D463BB48}"/>
    <cellStyle name="SAPBEXHLevel0X 3 3 9 2" xfId="9213" xr:uid="{9CDE735B-D993-4658-A0AC-EEE679610C4C}"/>
    <cellStyle name="SAPBEXHLevel0X 3 4" xfId="2074" xr:uid="{4990BE7E-D4D3-4CBD-9F23-DAEAE686EA7A}"/>
    <cellStyle name="SAPBEXHLevel0X 3 4 10" xfId="8977" xr:uid="{3FA594F9-C589-4D69-A070-6761CD9CA992}"/>
    <cellStyle name="SAPBEXHLevel0X 3 4 11" xfId="7325" xr:uid="{F732DCD2-716E-4930-865B-6DDC88CB9262}"/>
    <cellStyle name="SAPBEXHLevel0X 3 4 2" xfId="5689" xr:uid="{9EB45B24-86C6-43DE-9C59-62FC0C7609DE}"/>
    <cellStyle name="SAPBEXHLevel0X 3 4 2 2" xfId="12130" xr:uid="{FAA3800D-1975-483E-8CB1-A264E4155042}"/>
    <cellStyle name="SAPBEXHLevel0X 3 4 2 2 2" xfId="15533" xr:uid="{95A1F0D1-8139-48F2-AA38-835EB296C966}"/>
    <cellStyle name="SAPBEXHLevel0X 3 4 2 2 3" xfId="16929" xr:uid="{A26D543F-186F-44BF-B2EC-D539FC3EC6B2}"/>
    <cellStyle name="SAPBEXHLevel0X 3 4 2 3" xfId="10726" xr:uid="{E98E9513-25D2-4160-8080-C5E5F8B51E4F}"/>
    <cellStyle name="SAPBEXHLevel0X 3 4 2 3 2" xfId="13959" xr:uid="{4859DC4C-D581-4932-85A9-AC2F7D5D7001}"/>
    <cellStyle name="SAPBEXHLevel0X 3 4 2 3 3" xfId="13341" xr:uid="{349BB2D8-4D0E-4B48-947E-44AF4795629B}"/>
    <cellStyle name="SAPBEXHLevel0X 3 4 2 4" xfId="9819" xr:uid="{775297A2-015A-4C63-BE44-22DBB7A60753}"/>
    <cellStyle name="SAPBEXHLevel0X 3 4 2 5" xfId="13252" xr:uid="{0FCA4C13-0441-48E7-93AD-B5905F13CC7C}"/>
    <cellStyle name="SAPBEXHLevel0X 3 4 2 6" xfId="14863" xr:uid="{F1FD23EE-A37F-433E-AA31-D991ADF0909E}"/>
    <cellStyle name="SAPBEXHLevel0X 3 4 2 7" xfId="7926" xr:uid="{D043E436-178D-4B7E-82C4-8E6219D8452C}"/>
    <cellStyle name="SAPBEXHLevel0X 3 4 3" xfId="5972" xr:uid="{EA932FDD-BDF6-4098-BE60-5E8B8229F94B}"/>
    <cellStyle name="SAPBEXHLevel0X 3 4 3 2" xfId="12241" xr:uid="{B2025C2A-0B0A-4A2F-B677-61F416EC4A7A}"/>
    <cellStyle name="SAPBEXHLevel0X 3 4 3 2 2" xfId="15641" xr:uid="{12EC42DE-ED1B-4567-BA9C-9982AC0EDBA2}"/>
    <cellStyle name="SAPBEXHLevel0X 3 4 3 2 3" xfId="17025" xr:uid="{192B8A2C-82DD-4723-B379-75BF220E9839}"/>
    <cellStyle name="SAPBEXHLevel0X 3 4 3 3" xfId="10838" xr:uid="{53BBAF44-5522-47F1-A9A9-3B1474A346B6}"/>
    <cellStyle name="SAPBEXHLevel0X 3 4 3 3 2" xfId="14069" xr:uid="{FB8C1B03-78FB-4F6C-96D5-73BECF59AA0B}"/>
    <cellStyle name="SAPBEXHLevel0X 3 4 3 3 3" xfId="12952" xr:uid="{7BB8035D-4BF1-4F62-8ED2-017CBC685DE9}"/>
    <cellStyle name="SAPBEXHLevel0X 3 4 3 4" xfId="10044" xr:uid="{85F87028-F17F-4078-B88A-C2B13BD1630E}"/>
    <cellStyle name="SAPBEXHLevel0X 3 4 3 5" xfId="13438" xr:uid="{0CF7F7BC-8732-44E2-B9C6-2D8B3467E2F9}"/>
    <cellStyle name="SAPBEXHLevel0X 3 4 3 6" xfId="13818" xr:uid="{3C207574-F221-4AB4-9D6C-ADC7C1FE49AD}"/>
    <cellStyle name="SAPBEXHLevel0X 3 4 3 7" xfId="8151" xr:uid="{7AE5C714-9E80-4B9C-8639-CAD306B33D11}"/>
    <cellStyle name="SAPBEXHLevel0X 3 4 4" xfId="8227" xr:uid="{21D75E10-54D8-4502-A137-EFB002960575}"/>
    <cellStyle name="SAPBEXHLevel0X 3 4 4 2" xfId="12498" xr:uid="{F35B20CB-C03A-4BE6-AB11-3EDFB7CF41D5}"/>
    <cellStyle name="SAPBEXHLevel0X 3 4 4 2 2" xfId="15809" xr:uid="{6F340302-518F-47D6-9ED3-3835509EA420}"/>
    <cellStyle name="SAPBEXHLevel0X 3 4 4 2 3" xfId="17282" xr:uid="{5D808DC9-738F-41BD-B838-9734FB856E21}"/>
    <cellStyle name="SAPBEXHLevel0X 3 4 4 3" xfId="11096" xr:uid="{82ADED27-D345-4C67-87E3-AE9283BFB673}"/>
    <cellStyle name="SAPBEXHLevel0X 3 4 4 3 2" xfId="14283" xr:uid="{9FDF4A50-4005-4FD1-B69B-22A5FB2797DA}"/>
    <cellStyle name="SAPBEXHLevel0X 3 4 4 3 3" xfId="14568" xr:uid="{0B71DFA2-D4E9-4019-85B0-F7821B5CEDC6}"/>
    <cellStyle name="SAPBEXHLevel0X 3 4 4 4" xfId="10119" xr:uid="{CB21562C-2163-4C8D-935C-538CBE478561}"/>
    <cellStyle name="SAPBEXHLevel0X 3 4 4 5" xfId="13513" xr:uid="{7F669F57-7136-4802-86AE-CBC30EFC745E}"/>
    <cellStyle name="SAPBEXHLevel0X 3 4 4 6" xfId="14375" xr:uid="{B3C3AFDE-C19E-45A6-A640-97E5F791A7AA}"/>
    <cellStyle name="SAPBEXHLevel0X 3 4 5" xfId="8113" xr:uid="{1EEFFED9-E00D-41E2-A7CD-D88D8FB94AB8}"/>
    <cellStyle name="SAPBEXHLevel0X 3 4 5 2" xfId="12682" xr:uid="{260B31C9-E3C6-4515-BA04-94B0534199B2}"/>
    <cellStyle name="SAPBEXHLevel0X 3 4 5 2 2" xfId="15896" xr:uid="{86D08993-A371-4AEA-BEDA-CE60C9ED3B4C}"/>
    <cellStyle name="SAPBEXHLevel0X 3 4 5 2 3" xfId="17457" xr:uid="{0081CFA6-1D56-4D24-873B-15A9FEE680D1}"/>
    <cellStyle name="SAPBEXHLevel0X 3 4 5 3" xfId="11273" xr:uid="{DED35C4C-88B5-46FC-813E-14A54DA4084B}"/>
    <cellStyle name="SAPBEXHLevel0X 3 4 5 3 2" xfId="14419" xr:uid="{126FD9C9-3E95-469C-BAE5-A85FCA0394C0}"/>
    <cellStyle name="SAPBEXHLevel0X 3 4 5 3 3" xfId="9123" xr:uid="{1FE6B3F1-65BC-4059-A715-CDBF18734A14}"/>
    <cellStyle name="SAPBEXHLevel0X 3 4 5 4" xfId="10006" xr:uid="{A26E826A-DC80-438E-B784-12CE2618D42B}"/>
    <cellStyle name="SAPBEXHLevel0X 3 4 5 5" xfId="13400" xr:uid="{F35E3052-AC68-4419-A610-EDBA8A0A48D4}"/>
    <cellStyle name="SAPBEXHLevel0X 3 4 5 6" xfId="14670" xr:uid="{9A8D642D-99F5-4872-8BDA-7BEABEE8449C}"/>
    <cellStyle name="SAPBEXHLevel0X 3 4 6" xfId="11025" xr:uid="{28367AC5-8FB7-4A7D-AAF1-2EC53756DB6F}"/>
    <cellStyle name="SAPBEXHLevel0X 3 4 6 2" xfId="12427" xr:uid="{BFA5232A-1C31-4DA7-BB34-0EC000F8EBA8}"/>
    <cellStyle name="SAPBEXHLevel0X 3 4 6 2 2" xfId="15738" xr:uid="{A702348F-8660-4CDE-99AA-AB55491C284E}"/>
    <cellStyle name="SAPBEXHLevel0X 3 4 6 2 3" xfId="17211" xr:uid="{862CDA01-F5BA-42D8-8566-8A24FF53BFB0}"/>
    <cellStyle name="SAPBEXHLevel0X 3 4 6 3" xfId="14212" xr:uid="{B5CE58EE-62FA-4DAB-B660-CDED0D6F7667}"/>
    <cellStyle name="SAPBEXHLevel0X 3 4 6 4" xfId="15210" xr:uid="{E7388BE5-4DC0-41D8-9F7B-155A5AA03B8B}"/>
    <cellStyle name="SAPBEXHLevel0X 3 4 7" xfId="11646" xr:uid="{34B8DFA6-F647-407C-8655-E2B0FD313D87}"/>
    <cellStyle name="SAPBEXHLevel0X 3 4 7 2" xfId="15359" xr:uid="{9613B972-CB8F-42BF-AC54-87674D8A1C93}"/>
    <cellStyle name="SAPBEXHLevel0X 3 4 7 3" xfId="16540" xr:uid="{D37D0943-5FAE-42A3-B3DE-41ADD7D63298}"/>
    <cellStyle name="SAPBEXHLevel0X 3 4 8" xfId="10494" xr:uid="{0463A2B1-AE00-4A5E-89A3-8A391C718B7E}"/>
    <cellStyle name="SAPBEXHLevel0X 3 4 8 2" xfId="13754" xr:uid="{0821B1B7-69D3-4096-B2BD-DDBAD7B0D2F6}"/>
    <cellStyle name="SAPBEXHLevel0X 3 4 8 3" xfId="14739" xr:uid="{9E38119B-1257-415D-A4D4-F015CBD87CE0}"/>
    <cellStyle name="SAPBEXHLevel0X 3 4 9" xfId="9214" xr:uid="{2D77CB04-2D54-4F70-B979-2205974836C2}"/>
    <cellStyle name="SAPBEXHLevel0X 3 5" xfId="2189" xr:uid="{35E3A12A-D41E-4CF6-BF61-8540E1409924}"/>
    <cellStyle name="SAPBEXHLevel0X 3 5 10" xfId="8978" xr:uid="{A56BF88F-3B4E-47C3-A533-C2E77E46E66B}"/>
    <cellStyle name="SAPBEXHLevel0X 3 5 11" xfId="7326" xr:uid="{89C97743-BC28-4D34-9786-EEF519B0EE81}"/>
    <cellStyle name="SAPBEXHLevel0X 3 5 2" xfId="5690" xr:uid="{FF5D2BCF-0CE3-4D10-8269-06063E16B41F}"/>
    <cellStyle name="SAPBEXHLevel0X 3 5 2 2" xfId="12131" xr:uid="{BF96C6AD-A3A2-4D4A-B547-B8B5BAB562A6}"/>
    <cellStyle name="SAPBEXHLevel0X 3 5 2 2 2" xfId="15534" xr:uid="{D4C5348D-7921-425F-A10F-8A0177BCCC9A}"/>
    <cellStyle name="SAPBEXHLevel0X 3 5 2 2 3" xfId="16930" xr:uid="{C9223C4B-72C0-4C24-8595-FE1187254436}"/>
    <cellStyle name="SAPBEXHLevel0X 3 5 2 3" xfId="10727" xr:uid="{862BC9E7-5394-4DB9-82E5-31B091C8822E}"/>
    <cellStyle name="SAPBEXHLevel0X 3 5 2 3 2" xfId="13960" xr:uid="{90C8CC2E-D8CE-48E0-8AED-46419CA7CA85}"/>
    <cellStyle name="SAPBEXHLevel0X 3 5 2 3 3" xfId="14582" xr:uid="{274C8591-B545-4A1B-B087-20A6F5E833CF}"/>
    <cellStyle name="SAPBEXHLevel0X 3 5 2 4" xfId="9818" xr:uid="{BA647C5B-74E9-4463-B3AA-01B751FD567E}"/>
    <cellStyle name="SAPBEXHLevel0X 3 5 2 5" xfId="13251" xr:uid="{7190EE85-5B35-4B5F-99A9-86EB8F280E2C}"/>
    <cellStyle name="SAPBEXHLevel0X 3 5 2 6" xfId="14708" xr:uid="{625C1265-2B54-4501-A39A-0087129B5EC2}"/>
    <cellStyle name="SAPBEXHLevel0X 3 5 2 7" xfId="7925" xr:uid="{AEE013C7-2D54-498B-87FE-FA87B9DEC387}"/>
    <cellStyle name="SAPBEXHLevel0X 3 5 3" xfId="5973" xr:uid="{D577B78E-7116-458E-8967-EF92A5AAA063}"/>
    <cellStyle name="SAPBEXHLevel0X 3 5 3 2" xfId="12242" xr:uid="{32BB62F0-6E44-4BDF-A862-9CD93B981EE2}"/>
    <cellStyle name="SAPBEXHLevel0X 3 5 3 2 2" xfId="15642" xr:uid="{C4B3CCB4-7517-4646-8054-AECCFC492FC3}"/>
    <cellStyle name="SAPBEXHLevel0X 3 5 3 2 3" xfId="17026" xr:uid="{AAA9F048-AFF5-4E38-9BDD-E89CE3A49D60}"/>
    <cellStyle name="SAPBEXHLevel0X 3 5 3 3" xfId="10839" xr:uid="{37F3E234-0D0C-4697-B908-52A7166AA6E2}"/>
    <cellStyle name="SAPBEXHLevel0X 3 5 3 3 2" xfId="14070" xr:uid="{7E87E5DD-0544-451F-877E-AFF3612C05AF}"/>
    <cellStyle name="SAPBEXHLevel0X 3 5 3 3 3" xfId="9092" xr:uid="{F0AD606D-C981-4228-B8A2-4D3A4B376F1F}"/>
    <cellStyle name="SAPBEXHLevel0X 3 5 3 4" xfId="10045" xr:uid="{96622EAF-71F0-4B4A-8FEE-630AD2FBC02D}"/>
    <cellStyle name="SAPBEXHLevel0X 3 5 3 5" xfId="13439" xr:uid="{AFC3070F-6D85-4402-A56A-C34DFBE1109E}"/>
    <cellStyle name="SAPBEXHLevel0X 3 5 3 6" xfId="13542" xr:uid="{C76A28D4-111C-44CA-ABF4-FBB3CBC441B9}"/>
    <cellStyle name="SAPBEXHLevel0X 3 5 3 7" xfId="8152" xr:uid="{15F7677D-380D-49CD-98E6-974A8D75B89E}"/>
    <cellStyle name="SAPBEXHLevel0X 3 5 4" xfId="7978" xr:uid="{1DA8BFB6-A3B8-440A-AB75-1686BFAFE724}"/>
    <cellStyle name="SAPBEXHLevel0X 3 5 4 2" xfId="12499" xr:uid="{CE0B3616-702C-4BC0-BE3D-523E6787416D}"/>
    <cellStyle name="SAPBEXHLevel0X 3 5 4 2 2" xfId="15810" xr:uid="{9826764E-780E-43F0-8267-1216C29EA5E0}"/>
    <cellStyle name="SAPBEXHLevel0X 3 5 4 2 3" xfId="17283" xr:uid="{1BA07A3D-56E4-4BCF-B9D2-25F7C3A6DBD9}"/>
    <cellStyle name="SAPBEXHLevel0X 3 5 4 3" xfId="11097" xr:uid="{DE70B439-5D95-42AC-81CA-7F1DC23EE34D}"/>
    <cellStyle name="SAPBEXHLevel0X 3 5 4 3 2" xfId="14284" xr:uid="{DEDDF756-39FD-46D6-8073-97C89F6E7238}"/>
    <cellStyle name="SAPBEXHLevel0X 3 5 4 3 3" xfId="15206" xr:uid="{31D99A93-0BF2-4409-B37C-2ACBE85559C3}"/>
    <cellStyle name="SAPBEXHLevel0X 3 5 4 4" xfId="9871" xr:uid="{14BA6E48-5636-4274-9D57-67528B2E79F1}"/>
    <cellStyle name="SAPBEXHLevel0X 3 5 4 5" xfId="13304" xr:uid="{5B0619BB-B8C4-4679-8371-E0E762F24F85}"/>
    <cellStyle name="SAPBEXHLevel0X 3 5 4 6" xfId="14974" xr:uid="{1F1D0BA4-C72B-4EA4-A476-AAED71006367}"/>
    <cellStyle name="SAPBEXHLevel0X 3 5 5" xfId="8391" xr:uid="{6F088A48-260C-4308-BC95-C1BA952B29F9}"/>
    <cellStyle name="SAPBEXHLevel0X 3 5 5 2" xfId="12683" xr:uid="{D73B7891-8AA0-4CFF-B646-AE12CEFDBF6E}"/>
    <cellStyle name="SAPBEXHLevel0X 3 5 5 2 2" xfId="15897" xr:uid="{8B75757E-7B56-4523-AFE0-89B7B50E1972}"/>
    <cellStyle name="SAPBEXHLevel0X 3 5 5 2 3" xfId="17458" xr:uid="{1E035308-C219-493A-A6A6-1CCFF60D2C12}"/>
    <cellStyle name="SAPBEXHLevel0X 3 5 5 3" xfId="11274" xr:uid="{B3254803-EAA4-49D6-8A1D-8A7FDDB01916}"/>
    <cellStyle name="SAPBEXHLevel0X 3 5 5 3 2" xfId="14420" xr:uid="{DA9EC88F-2577-4690-960F-C549715B5D31}"/>
    <cellStyle name="SAPBEXHLevel0X 3 5 5 3 3" xfId="9124" xr:uid="{5AC621F3-7B90-4E7E-BD3E-870FE2436C81}"/>
    <cellStyle name="SAPBEXHLevel0X 3 5 5 4" xfId="10281" xr:uid="{9D5B319C-83DF-4B5E-AC68-413B95A90F3A}"/>
    <cellStyle name="SAPBEXHLevel0X 3 5 5 5" xfId="13637" xr:uid="{D1A86698-CF5D-4F31-9C2A-8A9B6CEDAAB0}"/>
    <cellStyle name="SAPBEXHLevel0X 3 5 5 6" xfId="14962" xr:uid="{CFA4119C-5BB8-463A-BD34-0E95682464BF}"/>
    <cellStyle name="SAPBEXHLevel0X 3 5 6" xfId="11026" xr:uid="{51B66C30-C95A-45F1-A11E-2AF4DEFDDC55}"/>
    <cellStyle name="SAPBEXHLevel0X 3 5 6 2" xfId="12428" xr:uid="{FB7204E3-53C1-4503-9FC3-9CFF7B2FF42F}"/>
    <cellStyle name="SAPBEXHLevel0X 3 5 6 2 2" xfId="15739" xr:uid="{E4C0A130-50DD-4937-B291-8FD3FAB456B4}"/>
    <cellStyle name="SAPBEXHLevel0X 3 5 6 2 3" xfId="17212" xr:uid="{AFF140DD-EE34-46D6-BF1E-4507B48E85CF}"/>
    <cellStyle name="SAPBEXHLevel0X 3 5 6 3" xfId="14213" xr:uid="{23662603-1B0A-4ADF-8737-1FFE0A411D35}"/>
    <cellStyle name="SAPBEXHLevel0X 3 5 6 4" xfId="12994" xr:uid="{CD191570-01FC-438B-B460-22952A31A44A}"/>
    <cellStyle name="SAPBEXHLevel0X 3 5 7" xfId="11647" xr:uid="{9E30D95C-DDFB-4750-9F5D-508243C45D6F}"/>
    <cellStyle name="SAPBEXHLevel0X 3 5 7 2" xfId="15360" xr:uid="{36A67FDF-1A52-4E0D-9060-24F01C47DAB4}"/>
    <cellStyle name="SAPBEXHLevel0X 3 5 7 3" xfId="16541" xr:uid="{B5040044-50DB-4957-BB61-AFD20CDFA623}"/>
    <cellStyle name="SAPBEXHLevel0X 3 5 8" xfId="10495" xr:uid="{2F3BB929-E630-4845-8F25-F07F2A701A7C}"/>
    <cellStyle name="SAPBEXHLevel0X 3 5 8 2" xfId="13755" xr:uid="{722C0DC5-99AD-4E18-BE00-9FE114B209BD}"/>
    <cellStyle name="SAPBEXHLevel0X 3 5 8 3" xfId="13062" xr:uid="{EB004650-54CB-4B7B-A21A-AB29C805E7FE}"/>
    <cellStyle name="SAPBEXHLevel0X 3 5 9" xfId="9215" xr:uid="{79EBA294-66EF-4935-AB15-D078AB5D9D67}"/>
    <cellStyle name="SAPBEXHLevel0X 3 6" xfId="3572" xr:uid="{0B5C8F9A-1FD8-4B94-A269-8DDAB5E78C56}"/>
    <cellStyle name="SAPBEXHLevel0X 3 6 10" xfId="8979" xr:uid="{E265BEDB-3DB3-49BC-9D67-BD45566B2F17}"/>
    <cellStyle name="SAPBEXHLevel0X 3 6 11" xfId="7327" xr:uid="{3D799C1B-3B9A-44BF-889F-EC343A6A25B8}"/>
    <cellStyle name="SAPBEXHLevel0X 3 6 2" xfId="5691" xr:uid="{42F0299D-9744-4A33-9E7B-86A0C87F0935}"/>
    <cellStyle name="SAPBEXHLevel0X 3 6 2 2" xfId="12132" xr:uid="{9095DE97-1A3F-4477-B7B5-7F9B65C0ABD4}"/>
    <cellStyle name="SAPBEXHLevel0X 3 6 2 2 2" xfId="15535" xr:uid="{1DC57201-9AE4-431A-ABC7-3CD0244B7DF6}"/>
    <cellStyle name="SAPBEXHLevel0X 3 6 2 2 3" xfId="16931" xr:uid="{4CBF74AE-04C6-4159-9B6F-F886DE126CCA}"/>
    <cellStyle name="SAPBEXHLevel0X 3 6 2 3" xfId="10728" xr:uid="{73A6C16C-B3E9-472C-8B16-14C9B36AA3B8}"/>
    <cellStyle name="SAPBEXHLevel0X 3 6 2 3 2" xfId="13961" xr:uid="{C0927862-6E36-4BEA-97EA-F5F6FC4BA942}"/>
    <cellStyle name="SAPBEXHLevel0X 3 6 2 3 3" xfId="15221" xr:uid="{47D6FD2E-2C66-48CF-8A95-1B9ECE243C22}"/>
    <cellStyle name="SAPBEXHLevel0X 3 6 2 4" xfId="9817" xr:uid="{2782F377-7D79-48C5-98F5-349276023670}"/>
    <cellStyle name="SAPBEXHLevel0X 3 6 2 5" xfId="13250" xr:uid="{E804F561-5DD7-4CC8-8FF3-DC5C3B6FAEED}"/>
    <cellStyle name="SAPBEXHLevel0X 3 6 2 6" xfId="9039" xr:uid="{07D9F188-5879-4015-9008-531D2504173F}"/>
    <cellStyle name="SAPBEXHLevel0X 3 6 2 7" xfId="7924" xr:uid="{3CF8AF15-F685-402F-A7C5-F818F6F9EBDF}"/>
    <cellStyle name="SAPBEXHLevel0X 3 6 3" xfId="5974" xr:uid="{A5D30ECC-6A62-4A1D-ADF7-1C031DE65A0B}"/>
    <cellStyle name="SAPBEXHLevel0X 3 6 3 2" xfId="12243" xr:uid="{0517A985-CFD1-4CB8-B901-A67F902206AE}"/>
    <cellStyle name="SAPBEXHLevel0X 3 6 3 2 2" xfId="15643" xr:uid="{46BDCE59-FEFF-485C-96D2-93873D51F85A}"/>
    <cellStyle name="SAPBEXHLevel0X 3 6 3 2 3" xfId="17027" xr:uid="{4C69F633-885A-4499-8290-36F9736A7639}"/>
    <cellStyle name="SAPBEXHLevel0X 3 6 3 3" xfId="10840" xr:uid="{4D195C83-5676-4993-8973-FABD59619AA7}"/>
    <cellStyle name="SAPBEXHLevel0X 3 6 3 3 2" xfId="14071" xr:uid="{3F7BEC9F-BE1E-415B-AAC7-2379AD2D0162}"/>
    <cellStyle name="SAPBEXHLevel0X 3 6 3 3 3" xfId="13682" xr:uid="{110C90F2-ED86-4ABE-B83A-84D8BA601CFC}"/>
    <cellStyle name="SAPBEXHLevel0X 3 6 3 4" xfId="10046" xr:uid="{81C721B8-5FC1-44B0-B31C-2B81368A84B7}"/>
    <cellStyle name="SAPBEXHLevel0X 3 6 3 5" xfId="13440" xr:uid="{EF16A69B-D4DF-4668-AE46-5FC1EFECFA8E}"/>
    <cellStyle name="SAPBEXHLevel0X 3 6 3 6" xfId="14713" xr:uid="{3B27F574-49B3-49DC-B1A1-0EBEEF6D22C3}"/>
    <cellStyle name="SAPBEXHLevel0X 3 6 3 7" xfId="8153" xr:uid="{2400578C-4986-4C63-B0A2-524E8A8A36EA}"/>
    <cellStyle name="SAPBEXHLevel0X 3 6 4" xfId="8226" xr:uid="{9686573D-D1F8-4BF3-9CF5-7F90F33E49B1}"/>
    <cellStyle name="SAPBEXHLevel0X 3 6 4 2" xfId="12500" xr:uid="{39395628-7BDF-4586-98BF-64001FBE8299}"/>
    <cellStyle name="SAPBEXHLevel0X 3 6 4 2 2" xfId="15811" xr:uid="{AD1F848B-82E6-43A7-AB55-17484A91BF92}"/>
    <cellStyle name="SAPBEXHLevel0X 3 6 4 2 3" xfId="17284" xr:uid="{57F35991-89D4-4242-B7D8-D6457530DBD1}"/>
    <cellStyle name="SAPBEXHLevel0X 3 6 4 3" xfId="11098" xr:uid="{DF5044B8-903F-4B15-A382-30EA934E983E}"/>
    <cellStyle name="SAPBEXHLevel0X 3 6 4 3 2" xfId="14285" xr:uid="{A23A3760-0065-413B-A6AB-D51D9F67BCC9}"/>
    <cellStyle name="SAPBEXHLevel0X 3 6 4 3 3" xfId="12990" xr:uid="{18EE6D93-9D24-4A99-9382-EB52253B67F4}"/>
    <cellStyle name="SAPBEXHLevel0X 3 6 4 4" xfId="10118" xr:uid="{59B85E58-8D28-4BC8-9B14-5497156DFC30}"/>
    <cellStyle name="SAPBEXHLevel0X 3 6 4 5" xfId="13512" xr:uid="{5A7C8D3F-8310-440F-9DBF-C05BAE032A3C}"/>
    <cellStyle name="SAPBEXHLevel0X 3 6 4 6" xfId="13070" xr:uid="{434776CE-D07B-4ACE-88F4-A0C0287F5FCC}"/>
    <cellStyle name="SAPBEXHLevel0X 3 6 5" xfId="8114" xr:uid="{C05AF4C9-F325-41E3-81AF-90A14246D9F4}"/>
    <cellStyle name="SAPBEXHLevel0X 3 6 5 2" xfId="12684" xr:uid="{1031BBB2-DCC3-406C-86A6-7A1A18390FFE}"/>
    <cellStyle name="SAPBEXHLevel0X 3 6 5 2 2" xfId="15898" xr:uid="{688642C9-017A-4890-BC90-8997A7F8CB70}"/>
    <cellStyle name="SAPBEXHLevel0X 3 6 5 2 3" xfId="17459" xr:uid="{202F628D-959D-48AB-A4D0-6344F870884E}"/>
    <cellStyle name="SAPBEXHLevel0X 3 6 5 3" xfId="11275" xr:uid="{59D9F0CA-7C63-4DC0-8ED0-D840B3B9CB37}"/>
    <cellStyle name="SAPBEXHLevel0X 3 6 5 3 2" xfId="14421" xr:uid="{4834845F-41B3-4E9A-80E4-E45F69FAECEA}"/>
    <cellStyle name="SAPBEXHLevel0X 3 6 5 3 3" xfId="9125" xr:uid="{50A3F41D-DA3C-4408-9A24-E58C51C2004C}"/>
    <cellStyle name="SAPBEXHLevel0X 3 6 5 4" xfId="10007" xr:uid="{ECFA2171-DEAB-4EF9-9FE1-D4CB172D19A8}"/>
    <cellStyle name="SAPBEXHLevel0X 3 6 5 5" xfId="13401" xr:uid="{BBD5AD7B-5ADB-4166-8846-6A9256801E73}"/>
    <cellStyle name="SAPBEXHLevel0X 3 6 5 6" xfId="13362" xr:uid="{22DBB381-9132-4D83-A339-BD77B8E3C713}"/>
    <cellStyle name="SAPBEXHLevel0X 3 6 6" xfId="11027" xr:uid="{35F2F9FB-90A0-4954-A5A8-F3191D5CBB77}"/>
    <cellStyle name="SAPBEXHLevel0X 3 6 6 2" xfId="12429" xr:uid="{2B5B9486-DCC9-4C5A-95E4-F4F211E35DA2}"/>
    <cellStyle name="SAPBEXHLevel0X 3 6 6 2 2" xfId="15740" xr:uid="{077D65D8-DCA6-4DEC-929B-377BBDDAFECB}"/>
    <cellStyle name="SAPBEXHLevel0X 3 6 6 2 3" xfId="17213" xr:uid="{49EFF095-2218-4AE8-A6D4-5C33B1BBE31B}"/>
    <cellStyle name="SAPBEXHLevel0X 3 6 6 3" xfId="14214" xr:uid="{80B83DAA-396D-494A-A089-B3FA22B9F625}"/>
    <cellStyle name="SAPBEXHLevel0X 3 6 6 4" xfId="14146" xr:uid="{10865F9E-61D4-450F-BEF0-8798164E3793}"/>
    <cellStyle name="SAPBEXHLevel0X 3 6 7" xfId="11648" xr:uid="{5C0E2BF8-BF48-436D-BC60-B31C39B1C1FB}"/>
    <cellStyle name="SAPBEXHLevel0X 3 6 7 2" xfId="15361" xr:uid="{2FE13EFC-09DF-4F1B-AADE-D154AC77719E}"/>
    <cellStyle name="SAPBEXHLevel0X 3 6 7 3" xfId="16542" xr:uid="{75378563-E7EF-4FE9-AC90-0C878F29EBCC}"/>
    <cellStyle name="SAPBEXHLevel0X 3 6 8" xfId="10496" xr:uid="{7C24E534-61AA-4247-BFFC-F1A9E02177F0}"/>
    <cellStyle name="SAPBEXHLevel0X 3 6 8 2" xfId="13756" xr:uid="{137DC8D0-8193-4F0C-85E3-1C973848130C}"/>
    <cellStyle name="SAPBEXHLevel0X 3 6 8 3" xfId="14366" xr:uid="{82DD30FD-625C-4459-9C0E-DC856742914C}"/>
    <cellStyle name="SAPBEXHLevel0X 3 6 9" xfId="9216" xr:uid="{FBD160EC-38BF-47FF-A836-D96642B286EF}"/>
    <cellStyle name="SAPBEXHLevel0X 3 7" xfId="3988" xr:uid="{E363B607-A4B2-46FF-AEBC-6A4208E1AC64}"/>
    <cellStyle name="SAPBEXHLevel0X 3 7 10" xfId="8980" xr:uid="{9D9F03ED-AF0D-4AFB-B224-FD8B0E2A6814}"/>
    <cellStyle name="SAPBEXHLevel0X 3 7 11" xfId="7328" xr:uid="{65B5510B-23F6-4299-A07F-1D5BFD743EE4}"/>
    <cellStyle name="SAPBEXHLevel0X 3 7 2" xfId="5692" xr:uid="{D3D68DE9-92B9-4637-8C16-1ACDBAA1D0CD}"/>
    <cellStyle name="SAPBEXHLevel0X 3 7 2 2" xfId="12133" xr:uid="{5E8CD325-4477-41CF-A3AE-6A6D3D2874BE}"/>
    <cellStyle name="SAPBEXHLevel0X 3 7 2 2 2" xfId="15536" xr:uid="{E4DB9A5C-DD05-4277-AA8E-4688F279C106}"/>
    <cellStyle name="SAPBEXHLevel0X 3 7 2 2 3" xfId="16932" xr:uid="{641C58B3-9E27-4DEF-92AC-4BB1C32614E6}"/>
    <cellStyle name="SAPBEXHLevel0X 3 7 2 3" xfId="10729" xr:uid="{7FD2E4F2-1F2A-490C-A582-12A0AB0D08A3}"/>
    <cellStyle name="SAPBEXHLevel0X 3 7 2 3 2" xfId="13962" xr:uid="{0AAB493D-DDE3-4ABD-B7A6-B1074BA9B352}"/>
    <cellStyle name="SAPBEXHLevel0X 3 7 2 3 3" xfId="13005" xr:uid="{49D35009-25D3-4E96-B402-3AFD79A97518}"/>
    <cellStyle name="SAPBEXHLevel0X 3 7 2 4" xfId="9816" xr:uid="{43DBCC32-1198-4DC3-BA56-D746415392A9}"/>
    <cellStyle name="SAPBEXHLevel0X 3 7 2 5" xfId="13249" xr:uid="{4932F311-19BE-49F5-9938-AF9475C836BE}"/>
    <cellStyle name="SAPBEXHLevel0X 3 7 2 6" xfId="9038" xr:uid="{87459248-5568-4CDD-A611-46D20D6EA75C}"/>
    <cellStyle name="SAPBEXHLevel0X 3 7 2 7" xfId="7923" xr:uid="{C5E07D51-FC87-4CBA-9A92-52A678DD9E90}"/>
    <cellStyle name="SAPBEXHLevel0X 3 7 3" xfId="5975" xr:uid="{8500087E-7873-4524-B014-94FF6AB72539}"/>
    <cellStyle name="SAPBEXHLevel0X 3 7 3 2" xfId="12244" xr:uid="{BFFB1F48-2D44-43F2-836F-70B1DA904781}"/>
    <cellStyle name="SAPBEXHLevel0X 3 7 3 2 2" xfId="15644" xr:uid="{0CF8799D-C438-453B-A0A4-13D30D9C1871}"/>
    <cellStyle name="SAPBEXHLevel0X 3 7 3 2 3" xfId="17028" xr:uid="{547DBC68-A0CF-420A-BA69-45B950E45338}"/>
    <cellStyle name="SAPBEXHLevel0X 3 7 3 3" xfId="10841" xr:uid="{BBA7F1CB-FFCB-4CDE-9AC4-E470D670DD9E}"/>
    <cellStyle name="SAPBEXHLevel0X 3 7 3 3 2" xfId="14072" xr:uid="{A6260321-0472-4E93-9FE1-3BD23C32125E}"/>
    <cellStyle name="SAPBEXHLevel0X 3 7 3 3 3" xfId="14645" xr:uid="{EE40D56D-81D0-4BF5-ACC3-7F820480A356}"/>
    <cellStyle name="SAPBEXHLevel0X 3 7 3 4" xfId="10047" xr:uid="{D05111C4-0F33-4ADC-8463-F18B88360D14}"/>
    <cellStyle name="SAPBEXHLevel0X 3 7 3 5" xfId="13441" xr:uid="{6CF6EB6C-153C-4858-9EF8-D48603E8B3CD}"/>
    <cellStyle name="SAPBEXHLevel0X 3 7 3 6" xfId="13035" xr:uid="{A0AD667E-3E81-4842-A235-7C41B98288C5}"/>
    <cellStyle name="SAPBEXHLevel0X 3 7 3 7" xfId="8154" xr:uid="{6234E1BE-9282-4C7F-A854-941C68918310}"/>
    <cellStyle name="SAPBEXHLevel0X 3 7 4" xfId="7977" xr:uid="{3AC39504-ACCB-4070-84A9-4008193CC7DC}"/>
    <cellStyle name="SAPBEXHLevel0X 3 7 4 2" xfId="12501" xr:uid="{D46EC6FB-34F0-4895-A327-4ADEECD503DB}"/>
    <cellStyle name="SAPBEXHLevel0X 3 7 4 2 2" xfId="15812" xr:uid="{77698B05-1595-4AC1-AAD4-64503D761B42}"/>
    <cellStyle name="SAPBEXHLevel0X 3 7 4 2 3" xfId="17285" xr:uid="{2D5CF55B-6816-4CAA-8575-489275024AA7}"/>
    <cellStyle name="SAPBEXHLevel0X 3 7 4 3" xfId="11099" xr:uid="{35ECB530-FF6F-4498-889B-CA4809F02097}"/>
    <cellStyle name="SAPBEXHLevel0X 3 7 4 3 2" xfId="14286" xr:uid="{9863B73C-D112-4774-84C6-99555C142C66}"/>
    <cellStyle name="SAPBEXHLevel0X 3 7 4 3 3" xfId="14142" xr:uid="{1A8D566D-4415-4E9C-A5FB-F41BFBFC3F0C}"/>
    <cellStyle name="SAPBEXHLevel0X 3 7 4 4" xfId="9870" xr:uid="{A67681E8-1FF9-47C3-A5CE-812BDB6E0A6E}"/>
    <cellStyle name="SAPBEXHLevel0X 3 7 4 5" xfId="13303" xr:uid="{57D2CCE9-375E-4A36-B145-C614EEB63ABC}"/>
    <cellStyle name="SAPBEXHLevel0X 3 7 4 6" xfId="14178" xr:uid="{04F08396-47F6-4736-BB70-91AB3AF09541}"/>
    <cellStyle name="SAPBEXHLevel0X 3 7 5" xfId="7892" xr:uid="{01DA83E5-6944-4F44-A8E4-84884B700055}"/>
    <cellStyle name="SAPBEXHLevel0X 3 7 5 2" xfId="12685" xr:uid="{A55F80F2-8417-48AE-95FD-8C0FA77AEA18}"/>
    <cellStyle name="SAPBEXHLevel0X 3 7 5 2 2" xfId="15899" xr:uid="{B71F4FAF-D39C-4FA6-BFBC-900C98AA4CBA}"/>
    <cellStyle name="SAPBEXHLevel0X 3 7 5 2 3" xfId="17460" xr:uid="{92ADE2D9-F92D-4F41-B1A8-20279680309E}"/>
    <cellStyle name="SAPBEXHLevel0X 3 7 5 3" xfId="11276" xr:uid="{87934308-90C0-44DE-BB96-18EE5E37DCA1}"/>
    <cellStyle name="SAPBEXHLevel0X 3 7 5 3 2" xfId="14422" xr:uid="{793A43B3-2D6A-4840-835E-CCA049340B12}"/>
    <cellStyle name="SAPBEXHLevel0X 3 7 5 3 3" xfId="9126" xr:uid="{324C0CCD-93FB-4186-AB51-C8A7FA943A0F}"/>
    <cellStyle name="SAPBEXHLevel0X 3 7 5 4" xfId="9785" xr:uid="{9AF502A8-731D-431A-85B7-0B9C0DDA0558}"/>
    <cellStyle name="SAPBEXHLevel0X 3 7 5 5" xfId="13218" xr:uid="{A4935D73-2CAD-4AD5-9FE9-0DE940E263EF}"/>
    <cellStyle name="SAPBEXHLevel0X 3 7 5 6" xfId="15244" xr:uid="{32F7F626-8E55-4D58-8728-844A22711A04}"/>
    <cellStyle name="SAPBEXHLevel0X 3 7 6" xfId="11028" xr:uid="{62CFEC8A-0688-48F1-9DAB-7860398A341C}"/>
    <cellStyle name="SAPBEXHLevel0X 3 7 6 2" xfId="12430" xr:uid="{FFAD7ED2-F089-44F3-885C-13CC5E5DCB2C}"/>
    <cellStyle name="SAPBEXHLevel0X 3 7 6 2 2" xfId="15741" xr:uid="{271F931D-5E30-4905-832E-62FF9E5D6783}"/>
    <cellStyle name="SAPBEXHLevel0X 3 7 6 2 3" xfId="17214" xr:uid="{C04AA304-1CA1-47F8-B034-8D2809166C5C}"/>
    <cellStyle name="SAPBEXHLevel0X 3 7 6 3" xfId="14215" xr:uid="{8ABAD23F-6813-4E09-9961-21E753B4B9DF}"/>
    <cellStyle name="SAPBEXHLevel0X 3 7 6 4" xfId="14940" xr:uid="{9BB3EF02-7C38-47FB-9808-797340A7A1EF}"/>
    <cellStyle name="SAPBEXHLevel0X 3 7 7" xfId="11649" xr:uid="{D347B6B2-12CE-4413-8ADE-95BF72C07CE9}"/>
    <cellStyle name="SAPBEXHLevel0X 3 7 7 2" xfId="15362" xr:uid="{3BC1A857-2458-4E43-9F1D-9307F65AA76F}"/>
    <cellStyle name="SAPBEXHLevel0X 3 7 7 3" xfId="16543" xr:uid="{92C3CC48-D846-4CE1-BBB6-665795278835}"/>
    <cellStyle name="SAPBEXHLevel0X 3 7 8" xfId="10497" xr:uid="{18A7EAA7-CAE7-4635-A8AC-4FE04CC3E37D}"/>
    <cellStyle name="SAPBEXHLevel0X 3 7 8 2" xfId="13757" xr:uid="{6068A77C-1EE6-4590-8345-0CC7E3742C20}"/>
    <cellStyle name="SAPBEXHLevel0X 3 7 8 3" xfId="15068" xr:uid="{4EBCDDA5-4DB0-410A-BF40-8491F9E6CCB7}"/>
    <cellStyle name="SAPBEXHLevel0X 3 7 9" xfId="9217" xr:uid="{0B1FD92B-D22A-476C-84B4-E0203C799C68}"/>
    <cellStyle name="SAPBEXHLevel0X 3 8" xfId="3855" xr:uid="{AF31EC9C-C46C-44DE-A2D5-176DA1893ECD}"/>
    <cellStyle name="SAPBEXHLevel0X 3 8 10" xfId="8981" xr:uid="{C3FCBA12-42E2-43E2-9C93-66CF56930BCD}"/>
    <cellStyle name="SAPBEXHLevel0X 3 8 11" xfId="7329" xr:uid="{6152599A-C243-4E29-AEED-049DB085C5CC}"/>
    <cellStyle name="SAPBEXHLevel0X 3 8 2" xfId="5693" xr:uid="{A96E2567-4724-4AA4-B0EA-A0857FD6C971}"/>
    <cellStyle name="SAPBEXHLevel0X 3 8 2 2" xfId="12134" xr:uid="{499B8C60-57DB-4CC7-8B4B-18F0AFE347C8}"/>
    <cellStyle name="SAPBEXHLevel0X 3 8 2 2 2" xfId="15537" xr:uid="{4A35B3FD-71BB-47E2-B1F9-8B854E84841C}"/>
    <cellStyle name="SAPBEXHLevel0X 3 8 2 2 3" xfId="16933" xr:uid="{DDCA7453-C9CC-4E50-82CC-EAFF79C0BE16}"/>
    <cellStyle name="SAPBEXHLevel0X 3 8 2 3" xfId="10730" xr:uid="{D51C9857-7AA7-4DA1-AC5B-EE08DAED9F37}"/>
    <cellStyle name="SAPBEXHLevel0X 3 8 2 3 2" xfId="13963" xr:uid="{14B41988-3AC5-458C-9EEE-75E2F85684D4}"/>
    <cellStyle name="SAPBEXHLevel0X 3 8 2 3 3" xfId="9077" xr:uid="{421F323E-A041-483D-9468-7C19C96ED6F5}"/>
    <cellStyle name="SAPBEXHLevel0X 3 8 2 4" xfId="9815" xr:uid="{6476ED76-9302-4FAD-8437-F17CEB8F78F9}"/>
    <cellStyle name="SAPBEXHLevel0X 3 8 2 5" xfId="13248" xr:uid="{33298BED-8C57-4354-992B-1C9B148E5429}"/>
    <cellStyle name="SAPBEXHLevel0X 3 8 2 6" xfId="12981" xr:uid="{0FCA5D78-2C36-4587-AC3A-96BBEB804027}"/>
    <cellStyle name="SAPBEXHLevel0X 3 8 2 7" xfId="7922" xr:uid="{0E594C7E-FB1C-4311-8161-F9316339F146}"/>
    <cellStyle name="SAPBEXHLevel0X 3 8 3" xfId="5976" xr:uid="{EF4B3371-8C17-47E9-ABDB-1F99B24BEE2E}"/>
    <cellStyle name="SAPBEXHLevel0X 3 8 3 2" xfId="12245" xr:uid="{60EAF010-1D83-4EA2-A5B6-C7352A8A92C9}"/>
    <cellStyle name="SAPBEXHLevel0X 3 8 3 2 2" xfId="15645" xr:uid="{6289105F-AB9A-4F2D-824F-92DB30D5D362}"/>
    <cellStyle name="SAPBEXHLevel0X 3 8 3 2 3" xfId="17029" xr:uid="{93D436AE-F3EC-4683-9188-5E5306158A17}"/>
    <cellStyle name="SAPBEXHLevel0X 3 8 3 3" xfId="10842" xr:uid="{519F7901-40BC-4B3D-971B-6AB626B328B2}"/>
    <cellStyle name="SAPBEXHLevel0X 3 8 3 3 2" xfId="14073" xr:uid="{6F979DEB-39A5-4866-87F8-A51101060365}"/>
    <cellStyle name="SAPBEXHLevel0X 3 8 3 3 3" xfId="13327" xr:uid="{334A97D1-02C4-4D5D-BBF2-E0B58DBD0F12}"/>
    <cellStyle name="SAPBEXHLevel0X 3 8 3 4" xfId="10048" xr:uid="{A8F2052B-397C-455C-8012-BB91DB599A24}"/>
    <cellStyle name="SAPBEXHLevel0X 3 8 3 5" xfId="13442" xr:uid="{A97A9D87-D4CA-446B-8CBB-10BABF37EC1C}"/>
    <cellStyle name="SAPBEXHLevel0X 3 8 3 6" xfId="14341" xr:uid="{5A46E901-9547-4BB1-AB59-9F5B175D515B}"/>
    <cellStyle name="SAPBEXHLevel0X 3 8 3 7" xfId="8155" xr:uid="{FD4966B2-14AB-4DD3-8C09-E88453F714D9}"/>
    <cellStyle name="SAPBEXHLevel0X 3 8 4" xfId="7976" xr:uid="{BCDBDE3F-E3A3-473C-9638-AEC76AF26069}"/>
    <cellStyle name="SAPBEXHLevel0X 3 8 4 2" xfId="12502" xr:uid="{753762D0-853E-4D38-9C13-0EE47308B96D}"/>
    <cellStyle name="SAPBEXHLevel0X 3 8 4 2 2" xfId="15813" xr:uid="{78283B5B-323F-414E-9824-43FC4C9C09B1}"/>
    <cellStyle name="SAPBEXHLevel0X 3 8 4 2 3" xfId="17286" xr:uid="{44A7C0CE-7E96-4AD8-83A3-ACA01D23C82C}"/>
    <cellStyle name="SAPBEXHLevel0X 3 8 4 3" xfId="11100" xr:uid="{F126BC02-34F8-4173-9BBF-B56B4CEB1663}"/>
    <cellStyle name="SAPBEXHLevel0X 3 8 4 3 2" xfId="14287" xr:uid="{3D392635-CAD9-4453-97CB-15E3C145D78D}"/>
    <cellStyle name="SAPBEXHLevel0X 3 8 4 3 3" xfId="14936" xr:uid="{18F94145-4BC0-491A-9CEB-04BA09B8481C}"/>
    <cellStyle name="SAPBEXHLevel0X 3 8 4 4" xfId="9869" xr:uid="{E8DEE4F8-37AB-4287-8156-274518DD504F}"/>
    <cellStyle name="SAPBEXHLevel0X 3 8 4 5" xfId="13302" xr:uid="{42F40659-FC95-4191-AB7B-69B5552EC6B6}"/>
    <cellStyle name="SAPBEXHLevel0X 3 8 4 6" xfId="13028" xr:uid="{53717CFB-390B-4911-BFF8-F5ABC3FAE556}"/>
    <cellStyle name="SAPBEXHLevel0X 3 8 5" xfId="8390" xr:uid="{4A722339-E2FF-4989-8613-3878EA032D63}"/>
    <cellStyle name="SAPBEXHLevel0X 3 8 5 2" xfId="12686" xr:uid="{581D1483-289D-40D7-9570-F7AAB7743BB9}"/>
    <cellStyle name="SAPBEXHLevel0X 3 8 5 2 2" xfId="15900" xr:uid="{6083E955-67FF-42C9-B5ED-1B12E5CD8B65}"/>
    <cellStyle name="SAPBEXHLevel0X 3 8 5 2 3" xfId="17461" xr:uid="{A39B4C1C-E46F-443B-BC45-B55E88F37149}"/>
    <cellStyle name="SAPBEXHLevel0X 3 8 5 3" xfId="11277" xr:uid="{D4AD528F-FD90-42D7-B967-C6E1E3E57782}"/>
    <cellStyle name="SAPBEXHLevel0X 3 8 5 3 2" xfId="14423" xr:uid="{7275F8CC-FE2B-48EB-93B8-9790A9FA276E}"/>
    <cellStyle name="SAPBEXHLevel0X 3 8 5 3 3" xfId="9127" xr:uid="{B753C787-3748-47CC-973F-70CD35723A6C}"/>
    <cellStyle name="SAPBEXHLevel0X 3 8 5 4" xfId="10280" xr:uid="{01385CD2-859E-4F68-BE71-17AFF909C58C}"/>
    <cellStyle name="SAPBEXHLevel0X 3 8 5 5" xfId="13636" xr:uid="{CD22651D-2455-4653-B55D-34C961E87E52}"/>
    <cellStyle name="SAPBEXHLevel0X 3 8 5 6" xfId="14168" xr:uid="{9F73F88F-EDE5-40AE-B0AF-7698DF0DBCD1}"/>
    <cellStyle name="SAPBEXHLevel0X 3 8 6" xfId="11029" xr:uid="{8CF7E8C8-A68B-4794-877D-04E63B97FD03}"/>
    <cellStyle name="SAPBEXHLevel0X 3 8 6 2" xfId="12431" xr:uid="{954C9141-496F-4365-8681-50D4C9FF0B52}"/>
    <cellStyle name="SAPBEXHLevel0X 3 8 6 2 2" xfId="15742" xr:uid="{65FD95E0-CA0C-42F4-8416-4F1D54085E20}"/>
    <cellStyle name="SAPBEXHLevel0X 3 8 6 2 3" xfId="17215" xr:uid="{A3CDFA3E-2D29-44DC-9C12-25C7317EA0B9}"/>
    <cellStyle name="SAPBEXHLevel0X 3 8 6 3" xfId="14216" xr:uid="{2696A4DC-4F86-458A-BB37-0B10068FFC94}"/>
    <cellStyle name="SAPBEXHLevel0X 3 8 6 4" xfId="13092" xr:uid="{A67AAD87-DB50-4B2C-958E-F4F497E57244}"/>
    <cellStyle name="SAPBEXHLevel0X 3 8 7" xfId="11650" xr:uid="{DF5934DC-9BA4-42FE-8F0D-8E45E3C4DB1E}"/>
    <cellStyle name="SAPBEXHLevel0X 3 8 7 2" xfId="15363" xr:uid="{3925E2C7-6CF3-4EC9-A3DD-45F844210373}"/>
    <cellStyle name="SAPBEXHLevel0X 3 8 7 3" xfId="16544" xr:uid="{2E5D1A27-4366-40E2-A410-8702CFBFE76A}"/>
    <cellStyle name="SAPBEXHLevel0X 3 8 8" xfId="10498" xr:uid="{2BECDAB7-D751-4C97-8C56-639A928E14A3}"/>
    <cellStyle name="SAPBEXHLevel0X 3 8 8 2" xfId="13758" xr:uid="{0E8758A9-5781-4D25-A979-043D1823DA36}"/>
    <cellStyle name="SAPBEXHLevel0X 3 8 8 3" xfId="13158" xr:uid="{E0D5CDA1-7CB2-4531-9427-89E851F22690}"/>
    <cellStyle name="SAPBEXHLevel0X 3 8 9" xfId="9218" xr:uid="{4FE77FB9-20F2-43B6-AB26-7398C46321CD}"/>
    <cellStyle name="SAPBEXHLevel0X 3 9" xfId="3924" xr:uid="{65CCACBC-B24D-444C-8605-78A01A2CC022}"/>
    <cellStyle name="SAPBEXHLevel0X 3 9 2" xfId="12127" xr:uid="{0A632028-26B6-4CEE-909E-1282B42966AA}"/>
    <cellStyle name="SAPBEXHLevel0X 3 9 2 2" xfId="15530" xr:uid="{B66191CD-E42A-4E54-86A8-54A11C381083}"/>
    <cellStyle name="SAPBEXHLevel0X 3 9 2 3" xfId="16926" xr:uid="{5CD38D8C-7B15-4448-A3B6-1E60D8A4E84A}"/>
    <cellStyle name="SAPBEXHLevel0X 3 9 3" xfId="10723" xr:uid="{254B586E-9AC8-4F08-9951-4FE08077E643}"/>
    <cellStyle name="SAPBEXHLevel0X 3 9 3 2" xfId="13956" xr:uid="{7CBA46EC-4DBA-45BA-BAA0-3188F33356AB}"/>
    <cellStyle name="SAPBEXHLevel0X 3 9 3 3" xfId="9076" xr:uid="{3ABA989B-40B8-45A9-916D-AAE0B259D80F}"/>
    <cellStyle name="SAPBEXHLevel0X 3 9 4" xfId="9822" xr:uid="{70843A2D-5334-40D1-A8B3-81BA976288A2}"/>
    <cellStyle name="SAPBEXHLevel0X 3 9 5" xfId="13255" xr:uid="{B273CD9E-50BE-4530-AFCC-CB9FCBA1D6D2}"/>
    <cellStyle name="SAPBEXHLevel0X 3 9 6" xfId="13710" xr:uid="{6123CB4B-5A55-426C-9AEE-E11A6DB76EF0}"/>
    <cellStyle name="SAPBEXHLevel0X 3 9 7" xfId="7929" xr:uid="{2BF47B5E-7BA5-4DC8-92D8-806B3838269E}"/>
    <cellStyle name="SAPBEXHLevel0X 4" xfId="978" xr:uid="{FBE64E8A-A84F-4A0B-9474-88A461712907}"/>
    <cellStyle name="SAPBEXHLevel0X 4 2" xfId="12125" xr:uid="{E367448B-27C2-431C-B05F-6F7E53E21E39}"/>
    <cellStyle name="SAPBEXHLevel0X 4 2 2" xfId="15528" xr:uid="{306634CE-9376-4304-89F8-576684C3C229}"/>
    <cellStyle name="SAPBEXHLevel0X 4 2 3" xfId="16924" xr:uid="{E8BA82B4-16A6-476B-ADA1-B9028C465342}"/>
    <cellStyle name="SAPBEXHLevel0X 4 3" xfId="10721" xr:uid="{5E656565-6FEC-4A06-BB3A-5013946BA83B}"/>
    <cellStyle name="SAPBEXHLevel0X 4 3 2" xfId="13954" xr:uid="{B355916B-6F6F-481E-AFE0-E556F2568B92}"/>
    <cellStyle name="SAPBEXHLevel0X 4 3 3" xfId="9074" xr:uid="{7F6487C1-C749-4C26-B567-D5CD7ADC8334}"/>
    <cellStyle name="SAPBEXHLevel0X 4 4" xfId="9824" xr:uid="{232B4095-E22D-4A9E-BA3A-13360658BC97}"/>
    <cellStyle name="SAPBEXHLevel0X 4 5" xfId="13257" xr:uid="{CFAE19B4-2BCD-47AE-B260-5B860CBB51F1}"/>
    <cellStyle name="SAPBEXHLevel0X 4 6" xfId="14707" xr:uid="{F145C15B-9D2F-4499-9351-056CB82A1419}"/>
    <cellStyle name="SAPBEXHLevel0X 4 7" xfId="7931" xr:uid="{68F71D22-E5D1-45A8-8726-8EC235408ECC}"/>
    <cellStyle name="SAPBEXHLevel0X 5" xfId="1035" xr:uid="{5A2C3E03-12D8-4035-9AF9-E42A2268D8F8}"/>
    <cellStyle name="SAPBEXHLevel0X 5 2" xfId="12236" xr:uid="{1C0AF2E9-ED20-42CE-8293-81D07688D686}"/>
    <cellStyle name="SAPBEXHLevel0X 5 2 2" xfId="15636" xr:uid="{E947CE33-C67D-4597-AC04-DB9CB92B602E}"/>
    <cellStyle name="SAPBEXHLevel0X 5 2 3" xfId="17020" xr:uid="{C68233F8-B9FE-4AE2-BA6F-EC9730494494}"/>
    <cellStyle name="SAPBEXHLevel0X 5 3" xfId="10833" xr:uid="{8C0362A8-0B22-4DD2-B971-21267D1DC554}"/>
    <cellStyle name="SAPBEXHLevel0X 5 3 2" xfId="14064" xr:uid="{0F552B0C-FF47-4A72-BE79-B4E13B1BDC7D}"/>
    <cellStyle name="SAPBEXHLevel0X 5 3 3" xfId="14725" xr:uid="{A476AFD5-7127-4EAD-BE9C-52BE119ED623}"/>
    <cellStyle name="SAPBEXHLevel0X 5 4" xfId="10252" xr:uid="{116985C3-CD27-4D1D-A7DA-7161BD1162AF}"/>
    <cellStyle name="SAPBEXHLevel0X 5 5" xfId="13608" xr:uid="{5CB53B6D-CA5F-4F7C-A2A1-ED9E98C83D2D}"/>
    <cellStyle name="SAPBEXHLevel0X 5 6" xfId="15235" xr:uid="{F8BA0F75-B213-4C13-B98F-9D33B04BA4D5}"/>
    <cellStyle name="SAPBEXHLevel0X 5 7" xfId="8362" xr:uid="{B5D6AB95-4655-486A-8611-CCA2A8D90694}"/>
    <cellStyle name="SAPBEXHLevel0X 6" xfId="202" xr:uid="{C0002469-8DE9-4E71-BF0D-2F74BFC3D4AE}"/>
    <cellStyle name="SAPBEXHLevel0X 6 2" xfId="1155" xr:uid="{2D0A159C-16B6-40FC-972F-90FE3F189CE3}"/>
    <cellStyle name="SAPBEXHLevel0X 6 2 2" xfId="2403" xr:uid="{0103923C-EC8B-490C-A5F9-86D10FE3A94C}"/>
    <cellStyle name="SAPBEXHLevel0X 6 2 2 2" xfId="15804" xr:uid="{6BAF4E2D-4549-4432-8919-39D0FDFAD274}"/>
    <cellStyle name="SAPBEXHLevel0X 6 2 3" xfId="2909" xr:uid="{7A2A9C2E-3175-411C-B314-0D9B95509F70}"/>
    <cellStyle name="SAPBEXHLevel0X 6 2 3 2" xfId="17277" xr:uid="{7F0C3267-5EC5-4C4B-BD02-7A24BDD3BC97}"/>
    <cellStyle name="SAPBEXHLevel0X 6 2 4" xfId="2172" xr:uid="{85AA9527-5EB5-4A0B-B675-3D3FD8B9E57C}"/>
    <cellStyle name="SAPBEXHLevel0X 6 2 5" xfId="2858" xr:uid="{7648808E-EF99-4A51-8B99-23D51ED0B5BF}"/>
    <cellStyle name="SAPBEXHLevel0X 6 2 6" xfId="3821" xr:uid="{2B1D27E2-392C-4BF3-AEFD-D01D3C62E184}"/>
    <cellStyle name="SAPBEXHLevel0X 6 2 7" xfId="4470" xr:uid="{75CDB898-CF12-4301-9D4A-9B1620E4B80E}"/>
    <cellStyle name="SAPBEXHLevel0X 6 2 8" xfId="12493" xr:uid="{46463EB0-B05E-4997-84E5-CA9985E0DC43}"/>
    <cellStyle name="SAPBEXHLevel0X 6 3" xfId="1549" xr:uid="{BCC43807-3D97-4520-9842-7A1C7D114463}"/>
    <cellStyle name="SAPBEXHLevel0X 6 3 2" xfId="14278" xr:uid="{EA5A8325-3850-41D1-96EF-754BD422EB60}"/>
    <cellStyle name="SAPBEXHLevel0X 6 3 3" xfId="12941" xr:uid="{6BD3E384-62BD-4AE0-A7FB-5D641B7C3377}"/>
    <cellStyle name="SAPBEXHLevel0X 6 3 4" xfId="11091" xr:uid="{3DC713FC-2D60-45DA-9B69-6014B2BD8406}"/>
    <cellStyle name="SAPBEXHLevel0X 6 4" xfId="1643" xr:uid="{6C4729E2-000B-4B85-BB9A-DD170C399595}"/>
    <cellStyle name="SAPBEXHLevel0X 6 4 2" xfId="9878" xr:uid="{1D033866-5947-4055-95FE-DCE1DC4A7861}"/>
    <cellStyle name="SAPBEXHLevel0X 6 5" xfId="3256" xr:uid="{DA53B946-84E9-469A-8B80-2EABEF2C7722}"/>
    <cellStyle name="SAPBEXHLevel0X 6 5 2" xfId="13311" xr:uid="{15767D15-0F64-4B93-A7EE-E7A605A2B2F3}"/>
    <cellStyle name="SAPBEXHLevel0X 6 6" xfId="1851" xr:uid="{4CB75832-C1C3-4E2D-AB3D-8C6045F3D267}"/>
    <cellStyle name="SAPBEXHLevel0X 6 6 2" xfId="15084" xr:uid="{61D84376-6472-4558-BFEC-79D4E7537CC1}"/>
    <cellStyle name="SAPBEXHLevel0X 6 7" xfId="4104" xr:uid="{64A02EFE-BBCF-466D-9AF2-228F51E77304}"/>
    <cellStyle name="SAPBEXHLevel0X 6 8" xfId="3974" xr:uid="{9046167A-68A2-4EC1-8B96-EF352B47DABA}"/>
    <cellStyle name="SAPBEXHLevel0X 6 9" xfId="7985" xr:uid="{F00780A7-9375-49EE-89DA-B53887FDC54A}"/>
    <cellStyle name="SAPBEXHLevel0X 7" xfId="1131" xr:uid="{D1DFC156-403F-447A-A95A-5231305D593B}"/>
    <cellStyle name="SAPBEXHLevel0X 7 2" xfId="2379" xr:uid="{28F08840-7907-44A7-B2E5-293B8DCACDF0}"/>
    <cellStyle name="SAPBEXHLevel0X 7 2 2" xfId="15891" xr:uid="{BB81787A-3A08-4A98-B2E4-6D2C48CA1A81}"/>
    <cellStyle name="SAPBEXHLevel0X 7 2 3" xfId="17452" xr:uid="{0D1401C5-FD36-440F-B1A0-EDC6C3EE9AF1}"/>
    <cellStyle name="SAPBEXHLevel0X 7 2 4" xfId="12677" xr:uid="{6822333C-ECCE-4186-A6B1-685407105BA7}"/>
    <cellStyle name="SAPBEXHLevel0X 7 3" xfId="2885" xr:uid="{F63E2309-419A-4683-AC85-B8CBF54BC641}"/>
    <cellStyle name="SAPBEXHLevel0X 7 3 2" xfId="14414" xr:uid="{C697ECF6-57B9-4312-A133-5F0B35D71C15}"/>
    <cellStyle name="SAPBEXHLevel0X 7 3 3" xfId="9118" xr:uid="{EE9C44F9-C2B2-428D-A027-7A424A49656F}"/>
    <cellStyle name="SAPBEXHLevel0X 7 3 4" xfId="11268" xr:uid="{69C290F2-0597-41FA-93EF-8FE2BB79EEAB}"/>
    <cellStyle name="SAPBEXHLevel0X 7 4" xfId="2148" xr:uid="{1411AFA1-3841-49B9-B90A-561C2498853A}"/>
    <cellStyle name="SAPBEXHLevel0X 7 4 2" xfId="10286" xr:uid="{0EBDB978-81D7-4822-96FC-0C2840250D0D}"/>
    <cellStyle name="SAPBEXHLevel0X 7 5" xfId="1511" xr:uid="{FA6B2275-F25E-4390-A9FF-DC8EE36C10B3}"/>
    <cellStyle name="SAPBEXHLevel0X 7 5 2" xfId="13642" xr:uid="{65DC491E-4132-4183-B507-58299A57C99C}"/>
    <cellStyle name="SAPBEXHLevel0X 7 6" xfId="3521" xr:uid="{0837DC51-365C-4DFF-9774-ACE13BA0ABC6}"/>
    <cellStyle name="SAPBEXHLevel0X 7 6 2" xfId="13066" xr:uid="{C23643C0-D0E4-4A3A-85CF-BB3DF907F59F}"/>
    <cellStyle name="SAPBEXHLevel0X 7 7" xfId="4454" xr:uid="{B033CFAF-4C2C-4E59-AFF3-48BD6CA5371F}"/>
    <cellStyle name="SAPBEXHLevel0X 7 8" xfId="8396" xr:uid="{8403007D-FF6D-4D02-8464-6B3E10BC86BE}"/>
    <cellStyle name="SAPBEXHLevel0X 8" xfId="1434" xr:uid="{51481766-3ED2-4279-84AE-342D83EC6F71}"/>
    <cellStyle name="SAPBEXHLevel0X 8 2" xfId="12560" xr:uid="{F43D36E2-19DE-4A61-80CB-6BAF4BF79E7C}"/>
    <cellStyle name="SAPBEXHLevel0X 8 2 2" xfId="15862" xr:uid="{7A3C98EF-64B7-41C9-AC73-02E93C0F98BF}"/>
    <cellStyle name="SAPBEXHLevel0X 8 2 3" xfId="17335" xr:uid="{2358DE44-0042-46AD-A549-D2C3AF463569}"/>
    <cellStyle name="SAPBEXHLevel0X 8 3" xfId="14336" xr:uid="{A95C5F1C-C7B2-4BFE-882C-C131E283D29B}"/>
    <cellStyle name="SAPBEXHLevel0X 8 4" xfId="13034" xr:uid="{87160FD8-926D-4905-A935-F68E969A8C62}"/>
    <cellStyle name="SAPBEXHLevel0X 8 5" xfId="11151" xr:uid="{AFFF2078-903B-48A0-AB35-28638B1A6E6B}"/>
    <cellStyle name="SAPBEXHLevel0X 9" xfId="2291" xr:uid="{397F3366-99BE-43C4-9A26-C0638F2DE2A1}"/>
    <cellStyle name="SAPBEXHLevel0X 9 2" xfId="15320" xr:uid="{7CF4530D-DE45-4FCE-8AD1-AF9487E84604}"/>
    <cellStyle name="SAPBEXHLevel0X 9 3" xfId="16436" xr:uid="{2C23975C-F33D-49F3-B79C-514BF24E67F6}"/>
    <cellStyle name="SAPBEXHLevel0X 9 4" xfId="11532" xr:uid="{C6ADB810-CF1A-41A6-BDF2-5E6B96DC0B91}"/>
    <cellStyle name="SAPBEXHLevel0X_0910 GSO Capex RRP - Final (Detail) v2 220710" xfId="5694" xr:uid="{DAD4CEFA-D6CA-4971-BF5C-686FD3BFE13E}"/>
    <cellStyle name="SAPBEXHLevel1" xfId="71" xr:uid="{5C4F7907-E6FC-476B-8A50-F848A0478AD0}"/>
    <cellStyle name="SAPBEXHLevel1 10" xfId="1435" xr:uid="{2BEA1271-F504-4FCD-BFDF-F5D476D072F7}"/>
    <cellStyle name="SAPBEXHLevel1 10 2" xfId="9219" xr:uid="{4DC4A91E-E382-4569-8581-C30F38774CDB}"/>
    <cellStyle name="SAPBEXHLevel1 11" xfId="2249" xr:uid="{051C4079-38A1-4C23-9F04-7FB3C05B0D2E}"/>
    <cellStyle name="SAPBEXHLevel1 11 2" xfId="8982" xr:uid="{3E74BE13-EF74-4F94-9E69-E021AB8DB28B}"/>
    <cellStyle name="SAPBEXHLevel1 12" xfId="3159" xr:uid="{2C956767-D13D-4D40-AE7E-3EA492D204DE}"/>
    <cellStyle name="SAPBEXHLevel1 13" xfId="3643" xr:uid="{4DAE0749-393B-4ABA-853A-AE6AAE5B8C4E}"/>
    <cellStyle name="SAPBEXHLevel1 14" xfId="4000" xr:uid="{1E71D8FE-F5FA-4FE8-B695-A2ECDE7424DE}"/>
    <cellStyle name="SAPBEXHLevel1 15" xfId="3246" xr:uid="{2E447948-75CE-4584-B084-C14BE86100DA}"/>
    <cellStyle name="SAPBEXHLevel1 16" xfId="5695" xr:uid="{0A1D4510-E186-4278-A169-75A300EEB1A5}"/>
    <cellStyle name="SAPBEXHLevel1 17" xfId="5977" xr:uid="{55387450-7E32-4321-AA8F-CAD87562EE3F}"/>
    <cellStyle name="SAPBEXHLevel1 18" xfId="7330" xr:uid="{56E9E545-397C-4705-B75E-C5D2A5CFEF12}"/>
    <cellStyle name="SAPBEXHLevel1 2" xfId="797" xr:uid="{180EB6E4-C2E3-4F0E-973F-71CF49F6534C}"/>
    <cellStyle name="SAPBEXHLevel1 2 10" xfId="5978" xr:uid="{13A7879F-6A1B-4932-9778-925B4B55C6EC}"/>
    <cellStyle name="SAPBEXHLevel1 2 10 2" xfId="8983" xr:uid="{D791F8C8-FB84-4F81-8E82-4D31C6DA1AA4}"/>
    <cellStyle name="SAPBEXHLevel1 2 11" xfId="7331" xr:uid="{B3119D32-77D2-4065-8B02-32755EA2157C}"/>
    <cellStyle name="SAPBEXHLevel1 2 2" xfId="1281" xr:uid="{90DB1FD3-D163-4F2B-98A4-3F6D32138069}"/>
    <cellStyle name="SAPBEXHLevel1 2 2 2" xfId="2529" xr:uid="{7B560E5D-96ED-4675-8088-038B918414F1}"/>
    <cellStyle name="SAPBEXHLevel1 2 2 2 2" xfId="15539" xr:uid="{1728550A-41C9-4ADA-B5C3-B32D64B586E0}"/>
    <cellStyle name="SAPBEXHLevel1 2 2 2 3" xfId="16935" xr:uid="{5BC680A3-6B29-44C1-8FAF-9930D0D5B463}"/>
    <cellStyle name="SAPBEXHLevel1 2 2 2 4" xfId="12136" xr:uid="{524C0DCD-5E38-4C7E-AFC2-2E7F84EE35D6}"/>
    <cellStyle name="SAPBEXHLevel1 2 2 3" xfId="3035" xr:uid="{528F23E8-DDFF-49DF-8DE2-9B62F43BF497}"/>
    <cellStyle name="SAPBEXHLevel1 2 2 3 2" xfId="13965" xr:uid="{E019BD03-42BC-4273-98A8-6B78AFFC73F0}"/>
    <cellStyle name="SAPBEXHLevel1 2 2 3 3" xfId="13835" xr:uid="{6D12D035-01E0-4C29-854D-C80A2954DCE2}"/>
    <cellStyle name="SAPBEXHLevel1 2 2 3 4" xfId="10732" xr:uid="{99AE50ED-FACA-40C0-B2A5-EE5FD0628EE6}"/>
    <cellStyle name="SAPBEXHLevel1 2 2 4" xfId="2798" xr:uid="{16565927-6EBA-4ECA-AF52-7712AD2245A6}"/>
    <cellStyle name="SAPBEXHLevel1 2 2 4 2" xfId="9813" xr:uid="{B51A5EF1-E84F-4060-9E43-A57207F91B84}"/>
    <cellStyle name="SAPBEXHLevel1 2 2 5" xfId="3729" xr:uid="{91AAE0CF-07A5-4AA3-BC9A-14C7D66581DA}"/>
    <cellStyle name="SAPBEXHLevel1 2 2 5 2" xfId="13246" xr:uid="{EC2FD5C1-0536-4976-A092-B439EE4BA8F3}"/>
    <cellStyle name="SAPBEXHLevel1 2 2 6" xfId="3889" xr:uid="{45B760EC-8F80-46DE-811E-A73D835076DC}"/>
    <cellStyle name="SAPBEXHLevel1 2 2 6 2" xfId="15087" xr:uid="{4FF84221-1E69-4E0C-A7D8-C0A3715782B6}"/>
    <cellStyle name="SAPBEXHLevel1 2 2 7" xfId="4499" xr:uid="{03B69988-3D9F-44D3-AE75-1A9F0D76333F}"/>
    <cellStyle name="SAPBEXHLevel1 2 2 8" xfId="7920" xr:uid="{9E3D5C2E-7177-43F5-BFDB-D78A1A30BCEB}"/>
    <cellStyle name="SAPBEXHLevel1 2 3" xfId="2076" xr:uid="{9575063A-221C-494F-B3FC-9274B8470D8E}"/>
    <cellStyle name="SAPBEXHLevel1 2 3 2" xfId="12247" xr:uid="{D02E9010-C3D6-408E-B652-465BCDD5B502}"/>
    <cellStyle name="SAPBEXHLevel1 2 3 2 2" xfId="15647" xr:uid="{0500833A-30F9-416C-92C8-CB196A96A5A8}"/>
    <cellStyle name="SAPBEXHLevel1 2 3 2 3" xfId="17031" xr:uid="{C642A3C4-7A76-493C-B633-601AC7473328}"/>
    <cellStyle name="SAPBEXHLevel1 2 3 3" xfId="10844" xr:uid="{B7481D05-6779-4EF9-AFF0-5BED314F1F9F}"/>
    <cellStyle name="SAPBEXHLevel1 2 3 3 2" xfId="14075" xr:uid="{1362F173-3C4C-463C-B77B-6DE01172EE0F}"/>
    <cellStyle name="SAPBEXHLevel1 2 3 3 3" xfId="15215" xr:uid="{0B3D804D-35FF-4FD2-B31A-2CAD8C8332EF}"/>
    <cellStyle name="SAPBEXHLevel1 2 3 4" xfId="10049" xr:uid="{0DC4A291-2CBC-4FB0-BBA9-3442BA3CBA1B}"/>
    <cellStyle name="SAPBEXHLevel1 2 3 5" xfId="13443" xr:uid="{00ABA0CB-36E1-44DB-B595-22D9F3EA1D1C}"/>
    <cellStyle name="SAPBEXHLevel1 2 3 6" xfId="15043" xr:uid="{1558CABB-F04F-4B7C-A328-550E97AC60FF}"/>
    <cellStyle name="SAPBEXHLevel1 2 3 7" xfId="8156" xr:uid="{ED0A4C11-8784-4092-98C7-022DC88C611B}"/>
    <cellStyle name="SAPBEXHLevel1 2 4" xfId="1694" xr:uid="{FA00BB46-8CD0-4F2B-98DF-4B0FC570A119}"/>
    <cellStyle name="SAPBEXHLevel1 2 4 2" xfId="12504" xr:uid="{797A1162-E8DD-45DB-A39E-FF86E9D9EFB9}"/>
    <cellStyle name="SAPBEXHLevel1 2 4 2 2" xfId="15815" xr:uid="{90EDE2B6-F126-4FC2-94A1-47DE9273290E}"/>
    <cellStyle name="SAPBEXHLevel1 2 4 2 3" xfId="17288" xr:uid="{DEA6F2CC-09FD-4416-9E99-DDB9E17D2F74}"/>
    <cellStyle name="SAPBEXHLevel1 2 4 3" xfId="11102" xr:uid="{DFF0E3BA-D5D0-44C5-BA0E-C376CFE25B45}"/>
    <cellStyle name="SAPBEXHLevel1 2 4 3 2" xfId="14289" xr:uid="{FEAC9D9F-94A0-45B2-82E7-4D7074BBBE25}"/>
    <cellStyle name="SAPBEXHLevel1 2 4 3 3" xfId="13819" xr:uid="{5E4CDF9B-0097-41BE-BF92-8918FE7E72C0}"/>
    <cellStyle name="SAPBEXHLevel1 2 4 4" xfId="9867" xr:uid="{128D0DA8-6C2E-4EA2-9283-8C9A4B87E8D3}"/>
    <cellStyle name="SAPBEXHLevel1 2 4 5" xfId="13300" xr:uid="{46621B10-5DA1-4A9B-B4B2-A599F83CB2DB}"/>
    <cellStyle name="SAPBEXHLevel1 2 4 6" xfId="14601" xr:uid="{213E9C91-CD28-4181-9F7A-9D4E1BC56A01}"/>
    <cellStyle name="SAPBEXHLevel1 2 4 7" xfId="7974" xr:uid="{3C91779F-BDE1-4B3B-A5E7-EBBAB5D99EF2}"/>
    <cellStyle name="SAPBEXHLevel1 2 5" xfId="2855" xr:uid="{B1FBFBD1-69FA-49F4-A7A2-D02686687FB3}"/>
    <cellStyle name="SAPBEXHLevel1 2 5 2" xfId="12688" xr:uid="{C79C5F16-81DF-4BBB-B57C-C9E746E42604}"/>
    <cellStyle name="SAPBEXHLevel1 2 5 2 2" xfId="15902" xr:uid="{09498A96-1FF1-41DA-994E-4E4AFEB631D9}"/>
    <cellStyle name="SAPBEXHLevel1 2 5 2 3" xfId="17463" xr:uid="{2CEE003C-F944-46E0-AE90-6EFBF949B370}"/>
    <cellStyle name="SAPBEXHLevel1 2 5 3" xfId="11279" xr:uid="{2E7BD5A8-45FE-40E7-A8C5-A595281E7ED9}"/>
    <cellStyle name="SAPBEXHLevel1 2 5 3 2" xfId="14425" xr:uid="{443EA2FF-EF97-499D-AF9E-C4A996494544}"/>
    <cellStyle name="SAPBEXHLevel1 2 5 3 3" xfId="9129" xr:uid="{E1F1199B-81A0-48E7-B7AF-848A28BE69F0}"/>
    <cellStyle name="SAPBEXHLevel1 2 5 4" xfId="10008" xr:uid="{52FE1B11-E13F-407A-A943-43198388DE33}"/>
    <cellStyle name="SAPBEXHLevel1 2 5 5" xfId="13402" xr:uid="{0B084379-540D-4D82-B5B9-4AD0A09CCDDB}"/>
    <cellStyle name="SAPBEXHLevel1 2 5 6" xfId="14491" xr:uid="{4D3E9587-1176-46FB-BB71-31627620CA47}"/>
    <cellStyle name="SAPBEXHLevel1 2 5 7" xfId="8115" xr:uid="{35DF182E-751E-4D31-B701-98C56AF272B8}"/>
    <cellStyle name="SAPBEXHLevel1 2 6" xfId="2778" xr:uid="{1C605094-8011-40D6-B427-81EF306FA3E9}"/>
    <cellStyle name="SAPBEXHLevel1 2 6 2" xfId="12432" xr:uid="{85F71BAF-20A4-43AD-860E-65C2D2627E8C}"/>
    <cellStyle name="SAPBEXHLevel1 2 6 2 2" xfId="15743" xr:uid="{E1A70D29-333F-460F-8EFD-FACE2C277AD9}"/>
    <cellStyle name="SAPBEXHLevel1 2 6 2 3" xfId="17216" xr:uid="{678113CC-3E14-4EC7-95F0-D52838E36B2D}"/>
    <cellStyle name="SAPBEXHLevel1 2 6 3" xfId="14217" xr:uid="{933E575B-3B0B-41C4-8B78-E2B3A4D16821}"/>
    <cellStyle name="SAPBEXHLevel1 2 6 4" xfId="13823" xr:uid="{C3639145-951B-4EA8-9619-D6DC25FA6483}"/>
    <cellStyle name="SAPBEXHLevel1 2 6 5" xfId="11030" xr:uid="{19391E29-DEE8-4AF5-A50E-AE5873D27B4F}"/>
    <cellStyle name="SAPBEXHLevel1 2 7" xfId="3220" xr:uid="{EB683E18-545F-41B6-BEF4-B36C38997C57}"/>
    <cellStyle name="SAPBEXHLevel1 2 7 2" xfId="15364" xr:uid="{FFDC68F3-26D7-4131-8D1A-2B3A6497E503}"/>
    <cellStyle name="SAPBEXHLevel1 2 7 3" xfId="16545" xr:uid="{F6A47795-6B63-457B-9A8E-72E972CAE4AB}"/>
    <cellStyle name="SAPBEXHLevel1 2 7 4" xfId="11651" xr:uid="{9FFED423-D6F1-46A5-B4EF-2CD32AF00D79}"/>
    <cellStyle name="SAPBEXHLevel1 2 8" xfId="4437" xr:uid="{ADE92176-921A-4943-9898-F5B423A58583}"/>
    <cellStyle name="SAPBEXHLevel1 2 8 2" xfId="13760" xr:uid="{2D4FDFEC-13A2-4323-998C-5127F5E5E593}"/>
    <cellStyle name="SAPBEXHLevel1 2 8 3" xfId="9058" xr:uid="{25B3F340-264E-4BAA-9A1D-6379047BC08D}"/>
    <cellStyle name="SAPBEXHLevel1 2 8 4" xfId="10500" xr:uid="{3B0FBBB7-ADC5-479C-BCA3-BCF1E7D606C5}"/>
    <cellStyle name="SAPBEXHLevel1 2 9" xfId="5696" xr:uid="{B73EE11D-7A1C-441D-95E3-0D22504EBBB1}"/>
    <cellStyle name="SAPBEXHLevel1 2 9 2" xfId="9220" xr:uid="{B83A0A1C-855C-4E44-890F-C6F0CEB8B2C9}"/>
    <cellStyle name="SAPBEXHLevel1 3" xfId="798" xr:uid="{0B32D011-B469-4B08-9325-B37E6986E6ED}"/>
    <cellStyle name="SAPBEXHLevel1 3 2" xfId="1282" xr:uid="{6DC6AE74-AEFF-4A26-980A-81315BD620AC}"/>
    <cellStyle name="SAPBEXHLevel1 3 2 2" xfId="2530" xr:uid="{76394FCE-DB2C-496F-A816-67869EBC2A4C}"/>
    <cellStyle name="SAPBEXHLevel1 3 2 2 2" xfId="14847" xr:uid="{0934F7D8-8FF8-49D9-A727-EAA3E7B5EF88}"/>
    <cellStyle name="SAPBEXHLevel1 3 2 3" xfId="3036" xr:uid="{72028FF9-6596-425C-8DCB-7764F1F97E15}"/>
    <cellStyle name="SAPBEXHLevel1 3 2 3 2" xfId="15538" xr:uid="{F85DD26E-0796-4F8B-9386-1ACC0D53C7CC}"/>
    <cellStyle name="SAPBEXHLevel1 3 2 4" xfId="1912" xr:uid="{1F7C0A32-E491-41B7-B3FA-133F38D67A3F}"/>
    <cellStyle name="SAPBEXHLevel1 3 2 4 2" xfId="16934" xr:uid="{CA01293C-0BC9-417B-A3CB-F3C59169E731}"/>
    <cellStyle name="SAPBEXHLevel1 3 2 5" xfId="2199" xr:uid="{8A2659C8-27F1-407C-B08B-AB0774082E75}"/>
    <cellStyle name="SAPBEXHLevel1 3 2 6" xfId="3863" xr:uid="{7DA15897-4C67-493A-BA91-C59999E18214}"/>
    <cellStyle name="SAPBEXHLevel1 3 2 7" xfId="4101" xr:uid="{9F74A0EA-5B69-446F-B4B4-CFA13501259C}"/>
    <cellStyle name="SAPBEXHLevel1 3 2 8" xfId="12135" xr:uid="{FB6C2CE5-691B-4C92-A29A-E5DB191E32E2}"/>
    <cellStyle name="SAPBEXHLevel1 3 3" xfId="2077" xr:uid="{873C4152-C5EA-49F3-AB42-10E825ED77F9}"/>
    <cellStyle name="SAPBEXHLevel1 3 3 2" xfId="13964" xr:uid="{F1302905-0F01-4C00-8488-1A1230C0A402}"/>
    <cellStyle name="SAPBEXHLevel1 3 3 3" xfId="9078" xr:uid="{75726096-AE49-49AC-B1B4-B0CE8C500D25}"/>
    <cellStyle name="SAPBEXHLevel1 3 3 4" xfId="10731" xr:uid="{6500C2CD-324F-4B51-8CD6-CE4F6D3DE8BE}"/>
    <cellStyle name="SAPBEXHLevel1 3 4" xfId="1653" xr:uid="{EC44091C-E9A6-4E0B-A9C3-059464DD6228}"/>
    <cellStyle name="SAPBEXHLevel1 3 4 2" xfId="9814" xr:uid="{CB7C7D27-43BE-40EF-9DD7-45B85BE3D93B}"/>
    <cellStyle name="SAPBEXHLevel1 3 5" xfId="2854" xr:uid="{F71C9804-0999-4B1A-9CA2-6DC4251E9C9A}"/>
    <cellStyle name="SAPBEXHLevel1 3 5 2" xfId="13247" xr:uid="{3A054917-24B0-48ED-98E2-3F1986D9ED03}"/>
    <cellStyle name="SAPBEXHLevel1 3 6" xfId="3710" xr:uid="{07A0BF70-9734-42F1-9449-2158CD6C1011}"/>
    <cellStyle name="SAPBEXHLevel1 3 6 2" xfId="13176" xr:uid="{A33B4D73-3265-400B-8B53-2A337DACD452}"/>
    <cellStyle name="SAPBEXHLevel1 3 7" xfId="3862" xr:uid="{9AF1F2B3-5EF5-4471-A1B0-1CD18DE9304B}"/>
    <cellStyle name="SAPBEXHLevel1 3 8" xfId="4331" xr:uid="{6B958264-0D8F-458F-B884-0786CC5C5584}"/>
    <cellStyle name="SAPBEXHLevel1 3 9" xfId="7921" xr:uid="{C40C9053-F7D6-4464-B6C2-5EE7119FBA1B}"/>
    <cellStyle name="SAPBEXHLevel1 4" xfId="799" xr:uid="{CE5DCB21-7055-4FC8-B982-9FC1160C096A}"/>
    <cellStyle name="SAPBEXHLevel1 4 10" xfId="8200" xr:uid="{A09B16DA-5D89-415B-84A3-DE0584F13750}"/>
    <cellStyle name="SAPBEXHLevel1 4 2" xfId="800" xr:uid="{ABAF89E9-3CE1-4225-BBBA-5C91749C7760}"/>
    <cellStyle name="SAPBEXHLevel1 4 2 2" xfId="1284" xr:uid="{2EDB3C1D-5DEA-43A7-BF85-B88C348722E4}"/>
    <cellStyle name="SAPBEXHLevel1 4 2 2 2" xfId="2532" xr:uid="{E514797A-8E78-4709-9E3C-84AB54899CF6}"/>
    <cellStyle name="SAPBEXHLevel1 4 2 2 3" xfId="3038" xr:uid="{602392B6-64F2-4977-9974-8C0184AA9B18}"/>
    <cellStyle name="SAPBEXHLevel1 4 2 2 4" xfId="3274" xr:uid="{84E27334-DD4A-488D-A538-DC34DC86380C}"/>
    <cellStyle name="SAPBEXHLevel1 4 2 2 5" xfId="3257" xr:uid="{CCD3071D-CAD2-43A9-B0DB-F855B5218EEE}"/>
    <cellStyle name="SAPBEXHLevel1 4 2 2 6" xfId="3961" xr:uid="{4246B67D-879E-4739-979F-0BDBBF3AA352}"/>
    <cellStyle name="SAPBEXHLevel1 4 2 2 7" xfId="4190" xr:uid="{B567F908-F228-4C37-B77C-8F1174384353}"/>
    <cellStyle name="SAPBEXHLevel1 4 2 2 8" xfId="14909" xr:uid="{D17FCFFC-0910-4F39-8D3F-AB956B3A5DBF}"/>
    <cellStyle name="SAPBEXHLevel1 4 2 3" xfId="2079" xr:uid="{7DF38EF4-CA2C-448D-AF47-73B2E97CF6D1}"/>
    <cellStyle name="SAPBEXHLevel1 4 2 3 2" xfId="15646" xr:uid="{6C49A816-BD69-4007-B5C4-2D4417481E77}"/>
    <cellStyle name="SAPBEXHLevel1 4 2 4" xfId="1461" xr:uid="{9653D9F8-6C51-405E-B6F6-9DD3C96925F5}"/>
    <cellStyle name="SAPBEXHLevel1 4 2 4 2" xfId="17030" xr:uid="{16D786A1-C878-430C-91E8-3232CD4C5CED}"/>
    <cellStyle name="SAPBEXHLevel1 4 2 5" xfId="2802" xr:uid="{22A9BFBB-F1A4-4685-BA2B-F6404ABDB773}"/>
    <cellStyle name="SAPBEXHLevel1 4 2 6" xfId="3852" xr:uid="{F44506BB-3A52-4C0F-887F-D625E9D70506}"/>
    <cellStyle name="SAPBEXHLevel1 4 2 7" xfId="4012" xr:uid="{F63B515C-492F-4D6F-8878-F99545C03FAD}"/>
    <cellStyle name="SAPBEXHLevel1 4 2 8" xfId="4492" xr:uid="{AC1A4525-2154-457A-A22E-9F6711D9DA65}"/>
    <cellStyle name="SAPBEXHLevel1 4 2 9" xfId="12246" xr:uid="{EBCC29E1-89F4-4FB0-A772-13E73F5CF63D}"/>
    <cellStyle name="SAPBEXHLevel1 4 3" xfId="1283" xr:uid="{6DBCC493-CF92-41F3-AF7E-7796CF6B64E9}"/>
    <cellStyle name="SAPBEXHLevel1 4 3 2" xfId="2531" xr:uid="{30D47903-6217-4580-8561-914B2A9E98A1}"/>
    <cellStyle name="SAPBEXHLevel1 4 3 2 2" xfId="14074" xr:uid="{DACDF4F8-A26F-4C9F-9D59-9C019137561C}"/>
    <cellStyle name="SAPBEXHLevel1 4 3 3" xfId="3037" xr:uid="{C5B5B977-92A3-4DC3-AD16-8A0860BFB7AF}"/>
    <cellStyle name="SAPBEXHLevel1 4 3 3 2" xfId="14576" xr:uid="{8944F5CF-22B9-47BD-9A29-1D8C7B61CC94}"/>
    <cellStyle name="SAPBEXHLevel1 4 3 4" xfId="2825" xr:uid="{2F2DE618-5E04-410B-A840-FC297A0D1F21}"/>
    <cellStyle name="SAPBEXHLevel1 4 3 5" xfId="3311" xr:uid="{61479BE4-46CF-49EF-BC01-DE48329EB65C}"/>
    <cellStyle name="SAPBEXHLevel1 4 3 6" xfId="3722" xr:uid="{C52560AD-543A-4E9A-8C8A-6EA89EEEE10D}"/>
    <cellStyle name="SAPBEXHLevel1 4 3 7" xfId="4337" xr:uid="{3208B60F-D881-4223-9B92-B526E27493D3}"/>
    <cellStyle name="SAPBEXHLevel1 4 3 8" xfId="10843" xr:uid="{58F58AC4-DEBD-47CE-8279-0A242175DD0F}"/>
    <cellStyle name="SAPBEXHLevel1 4 4" xfId="2078" xr:uid="{F7BAA9A2-81D2-4570-B307-562F9BCD92F2}"/>
    <cellStyle name="SAPBEXHLevel1 4 4 2" xfId="10093" xr:uid="{2408107B-57E6-4E54-9DB8-4A3D9E54F9F0}"/>
    <cellStyle name="SAPBEXHLevel1 4 5" xfId="1695" xr:uid="{505C26FC-08A5-440A-AA52-D5B8E6156EC6}"/>
    <cellStyle name="SAPBEXHLevel1 4 5 2" xfId="13487" xr:uid="{D1F78E24-30CF-4581-858C-17807E14B39C}"/>
    <cellStyle name="SAPBEXHLevel1 4 6" xfId="3575" xr:uid="{1BE950AC-AF24-45AA-8F1B-C1A018FB2172}"/>
    <cellStyle name="SAPBEXHLevel1 4 6 2" xfId="15239" xr:uid="{0A48FE34-64BB-46FA-AE0F-9D7FB08132B3}"/>
    <cellStyle name="SAPBEXHLevel1 4 7" xfId="1629" xr:uid="{C36707D5-AD0C-4E00-9BCD-6D8F0834428A}"/>
    <cellStyle name="SAPBEXHLevel1 4 8" xfId="3397" xr:uid="{83F425EF-EE6B-453B-9E7C-544699978FFD}"/>
    <cellStyle name="SAPBEXHLevel1 4 9" xfId="4194" xr:uid="{1F402388-851D-456D-875B-48AA1279534B}"/>
    <cellStyle name="SAPBEXHLevel1 5" xfId="952" xr:uid="{82F66AE9-1823-4132-B421-5492B588DCE9}"/>
    <cellStyle name="SAPBEXHLevel1 5 2" xfId="1360" xr:uid="{A84F4080-2976-44EF-B768-829678DE0E92}"/>
    <cellStyle name="SAPBEXHLevel1 5 2 2" xfId="2608" xr:uid="{CEF2EA95-6971-4111-BBCC-688F13B2A120}"/>
    <cellStyle name="SAPBEXHLevel1 5 2 2 2" xfId="15029" xr:uid="{60285D0C-B437-405A-AAFA-2DFB309C822E}"/>
    <cellStyle name="SAPBEXHLevel1 5 2 3" xfId="3114" xr:uid="{423CAE26-D419-4274-8C7B-A693C5E4157D}"/>
    <cellStyle name="SAPBEXHLevel1 5 2 3 2" xfId="15814" xr:uid="{A89F3C25-3020-4D5A-B342-74366A58B665}"/>
    <cellStyle name="SAPBEXHLevel1 5 2 4" xfId="1951" xr:uid="{A01E5002-24BE-4F3C-A79A-01B2FB348E2C}"/>
    <cellStyle name="SAPBEXHLevel1 5 2 4 2" xfId="17287" xr:uid="{CF26E818-AA41-4048-867F-C9E7B478DEA1}"/>
    <cellStyle name="SAPBEXHLevel1 5 2 5" xfId="3304" xr:uid="{18AF633F-5843-48C8-8F88-EDE1831E8273}"/>
    <cellStyle name="SAPBEXHLevel1 5 2 6" xfId="1828" xr:uid="{161A6227-638D-4DB3-B2F8-7DC7922F6F83}"/>
    <cellStyle name="SAPBEXHLevel1 5 2 7" xfId="1860" xr:uid="{AD8C0F52-0732-4104-9BE0-6B787AAF354C}"/>
    <cellStyle name="SAPBEXHLevel1 5 2 8" xfId="12503" xr:uid="{4F3404A5-1DBE-4A8F-989D-D98B129B3217}"/>
    <cellStyle name="SAPBEXHLevel1 5 3" xfId="2220" xr:uid="{78D4B988-09ED-4003-AE28-6EF8C7D219F7}"/>
    <cellStyle name="SAPBEXHLevel1 5 3 2" xfId="14288" xr:uid="{4359D156-95F9-4C62-9F0D-0B723E957735}"/>
    <cellStyle name="SAPBEXHLevel1 5 3 3" xfId="13088" xr:uid="{B93ACD1E-099A-4B46-8CE7-61944A0AEE27}"/>
    <cellStyle name="SAPBEXHLevel1 5 3 4" xfId="11101" xr:uid="{1C4A8FA5-A496-43CB-8129-6E6E066D75D2}"/>
    <cellStyle name="SAPBEXHLevel1 5 4" xfId="2727" xr:uid="{D3075655-C35F-42EA-9B69-1955B2320D77}"/>
    <cellStyle name="SAPBEXHLevel1 5 4 2" xfId="9868" xr:uid="{8C89F1B6-FED5-4491-8A87-9DDC42ACB842}"/>
    <cellStyle name="SAPBEXHLevel1 5 5" xfId="2280" xr:uid="{98C4BA60-B41C-41EE-A0F3-8670C6CA6B2E}"/>
    <cellStyle name="SAPBEXHLevel1 5 5 2" xfId="13301" xr:uid="{8ACD889A-EB96-46AD-B562-802CD4096EA3}"/>
    <cellStyle name="SAPBEXHLevel1 5 6" xfId="1516" xr:uid="{6FE6194C-77F5-437D-82DB-6B72BBF4B003}"/>
    <cellStyle name="SAPBEXHLevel1 5 6 2" xfId="15242" xr:uid="{7BBCECEA-0771-4A99-8C6E-88E16308FFEA}"/>
    <cellStyle name="SAPBEXHLevel1 5 7" xfId="3690" xr:uid="{664A5AE8-3548-4E7A-A52B-F0CDB2193F26}"/>
    <cellStyle name="SAPBEXHLevel1 5 8" xfId="3622" xr:uid="{42C271AB-B1C4-452C-BD04-83B1E4CD3A1B}"/>
    <cellStyle name="SAPBEXHLevel1 5 9" xfId="7975" xr:uid="{FBEA16A2-62C5-4978-AFA1-BC43AE6F1A5B}"/>
    <cellStyle name="SAPBEXHLevel1 6" xfId="979" xr:uid="{DFE032A7-D598-4DF9-AABB-17FB912DD5CE}"/>
    <cellStyle name="SAPBEXHLevel1 6 2" xfId="12687" xr:uid="{FFA238AB-09A1-4243-9128-57E077C1ED7F}"/>
    <cellStyle name="SAPBEXHLevel1 6 2 2" xfId="15113" xr:uid="{996A352F-249D-43F9-BC72-47DD6538F914}"/>
    <cellStyle name="SAPBEXHLevel1 6 2 3" xfId="15901" xr:uid="{24F25028-1FD6-4EF4-B1FF-EE2C253EF7EF}"/>
    <cellStyle name="SAPBEXHLevel1 6 2 4" xfId="17462" xr:uid="{25505D8C-F500-4A00-92F8-9DD6270544AD}"/>
    <cellStyle name="SAPBEXHLevel1 6 3" xfId="11278" xr:uid="{74BBFBCB-211B-4240-BD8F-E603B82054F1}"/>
    <cellStyle name="SAPBEXHLevel1 6 3 2" xfId="14424" xr:uid="{CD40C307-47EA-4F77-B2B8-137CA640BDC4}"/>
    <cellStyle name="SAPBEXHLevel1 6 3 3" xfId="9128" xr:uid="{72112669-58CC-4BED-86AD-1B51A4855F6C}"/>
    <cellStyle name="SAPBEXHLevel1 6 4" xfId="10279" xr:uid="{C1E33D06-0667-429F-88BF-FE6F03499181}"/>
    <cellStyle name="SAPBEXHLevel1 6 5" xfId="13635" xr:uid="{E1B8FF49-4567-4A45-B799-008B7AB510DF}"/>
    <cellStyle name="SAPBEXHLevel1 6 6" xfId="13017" xr:uid="{CBF761E9-62C9-49DA-9307-772F552605EE}"/>
    <cellStyle name="SAPBEXHLevel1 6 7" xfId="8389" xr:uid="{98C95A38-1DA8-46B8-A762-7477A829441B}"/>
    <cellStyle name="SAPBEXHLevel1 7" xfId="1034" xr:uid="{15635FF4-9998-47F0-AEFB-FDEBEE507655}"/>
    <cellStyle name="SAPBEXHLevel1 7 2" xfId="15321" xr:uid="{322C879F-208A-42E9-921F-4AD7A35C730D}"/>
    <cellStyle name="SAPBEXHLevel1 7 3" xfId="16437" xr:uid="{8CE6B76B-FDF4-44D5-AB7C-C6D397BEB93A}"/>
    <cellStyle name="SAPBEXHLevel1 7 4" xfId="11533" xr:uid="{6C9DA9EB-AF8F-47C3-9F2F-10F14C319BA4}"/>
    <cellStyle name="SAPBEXHLevel1 8" xfId="267" xr:uid="{20C628A1-F5B2-4202-B2B9-AB1790966F4C}"/>
    <cellStyle name="SAPBEXHLevel1 8 2" xfId="1183" xr:uid="{8092DFFA-155A-4557-9AB2-C2329B29D036}"/>
    <cellStyle name="SAPBEXHLevel1 8 2 2" xfId="2431" xr:uid="{62E40368-AAC4-4335-8CC6-2E95A94E2702}"/>
    <cellStyle name="SAPBEXHLevel1 8 2 3" xfId="2937" xr:uid="{68D0E425-7B27-485C-9096-1429BAA8B791}"/>
    <cellStyle name="SAPBEXHLevel1 8 2 4" xfId="2681" xr:uid="{823712ED-6F7B-471D-B48C-C0478F032DB5}"/>
    <cellStyle name="SAPBEXHLevel1 8 2 5" xfId="2250" xr:uid="{8C065967-9821-495C-A772-1D1CD8669C5B}"/>
    <cellStyle name="SAPBEXHLevel1 8 2 6" xfId="2793" xr:uid="{F24EE1EA-605B-44EC-B4A4-BD6274D9E947}"/>
    <cellStyle name="SAPBEXHLevel1 8 2 7" xfId="4485" xr:uid="{C74E0D3A-F8DE-4F56-96BC-2687068D90F3}"/>
    <cellStyle name="SAPBEXHLevel1 8 2 8" xfId="14697" xr:uid="{9ECE3525-A7F0-447F-AF8A-EF0DB1DEE5D0}"/>
    <cellStyle name="SAPBEXHLevel1 8 3" xfId="1609" xr:uid="{FE62F568-32EF-4098-B6B1-8C440B957938}"/>
    <cellStyle name="SAPBEXHLevel1 8 3 2" xfId="15420" xr:uid="{4D626241-3113-4238-A04D-8477E8BF13A3}"/>
    <cellStyle name="SAPBEXHLevel1 8 4" xfId="1929" xr:uid="{AF357B3E-3ECC-45FF-B07D-6B2D5AC6065A}"/>
    <cellStyle name="SAPBEXHLevel1 8 4 2" xfId="16762" xr:uid="{2E734FB7-E88D-4852-A769-09FC05429758}"/>
    <cellStyle name="SAPBEXHLevel1 8 5" xfId="3507" xr:uid="{AA95A2CD-471E-4892-872A-63EF13B63CE1}"/>
    <cellStyle name="SAPBEXHLevel1 8 6" xfId="1532" xr:uid="{BE53DB41-C784-44D6-91E9-C74AE0D0E466}"/>
    <cellStyle name="SAPBEXHLevel1 8 7" xfId="4054" xr:uid="{3386760E-83DB-4CDF-96B8-8481508B93EB}"/>
    <cellStyle name="SAPBEXHLevel1 8 8" xfId="4007" xr:uid="{BDB7134B-8AA0-46CC-B03D-E573D28C21D0}"/>
    <cellStyle name="SAPBEXHLevel1 8 9" xfId="11902" xr:uid="{9789E8AC-BC6A-4F28-BBAA-DD9D7788C394}"/>
    <cellStyle name="SAPBEXHLevel1 9" xfId="1132" xr:uid="{8C52A617-BA55-4064-BED4-746A15BE1ECE}"/>
    <cellStyle name="SAPBEXHLevel1 9 2" xfId="2380" xr:uid="{B68FDCBD-8098-476E-B6A5-8ED6EBA7CDB0}"/>
    <cellStyle name="SAPBEXHLevel1 9 2 2" xfId="13759" xr:uid="{9E5F98C2-C30D-4A48-A925-D5925BC04CCF}"/>
    <cellStyle name="SAPBEXHLevel1 9 3" xfId="2886" xr:uid="{727E215A-3D9B-4B41-96B4-D324C6E082FA}"/>
    <cellStyle name="SAPBEXHLevel1 9 3 2" xfId="12964" xr:uid="{6E01D655-2CB7-445B-900A-6646FC410160}"/>
    <cellStyle name="SAPBEXHLevel1 9 4" xfId="2147" xr:uid="{B410D0A6-6D6E-45E3-BEB8-496CE11D6514}"/>
    <cellStyle name="SAPBEXHLevel1 9 5" xfId="3702" xr:uid="{A1F72F10-4F8D-4B6B-948C-28C3AC3AA318}"/>
    <cellStyle name="SAPBEXHLevel1 9 6" xfId="4080" xr:uid="{6E9D8FDA-F09B-4E6D-B964-BCD79EF31512}"/>
    <cellStyle name="SAPBEXHLevel1 9 7" xfId="4324" xr:uid="{EC57EB34-E283-415F-9D12-BF35258EA5DA}"/>
    <cellStyle name="SAPBEXHLevel1 9 8" xfId="10499" xr:uid="{B7582653-9FE6-40FC-A2CD-935636B0026F}"/>
    <cellStyle name="SAPBEXHLevel1_0910 GSO Capex RRP - Final (Detail) v2 220710" xfId="5697" xr:uid="{25C7449C-A0BD-4177-9CD7-AAF44532C4FC}"/>
    <cellStyle name="SAPBEXHLevel1X" xfId="72" xr:uid="{C5C4E119-7ED7-4635-AE26-A538FDAEDEC7}"/>
    <cellStyle name="SAPBEXHLevel1X 10" xfId="3158" xr:uid="{48606B53-4EA0-4F24-ADB4-1A16BA17D89F}"/>
    <cellStyle name="SAPBEXHLevel1X 10 2" xfId="13761" xr:uid="{2D3E9D45-2AB6-4CEC-A55F-C9B8915B22CE}"/>
    <cellStyle name="SAPBEXHLevel1X 10 3" xfId="13693" xr:uid="{EDFCE81F-10C1-42CA-AAC2-EEF7A3C426E1}"/>
    <cellStyle name="SAPBEXHLevel1X 10 4" xfId="10501" xr:uid="{D8D8A2C4-9A7D-4628-B2C1-43BF101E3D8B}"/>
    <cellStyle name="SAPBEXHLevel1X 11" xfId="3153" xr:uid="{5B7E6A8B-3AE2-4C18-B566-2E7A9990DE6C}"/>
    <cellStyle name="SAPBEXHLevel1X 11 2" xfId="9221" xr:uid="{6C788807-077B-48A4-97A5-6C46FF10AA1F}"/>
    <cellStyle name="SAPBEXHLevel1X 12" xfId="3771" xr:uid="{9DF4BC47-17D2-4C23-A812-ED36BF23D2E8}"/>
    <cellStyle name="SAPBEXHLevel1X 12 2" xfId="8984" xr:uid="{39B4813A-93C6-401F-ADD7-9CBBD55A6D32}"/>
    <cellStyle name="SAPBEXHLevel1X 13" xfId="4016" xr:uid="{DB2F5A37-ECB8-4872-8FA6-395FE9008FB9}"/>
    <cellStyle name="SAPBEXHLevel1X 14" xfId="5698" xr:uid="{9A58C802-84B6-4AC2-932B-5309E83715CD}"/>
    <cellStyle name="SAPBEXHLevel1X 15" xfId="5979" xr:uid="{24E9DE03-9F04-4742-8C32-36797C77DE57}"/>
    <cellStyle name="SAPBEXHLevel1X 16" xfId="7332" xr:uid="{A9DF2CE2-54AA-4A82-9769-1B5D5D49DF26}"/>
    <cellStyle name="SAPBEXHLevel1X 2" xfId="801" xr:uid="{8F78F673-DC6F-4796-A79C-E815160E15E2}"/>
    <cellStyle name="SAPBEXHLevel1X 2 10" xfId="5699" xr:uid="{6E314052-3369-486F-80B9-9C5F6A2ADC09}"/>
    <cellStyle name="SAPBEXHLevel1X 2 10 2" xfId="8985" xr:uid="{FDA47063-DF7F-4E4A-9654-D74191F9D63F}"/>
    <cellStyle name="SAPBEXHLevel1X 2 11" xfId="5980" xr:uid="{C3B79628-B7F1-464F-BC82-22EBB9EE18BD}"/>
    <cellStyle name="SAPBEXHLevel1X 2 12" xfId="7333" xr:uid="{19442E0D-2C3B-4C0B-AA96-8C475ADA6312}"/>
    <cellStyle name="SAPBEXHLevel1X 2 2" xfId="802" xr:uid="{6A9A4F1F-2460-4566-B41E-145D331F4770}"/>
    <cellStyle name="SAPBEXHLevel1X 2 2 2" xfId="1286" xr:uid="{56502722-F727-4D42-9CDB-E73B21BF340F}"/>
    <cellStyle name="SAPBEXHLevel1X 2 2 2 2" xfId="2534" xr:uid="{86C0C743-8DBA-48F4-B2B7-21B3A0A2EF26}"/>
    <cellStyle name="SAPBEXHLevel1X 2 2 2 2 2" xfId="15541" xr:uid="{756CE312-2070-452D-8EC3-05222C1FDE91}"/>
    <cellStyle name="SAPBEXHLevel1X 2 2 2 3" xfId="3040" xr:uid="{C3634992-72A6-4434-8E67-37994CEF1067}"/>
    <cellStyle name="SAPBEXHLevel1X 2 2 2 3 2" xfId="16937" xr:uid="{A0FDA76A-FB1F-49C5-A01F-6292493F05A5}"/>
    <cellStyle name="SAPBEXHLevel1X 2 2 2 4" xfId="1749" xr:uid="{6A35FE5F-469F-43D9-8EE3-E35558EB75B6}"/>
    <cellStyle name="SAPBEXHLevel1X 2 2 2 5" xfId="3696" xr:uid="{A9BB3DDF-5429-40EB-8C55-BAC58F7BA673}"/>
    <cellStyle name="SAPBEXHLevel1X 2 2 2 6" xfId="4042" xr:uid="{02297D17-A091-498F-B6D5-FBDE60B8DE82}"/>
    <cellStyle name="SAPBEXHLevel1X 2 2 2 7" xfId="4109" xr:uid="{2777693F-AE05-477B-862A-EA115003E5A4}"/>
    <cellStyle name="SAPBEXHLevel1X 2 2 2 8" xfId="12138" xr:uid="{281463FD-905D-4CB2-BAE3-86883135B830}"/>
    <cellStyle name="SAPBEXHLevel1X 2 2 3" xfId="2081" xr:uid="{2D999214-712E-41E2-9ABA-5B23B48C8C05}"/>
    <cellStyle name="SAPBEXHLevel1X 2 2 3 2" xfId="13967" xr:uid="{E87678BD-10E8-492D-A6E8-616EC085ADC3}"/>
    <cellStyle name="SAPBEXHLevel1X 2 2 3 3" xfId="14730" xr:uid="{7BD6890C-1013-4E58-89EA-2F6947BB80E4}"/>
    <cellStyle name="SAPBEXHLevel1X 2 2 3 4" xfId="10734" xr:uid="{36130C8A-C78E-4C90-BB3D-B36781D2A4DD}"/>
    <cellStyle name="SAPBEXHLevel1X 2 2 4" xfId="2265" xr:uid="{21B104EC-1A99-48D7-AE20-839E42789E0A}"/>
    <cellStyle name="SAPBEXHLevel1X 2 2 4 2" xfId="10144" xr:uid="{BE92BA5B-F500-4773-9E8A-E836979AA4C8}"/>
    <cellStyle name="SAPBEXHLevel1X 2 2 5" xfId="2048" xr:uid="{FAFC0C58-CAE7-463F-9DD9-48162F489CA5}"/>
    <cellStyle name="SAPBEXHLevel1X 2 2 5 2" xfId="13538" xr:uid="{0FC59135-E30D-48E7-8302-CC2600112DBC}"/>
    <cellStyle name="SAPBEXHLevel1X 2 2 6" xfId="3708" xr:uid="{6530FA8C-FEDC-40F3-A5C7-BC022A5FE209}"/>
    <cellStyle name="SAPBEXHLevel1X 2 2 6 2" xfId="13850" xr:uid="{B3811AC6-A01E-4E76-985F-90108D2309AA}"/>
    <cellStyle name="SAPBEXHLevel1X 2 2 7" xfId="3909" xr:uid="{79C82BC5-27DD-4ED6-856E-B7DCAB7D030F}"/>
    <cellStyle name="SAPBEXHLevel1X 2 2 8" xfId="3876" xr:uid="{B8049AC6-C41C-4219-A968-26E237009CF1}"/>
    <cellStyle name="SAPBEXHLevel1X 2 2 9" xfId="8252" xr:uid="{062AE994-7283-4D8D-A4EC-F58D1C046547}"/>
    <cellStyle name="SAPBEXHLevel1X 2 3" xfId="1285" xr:uid="{6665BCD3-FE09-4A0D-9F67-75E5D2BFA4E5}"/>
    <cellStyle name="SAPBEXHLevel1X 2 3 2" xfId="2533" xr:uid="{49EA477B-F168-4872-9314-81546D4EBD36}"/>
    <cellStyle name="SAPBEXHLevel1X 2 3 2 2" xfId="15649" xr:uid="{5FDB1B46-88EC-45BC-9CB7-2C0CCF12583D}"/>
    <cellStyle name="SAPBEXHLevel1X 2 3 2 3" xfId="17033" xr:uid="{B6E8F38A-3100-4440-9670-9F4519C2AFC7}"/>
    <cellStyle name="SAPBEXHLevel1X 2 3 2 4" xfId="12249" xr:uid="{F0008979-E70C-413A-85E1-E5784B0B408E}"/>
    <cellStyle name="SAPBEXHLevel1X 2 3 3" xfId="3039" xr:uid="{839FB516-C543-4E5D-AEFD-7FCF48963612}"/>
    <cellStyle name="SAPBEXHLevel1X 2 3 3 2" xfId="14077" xr:uid="{6736C9B7-0277-4CA5-9CB2-ED3350BD9A3F}"/>
    <cellStyle name="SAPBEXHLevel1X 2 3 3 3" xfId="14152" xr:uid="{0C23ED2A-4289-4122-9433-9A665E7F5E6B}"/>
    <cellStyle name="SAPBEXHLevel1X 2 3 3 4" xfId="10846" xr:uid="{81DC4CD9-82FA-40D4-8FF4-3913F07F62D6}"/>
    <cellStyle name="SAPBEXHLevel1X 2 3 4" xfId="3205" xr:uid="{120B5C9E-2439-411D-B329-2D478BC7D08E}"/>
    <cellStyle name="SAPBEXHLevel1X 2 3 4 2" xfId="10050" xr:uid="{346B43A8-E480-4557-B5C8-B460E18B4D11}"/>
    <cellStyle name="SAPBEXHLevel1X 2 3 5" xfId="3464" xr:uid="{365ED64F-ABE7-4524-94DF-BF65BCD61517}"/>
    <cellStyle name="SAPBEXHLevel1X 2 3 5 2" xfId="13444" xr:uid="{10CD8FC1-4720-406E-BD88-C81DC974756C}"/>
    <cellStyle name="SAPBEXHLevel1X 2 3 6" xfId="4092" xr:uid="{F070E7BB-412E-493F-9405-3171EB224C33}"/>
    <cellStyle name="SAPBEXHLevel1X 2 3 6 2" xfId="13132" xr:uid="{B44A7F15-D5A3-4689-B7F5-FA1E42C79F4A}"/>
    <cellStyle name="SAPBEXHLevel1X 2 3 7" xfId="4312" xr:uid="{D94BD5E5-8DA9-4CA8-BE50-6FC3E527DD0C}"/>
    <cellStyle name="SAPBEXHLevel1X 2 3 8" xfId="8157" xr:uid="{659EAEF8-C0BF-406F-90B6-5B76EF664FC7}"/>
    <cellStyle name="SAPBEXHLevel1X 2 4" xfId="2080" xr:uid="{B4D03429-60AB-416E-81C6-2719C439611F}"/>
    <cellStyle name="SAPBEXHLevel1X 2 4 2" xfId="12506" xr:uid="{25D7F64B-1678-41D6-A54F-9F73C8B7B850}"/>
    <cellStyle name="SAPBEXHLevel1X 2 4 2 2" xfId="15817" xr:uid="{48A7B7C6-BA23-4428-BAC0-DCCD3E706AE7}"/>
    <cellStyle name="SAPBEXHLevel1X 2 4 2 3" xfId="17290" xr:uid="{4F126579-223A-4565-9458-45F5DF209678}"/>
    <cellStyle name="SAPBEXHLevel1X 2 4 3" xfId="11104" xr:uid="{E5FB8073-C960-464A-9C93-A19680BB1A8E}"/>
    <cellStyle name="SAPBEXHLevel1X 2 4 3 2" xfId="14291" xr:uid="{2571F350-AA3D-42EE-8CF0-FB32A13C45C1}"/>
    <cellStyle name="SAPBEXHLevel1X 2 4 3 3" xfId="14714" xr:uid="{69C23F82-2C84-48B0-838B-982B1FCAD247}"/>
    <cellStyle name="SAPBEXHLevel1X 2 4 4" xfId="10117" xr:uid="{273C0855-9CD4-4EC7-9D64-B20385B326EF}"/>
    <cellStyle name="SAPBEXHLevel1X 2 4 5" xfId="13511" xr:uid="{24359F47-EBCF-4508-8E57-6829BC56662C}"/>
    <cellStyle name="SAPBEXHLevel1X 2 4 6" xfId="14746" xr:uid="{2F57292A-BBAA-483C-B2B6-ABEA5216CB3D}"/>
    <cellStyle name="SAPBEXHLevel1X 2 4 7" xfId="8225" xr:uid="{5320CBE4-4B1F-425A-91A8-38870AC1D6DF}"/>
    <cellStyle name="SAPBEXHLevel1X 2 5" xfId="1701" xr:uid="{240C98F4-C056-4462-95CC-FDC3CCED3B7A}"/>
    <cellStyle name="SAPBEXHLevel1X 2 5 2" xfId="12690" xr:uid="{92962D15-790B-46DF-B7A8-9E2F9C9E773C}"/>
    <cellStyle name="SAPBEXHLevel1X 2 5 2 2" xfId="15904" xr:uid="{6A43C9A9-7EE0-4A85-B10E-5539040FA573}"/>
    <cellStyle name="SAPBEXHLevel1X 2 5 2 3" xfId="17465" xr:uid="{D9F222E7-D72F-4D85-B293-5979E908192A}"/>
    <cellStyle name="SAPBEXHLevel1X 2 5 3" xfId="11281" xr:uid="{C24465F8-82F9-45D4-BCEE-86B973F1EA5A}"/>
    <cellStyle name="SAPBEXHLevel1X 2 5 3 2" xfId="14427" xr:uid="{1BD9875B-6015-4593-A5F6-B512E3978002}"/>
    <cellStyle name="SAPBEXHLevel1X 2 5 3 3" xfId="9130" xr:uid="{C2FC858B-C967-49D8-9254-4D1456E518B6}"/>
    <cellStyle name="SAPBEXHLevel1X 2 5 4" xfId="10278" xr:uid="{F9CA4398-D68C-47B1-8DA7-606B2CA8270D}"/>
    <cellStyle name="SAPBEXHLevel1X 2 5 5" xfId="13634" xr:uid="{AF61BF14-7F1D-459B-A99A-D85C007504AE}"/>
    <cellStyle name="SAPBEXHLevel1X 2 5 6" xfId="15234" xr:uid="{29050829-2B73-4AFE-BC0B-C947E6D88C46}"/>
    <cellStyle name="SAPBEXHLevel1X 2 5 7" xfId="8388" xr:uid="{164BD078-BD89-48A8-8818-4DCA62F06C43}"/>
    <cellStyle name="SAPBEXHLevel1X 2 6" xfId="3186" xr:uid="{F926339C-038A-4C75-A3EA-E45501A44539}"/>
    <cellStyle name="SAPBEXHLevel1X 2 6 2" xfId="12434" xr:uid="{95D14DFF-12CC-494F-9224-8D0C90F642A5}"/>
    <cellStyle name="SAPBEXHLevel1X 2 6 2 2" xfId="15745" xr:uid="{E389299B-E466-413B-B4B0-AF707847A9FE}"/>
    <cellStyle name="SAPBEXHLevel1X 2 6 2 3" xfId="17218" xr:uid="{5BA4EDD5-36A5-4BBF-9A04-DE3AF2746962}"/>
    <cellStyle name="SAPBEXHLevel1X 2 6 3" xfId="14219" xr:uid="{97CE8CC4-1F47-4E83-8E54-96272121D816}"/>
    <cellStyle name="SAPBEXHLevel1X 2 6 4" xfId="14718" xr:uid="{073CED72-1146-4A20-91DE-506A13A12627}"/>
    <cellStyle name="SAPBEXHLevel1X 2 6 5" xfId="11032" xr:uid="{477785BE-BAD6-4161-9E41-FD77E32F90DE}"/>
    <cellStyle name="SAPBEXHLevel1X 2 7" xfId="1746" xr:uid="{DFFCB800-C30F-4323-AF17-1C74076C2815}"/>
    <cellStyle name="SAPBEXHLevel1X 2 7 2" xfId="15365" xr:uid="{9A357168-1B47-4772-9845-3A65347E63BA}"/>
    <cellStyle name="SAPBEXHLevel1X 2 7 3" xfId="16546" xr:uid="{07E01C57-801E-4EF6-A9AE-96D4D73F3AF4}"/>
    <cellStyle name="SAPBEXHLevel1X 2 7 4" xfId="11652" xr:uid="{C384F72C-5117-426C-8EC3-0231E3115620}"/>
    <cellStyle name="SAPBEXHLevel1X 2 8" xfId="3934" xr:uid="{18D85259-80FB-4E2D-808E-AF7C6333E2BE}"/>
    <cellStyle name="SAPBEXHLevel1X 2 8 2" xfId="13762" xr:uid="{D267E6A6-B370-4AC1-9F59-D8C3AEAB1283}"/>
    <cellStyle name="SAPBEXHLevel1X 2 8 3" xfId="14657" xr:uid="{51D2C38A-193E-4887-BBD3-3BC8F2334CE3}"/>
    <cellStyle name="SAPBEXHLevel1X 2 8 4" xfId="10502" xr:uid="{862C4EF9-004D-47AD-A884-966769D7929C}"/>
    <cellStyle name="SAPBEXHLevel1X 2 9" xfId="3174" xr:uid="{3AE9CCAB-6DA6-4764-A4A0-7E66FCFD03E8}"/>
    <cellStyle name="SAPBEXHLevel1X 2 9 2" xfId="9222" xr:uid="{38C60782-574F-4514-A1FA-43C3E2DB1BA2}"/>
    <cellStyle name="SAPBEXHLevel1X 3" xfId="803" xr:uid="{D67D72BD-823D-470F-BCF2-C9EE518A43B0}"/>
    <cellStyle name="SAPBEXHLevel1X 3 10" xfId="5700" xr:uid="{F8229A4F-9F2D-4904-95F5-FAD112CD6FA5}"/>
    <cellStyle name="SAPBEXHLevel1X 3 10 2" xfId="12250" xr:uid="{ED1A19CD-0619-4730-8D94-5C55AD409D82}"/>
    <cellStyle name="SAPBEXHLevel1X 3 10 2 2" xfId="15650" xr:uid="{BF44F875-1C62-41FA-9B0D-4D32D710FA86}"/>
    <cellStyle name="SAPBEXHLevel1X 3 10 2 3" xfId="17034" xr:uid="{AB8DEE9D-F8EE-4266-BF7D-83409BB91668}"/>
    <cellStyle name="SAPBEXHLevel1X 3 10 3" xfId="10847" xr:uid="{4F0BD8D8-E880-4027-98A7-86D37A63451E}"/>
    <cellStyle name="SAPBEXHLevel1X 3 10 3 2" xfId="14078" xr:uid="{7F19F4F3-6892-4B3D-B537-75B1C4EA1E8C}"/>
    <cellStyle name="SAPBEXHLevel1X 3 10 3 3" xfId="14946" xr:uid="{537308F3-7C9F-4F1F-8EB2-029DC4DA64DA}"/>
    <cellStyle name="SAPBEXHLevel1X 3 10 4" xfId="10051" xr:uid="{055C1F9A-2E96-4EED-99E5-8D3982B6EDA0}"/>
    <cellStyle name="SAPBEXHLevel1X 3 10 5" xfId="13445" xr:uid="{D859B083-5895-4838-B0AF-FA38DE40948D}"/>
    <cellStyle name="SAPBEXHLevel1X 3 10 6" xfId="12939" xr:uid="{52177231-1362-4F20-AFD3-DEE1CDD0922D}"/>
    <cellStyle name="SAPBEXHLevel1X 3 10 7" xfId="8158" xr:uid="{237FF1B3-3765-458D-970B-1CF1A18D8A9D}"/>
    <cellStyle name="SAPBEXHLevel1X 3 11" xfId="5981" xr:uid="{2D92BAD3-697D-4332-B02E-E5DAA5964802}"/>
    <cellStyle name="SAPBEXHLevel1X 3 11 2" xfId="12507" xr:uid="{517123F7-C302-4546-AC50-18ED2438D25A}"/>
    <cellStyle name="SAPBEXHLevel1X 3 11 2 2" xfId="15818" xr:uid="{C15CA128-290D-4B13-99E8-CA2E06DA5539}"/>
    <cellStyle name="SAPBEXHLevel1X 3 11 2 3" xfId="17291" xr:uid="{CEFDE12C-9896-426A-97D1-B2F2FD91FD47}"/>
    <cellStyle name="SAPBEXHLevel1X 3 11 3" xfId="11105" xr:uid="{F1EB318E-A8F5-42C2-AECC-3AD39FA1F54B}"/>
    <cellStyle name="SAPBEXHLevel1X 3 11 3 2" xfId="14292" xr:uid="{56CDC75F-2EB0-49A7-9A56-39EE28EEF9D5}"/>
    <cellStyle name="SAPBEXHLevel1X 3 11 3 3" xfId="13036" xr:uid="{C6EE74F5-717C-46E6-A808-7500D2DA5E6D}"/>
    <cellStyle name="SAPBEXHLevel1X 3 11 4" xfId="9866" xr:uid="{5DC8EB09-02C6-4FAF-BB05-C8C9F33FA46F}"/>
    <cellStyle name="SAPBEXHLevel1X 3 11 5" xfId="13299" xr:uid="{8F1BC7B9-D293-4AD4-91BD-43FBD4F8D168}"/>
    <cellStyle name="SAPBEXHLevel1X 3 11 6" xfId="13363" xr:uid="{43D24DE7-253C-4899-94C2-873AB382EB13}"/>
    <cellStyle name="SAPBEXHLevel1X 3 11 7" xfId="7973" xr:uid="{CC7FBFE5-3129-45DD-B2CA-821036A63A60}"/>
    <cellStyle name="SAPBEXHLevel1X 3 12" xfId="8116" xr:uid="{3343A997-93BC-4974-83B0-87098E5F30C5}"/>
    <cellStyle name="SAPBEXHLevel1X 3 12 2" xfId="12691" xr:uid="{D523DB67-373E-424C-B64C-373ABB50818A}"/>
    <cellStyle name="SAPBEXHLevel1X 3 12 2 2" xfId="15905" xr:uid="{71D7B328-63B0-4B52-AFFB-4FA2AFABFC7B}"/>
    <cellStyle name="SAPBEXHLevel1X 3 12 2 3" xfId="17466" xr:uid="{63FF06C0-D67B-4B46-8C0A-102A0AD4AA27}"/>
    <cellStyle name="SAPBEXHLevel1X 3 12 3" xfId="11282" xr:uid="{299610D4-ED3E-4230-8307-63B22E945084}"/>
    <cellStyle name="SAPBEXHLevel1X 3 12 3 2" xfId="14428" xr:uid="{EEF61509-E48F-4C09-9A70-A96A15642906}"/>
    <cellStyle name="SAPBEXHLevel1X 3 12 3 3" xfId="9131" xr:uid="{E0CCDCCD-D7FA-4594-B0F3-5C97339D575E}"/>
    <cellStyle name="SAPBEXHLevel1X 3 12 4" xfId="10009" xr:uid="{F82551D8-71B1-4270-B3DD-603CB75D547E}"/>
    <cellStyle name="SAPBEXHLevel1X 3 12 5" xfId="13403" xr:uid="{650CC64F-C02A-4235-8258-4F8DD2805D1C}"/>
    <cellStyle name="SAPBEXHLevel1X 3 12 6" xfId="15133" xr:uid="{6FBF1CFD-1AD9-4C4E-9694-25AD068B72D4}"/>
    <cellStyle name="SAPBEXHLevel1X 3 13" xfId="11033" xr:uid="{6D15084F-31CC-4EEE-AEBD-5A1A7C2318FA}"/>
    <cellStyle name="SAPBEXHLevel1X 3 13 2" xfId="12435" xr:uid="{C9183852-7573-4DB2-8C3B-184584F0A9F4}"/>
    <cellStyle name="SAPBEXHLevel1X 3 13 2 2" xfId="15746" xr:uid="{544AA334-C031-4F16-8DAB-3D8C5E31EE6A}"/>
    <cellStyle name="SAPBEXHLevel1X 3 13 2 3" xfId="17219" xr:uid="{EE656A87-2B0D-4697-9EE9-FF11DA5EB70A}"/>
    <cellStyle name="SAPBEXHLevel1X 3 13 3" xfId="14220" xr:uid="{859D4006-0691-4918-A38E-CEC311A8024D}"/>
    <cellStyle name="SAPBEXHLevel1X 3 13 4" xfId="13040" xr:uid="{2BBC9857-5FE3-4192-80EF-C471FC8A655E}"/>
    <cellStyle name="SAPBEXHLevel1X 3 14" xfId="11653" xr:uid="{1321FAF7-0172-4526-96C0-FE26131022AB}"/>
    <cellStyle name="SAPBEXHLevel1X 3 14 2" xfId="15366" xr:uid="{B670EE3A-A52B-4133-93EA-2A67D94A9957}"/>
    <cellStyle name="SAPBEXHLevel1X 3 14 3" xfId="16547" xr:uid="{7A215FB4-14DE-4278-9CCB-A5DDFE09E106}"/>
    <cellStyle name="SAPBEXHLevel1X 3 15" xfId="10503" xr:uid="{3B7AACC9-E28E-4F18-B145-3C0B5386B024}"/>
    <cellStyle name="SAPBEXHLevel1X 3 15 2" xfId="13763" xr:uid="{662B3193-6D82-47D2-9C40-6F966E967C42}"/>
    <cellStyle name="SAPBEXHLevel1X 3 15 3" xfId="13348" xr:uid="{584C0C1C-B63D-4C25-8594-A96B932E2D8B}"/>
    <cellStyle name="SAPBEXHLevel1X 3 16" xfId="9223" xr:uid="{85F7DEBB-C367-41E6-80E9-5000FA898C7B}"/>
    <cellStyle name="SAPBEXHLevel1X 3 17" xfId="8986" xr:uid="{17224F78-2075-4EA0-9BDF-D189BC7D117D}"/>
    <cellStyle name="SAPBEXHLevel1X 3 18" xfId="7334" xr:uid="{56EDA910-E76C-4F0B-8BDB-22F8BE728BB1}"/>
    <cellStyle name="SAPBEXHLevel1X 3 2" xfId="804" xr:uid="{9CC9D7A2-0EC7-46DB-8DC2-B6CB30FFE55C}"/>
    <cellStyle name="SAPBEXHLevel1X 3 2 10" xfId="5982" xr:uid="{1040E6EB-7339-48C5-9AB6-B126B1869280}"/>
    <cellStyle name="SAPBEXHLevel1X 3 2 10 2" xfId="8987" xr:uid="{55FE1AF4-A037-43D3-BD67-76D3AFFB35AC}"/>
    <cellStyle name="SAPBEXHLevel1X 3 2 11" xfId="7335" xr:uid="{242B4E3D-E797-4126-9CFC-A9F1E41C5DF3}"/>
    <cellStyle name="SAPBEXHLevel1X 3 2 2" xfId="1288" xr:uid="{141FBB43-441A-4DE5-BD0F-A2832BEBEC73}"/>
    <cellStyle name="SAPBEXHLevel1X 3 2 2 2" xfId="2536" xr:uid="{DFF40D06-56D1-4FDF-A4F1-12F250EE4806}"/>
    <cellStyle name="SAPBEXHLevel1X 3 2 2 2 2" xfId="15543" xr:uid="{DE6E673D-783E-48BC-B1F3-A7733AF13C12}"/>
    <cellStyle name="SAPBEXHLevel1X 3 2 2 2 3" xfId="16939" xr:uid="{AF682E4D-1AB9-4B3F-A0BB-4540DC566B9F}"/>
    <cellStyle name="SAPBEXHLevel1X 3 2 2 2 4" xfId="12140" xr:uid="{8FB5B3DA-06C4-44A2-8488-8AF05694C0FE}"/>
    <cellStyle name="SAPBEXHLevel1X 3 2 2 3" xfId="3042" xr:uid="{30DF6995-65AF-439C-BCAC-E74FC5DD1250}"/>
    <cellStyle name="SAPBEXHLevel1X 3 2 2 3 2" xfId="13969" xr:uid="{DE8ECE12-AE2E-40CA-B702-E45FB224D26A}"/>
    <cellStyle name="SAPBEXHLevel1X 3 2 2 3 3" xfId="14359" xr:uid="{01D3DBB7-0E9A-407D-B1CE-C94B048A85F0}"/>
    <cellStyle name="SAPBEXHLevel1X 3 2 2 3 4" xfId="10736" xr:uid="{7E53CC3D-9147-4185-B92A-8B647EF1B569}"/>
    <cellStyle name="SAPBEXHLevel1X 3 2 2 4" xfId="2748" xr:uid="{EFD0F06C-657F-41CF-BF69-D1321FC5FD88}"/>
    <cellStyle name="SAPBEXHLevel1X 3 2 2 4 2" xfId="9810" xr:uid="{D1702019-F45B-42FC-A2DB-17573AE41FE4}"/>
    <cellStyle name="SAPBEXHLevel1X 3 2 2 5" xfId="3869" xr:uid="{6938A67F-A9D4-4A02-AB54-EF6156FA02B3}"/>
    <cellStyle name="SAPBEXHLevel1X 3 2 2 5 2" xfId="13243" xr:uid="{4AC8B742-38AB-4EB8-967D-CA1AFB057FB4}"/>
    <cellStyle name="SAPBEXHLevel1X 3 2 2 6" xfId="3799" xr:uid="{B99F505F-136F-4AA6-96CF-9CA2600C5862}"/>
    <cellStyle name="SAPBEXHLevel1X 3 2 2 6 2" xfId="14757" xr:uid="{836917E9-268F-4DC8-83C3-3906D8A1C160}"/>
    <cellStyle name="SAPBEXHLevel1X 3 2 2 7" xfId="4498" xr:uid="{8AA13244-F3E1-4404-8828-5D756048BA94}"/>
    <cellStyle name="SAPBEXHLevel1X 3 2 2 8" xfId="7917" xr:uid="{58B0C3B5-ACB3-45EC-A95F-9F33FD063F1C}"/>
    <cellStyle name="SAPBEXHLevel1X 3 2 3" xfId="2083" xr:uid="{80C05223-97A9-444A-9B21-5090B6C17F36}"/>
    <cellStyle name="SAPBEXHLevel1X 3 2 3 2" xfId="12251" xr:uid="{BDF4B681-5AB0-4662-B325-0B8D6547203D}"/>
    <cellStyle name="SAPBEXHLevel1X 3 2 3 2 2" xfId="15651" xr:uid="{05B870AE-FF3C-4344-85EB-C614E62A6C1A}"/>
    <cellStyle name="SAPBEXHLevel1X 3 2 3 2 3" xfId="17035" xr:uid="{3D3733EE-4831-4D3D-B87F-AEC13572C5AE}"/>
    <cellStyle name="SAPBEXHLevel1X 3 2 3 3" xfId="10848" xr:uid="{F4E627E4-FEFE-4C5A-BDF2-92CFAE6419BE}"/>
    <cellStyle name="SAPBEXHLevel1X 3 2 3 3 2" xfId="14079" xr:uid="{05156FCE-8D0B-4BC9-83CF-63FB7369A5FF}"/>
    <cellStyle name="SAPBEXHLevel1X 3 2 3 3 3" xfId="13098" xr:uid="{C40CB1C4-9B08-4474-B87D-5285077C9EB6}"/>
    <cellStyle name="SAPBEXHLevel1X 3 2 3 4" xfId="10052" xr:uid="{B04890F2-1CC7-4323-B19C-8EA72D3CC551}"/>
    <cellStyle name="SAPBEXHLevel1X 3 2 3 5" xfId="13446" xr:uid="{4A33755A-921F-48E1-AD11-E3B51840BAA8}"/>
    <cellStyle name="SAPBEXHLevel1X 3 2 3 6" xfId="13705" xr:uid="{CE957914-8051-41F5-92D1-F0F8FEEB7D3F}"/>
    <cellStyle name="SAPBEXHLevel1X 3 2 3 7" xfId="8159" xr:uid="{D82DBE89-B37A-42DB-AC96-5B51E2C71909}"/>
    <cellStyle name="SAPBEXHLevel1X 3 2 4" xfId="1697" xr:uid="{44683F19-12F9-4B80-8F3F-8F78456AC605}"/>
    <cellStyle name="SAPBEXHLevel1X 3 2 4 2" xfId="12508" xr:uid="{715AB652-3A5B-4C02-9EB7-403BDBFB2E85}"/>
    <cellStyle name="SAPBEXHLevel1X 3 2 4 2 2" xfId="15819" xr:uid="{32FD92BA-4AB8-42B3-9A5B-850445958931}"/>
    <cellStyle name="SAPBEXHLevel1X 3 2 4 2 3" xfId="17292" xr:uid="{7BE70BC6-8E03-46AD-B403-632653281562}"/>
    <cellStyle name="SAPBEXHLevel1X 3 2 4 3" xfId="11106" xr:uid="{9B353A92-A5D5-4C0B-9A2C-56181B1EBA56}"/>
    <cellStyle name="SAPBEXHLevel1X 3 2 4 3 2" xfId="14293" xr:uid="{007DB203-16B2-4222-88AF-3523F90945B8}"/>
    <cellStyle name="SAPBEXHLevel1X 3 2 4 3 3" xfId="14342" xr:uid="{E324E0BE-A7E5-469C-9F10-B0682FB15D0C}"/>
    <cellStyle name="SAPBEXHLevel1X 3 2 4 4" xfId="10116" xr:uid="{48AC9A4E-8751-4462-8021-2E3F2B9D2EEE}"/>
    <cellStyle name="SAPBEXHLevel1X 3 2 4 5" xfId="13510" xr:uid="{F062A361-D15A-442C-BA94-EF0EDC1E90C5}"/>
    <cellStyle name="SAPBEXHLevel1X 3 2 4 6" xfId="13576" xr:uid="{F903F199-F6AF-4D89-9B29-9FACDC4791A1}"/>
    <cellStyle name="SAPBEXHLevel1X 3 2 4 7" xfId="8224" xr:uid="{1AE26D2A-508F-4CC9-A6CC-E42664DCB361}"/>
    <cellStyle name="SAPBEXHLevel1X 3 2 5" xfId="1625" xr:uid="{0EFF9EBA-037A-4C0A-AE9D-4A1A1167F506}"/>
    <cellStyle name="SAPBEXHLevel1X 3 2 5 2" xfId="12692" xr:uid="{138844C1-9648-41E9-8ADD-D873289A2CD7}"/>
    <cellStyle name="SAPBEXHLevel1X 3 2 5 2 2" xfId="15906" xr:uid="{35877263-BA7B-422E-A09D-3E57A725F3F4}"/>
    <cellStyle name="SAPBEXHLevel1X 3 2 5 2 3" xfId="17467" xr:uid="{FBDBD9E6-2012-4B9C-80EC-014923E5D9CD}"/>
    <cellStyle name="SAPBEXHLevel1X 3 2 5 3" xfId="11283" xr:uid="{F25387EF-6125-4C74-8141-BAB1D0AF7C10}"/>
    <cellStyle name="SAPBEXHLevel1X 3 2 5 3 2" xfId="14429" xr:uid="{3F6EA96D-407E-47F7-A144-60BAADB0DF7C}"/>
    <cellStyle name="SAPBEXHLevel1X 3 2 5 3 3" xfId="9132" xr:uid="{FD1941B9-76C0-492B-B1FC-FCFBBC06E15E}"/>
    <cellStyle name="SAPBEXHLevel1X 3 2 5 4" xfId="10304" xr:uid="{A2E1294E-7EFC-46B5-9A8E-57D075D4EBF4}"/>
    <cellStyle name="SAPBEXHLevel1X 3 2 5 5" xfId="13660" xr:uid="{49FC6304-5245-43EF-B0FC-29C73EC983E6}"/>
    <cellStyle name="SAPBEXHLevel1X 3 2 5 6" xfId="13065" xr:uid="{A5A63C14-81B8-4E44-9576-7C36A77EFE06}"/>
    <cellStyle name="SAPBEXHLevel1X 3 2 5 7" xfId="8414" xr:uid="{1A2E749B-2F22-4432-A56A-2A2D0EA25F8E}"/>
    <cellStyle name="SAPBEXHLevel1X 3 2 6" xfId="3262" xr:uid="{4A360CDE-2BD7-4DFF-98DC-F74D83840FCB}"/>
    <cellStyle name="SAPBEXHLevel1X 3 2 6 2" xfId="12563" xr:uid="{758AE9F9-45FA-4042-98D7-3DEBD130C7A0}"/>
    <cellStyle name="SAPBEXHLevel1X 3 2 6 2 2" xfId="15865" xr:uid="{05830638-A626-452D-9156-930847996559}"/>
    <cellStyle name="SAPBEXHLevel1X 3 2 6 2 3" xfId="17338" xr:uid="{1631E508-755B-47C7-8EE2-610625294BDD}"/>
    <cellStyle name="SAPBEXHLevel1X 3 2 6 3" xfId="14339" xr:uid="{5975270A-AC8E-438E-931D-7E9F7E0238D1}"/>
    <cellStyle name="SAPBEXHLevel1X 3 2 6 4" xfId="13131" xr:uid="{F3093C64-8F1F-4309-BD4C-C311AD64C9C7}"/>
    <cellStyle name="SAPBEXHLevel1X 3 2 6 5" xfId="11154" xr:uid="{D7E7769C-D164-4150-A357-34A6502CBAD6}"/>
    <cellStyle name="SAPBEXHLevel1X 3 2 7" xfId="3590" xr:uid="{997314BC-9AF9-4B0A-A16A-1F6037B5926B}"/>
    <cellStyle name="SAPBEXHLevel1X 3 2 7 2" xfId="15367" xr:uid="{6070B241-594C-4CD2-B9D1-A160157962DB}"/>
    <cellStyle name="SAPBEXHLevel1X 3 2 7 3" xfId="16548" xr:uid="{BB82F281-12D1-4384-9136-B9ED9AB32534}"/>
    <cellStyle name="SAPBEXHLevel1X 3 2 7 4" xfId="11654" xr:uid="{23A15807-4DE6-4BBA-8917-81474565D973}"/>
    <cellStyle name="SAPBEXHLevel1X 3 2 8" xfId="4286" xr:uid="{65C741E7-ADAF-476F-B96C-2881A5CC567C}"/>
    <cellStyle name="SAPBEXHLevel1X 3 2 8 2" xfId="13764" xr:uid="{B1CFEA17-A345-472D-A593-F2584CF05D9A}"/>
    <cellStyle name="SAPBEXHLevel1X 3 2 8 3" xfId="14589" xr:uid="{09A551FA-0494-4516-A74D-63114B646243}"/>
    <cellStyle name="SAPBEXHLevel1X 3 2 8 4" xfId="10504" xr:uid="{93247886-DA0F-4616-BC57-1A86CFDFAF75}"/>
    <cellStyle name="SAPBEXHLevel1X 3 2 9" xfId="5701" xr:uid="{D5120227-2D47-4EE2-8943-F6D76BA1F72E}"/>
    <cellStyle name="SAPBEXHLevel1X 3 2 9 2" xfId="9224" xr:uid="{573E49A9-93D9-41A4-BBA3-5936CE312CC4}"/>
    <cellStyle name="SAPBEXHLevel1X 3 3" xfId="1287" xr:uid="{D4902A08-234F-4DB2-BEC2-DF6AE3CE286A}"/>
    <cellStyle name="SAPBEXHLevel1X 3 3 10" xfId="8988" xr:uid="{1E4AAF0B-10B2-4342-A8E6-652781C9BED3}"/>
    <cellStyle name="SAPBEXHLevel1X 3 3 11" xfId="7336" xr:uid="{5332D7A1-BA13-4914-8B33-F0F4C5FD8308}"/>
    <cellStyle name="SAPBEXHLevel1X 3 3 2" xfId="2535" xr:uid="{D4B45E19-C3AD-428E-B169-69B5E1D423DF}"/>
    <cellStyle name="SAPBEXHLevel1X 3 3 2 2" xfId="12141" xr:uid="{CEAF6419-88CB-4348-A808-BBB6E5700FBE}"/>
    <cellStyle name="SAPBEXHLevel1X 3 3 2 2 2" xfId="15544" xr:uid="{061C00C3-D3CB-409A-9EC7-663EA19971E2}"/>
    <cellStyle name="SAPBEXHLevel1X 3 3 2 2 3" xfId="16940" xr:uid="{D81F22BD-68D8-421A-AF32-8536F1E39AF1}"/>
    <cellStyle name="SAPBEXHLevel1X 3 3 2 3" xfId="10737" xr:uid="{EAB4ECC6-8EE2-46C1-91C5-E0E89885A3C6}"/>
    <cellStyle name="SAPBEXHLevel1X 3 3 2 3 2" xfId="13970" xr:uid="{4A579D8B-448A-432C-9F0E-2BE2C29CF213}"/>
    <cellStyle name="SAPBEXHLevel1X 3 3 2 3 3" xfId="15061" xr:uid="{C3A9FB50-7DF8-4DDB-9329-E4C87F070B8C}"/>
    <cellStyle name="SAPBEXHLevel1X 3 3 2 4" xfId="9809" xr:uid="{ED3BBC66-0C78-4562-81EB-53E1CFC07A4B}"/>
    <cellStyle name="SAPBEXHLevel1X 3 3 2 5" xfId="13242" xr:uid="{65A66159-32BA-4EA2-9822-C2CB8CD26024}"/>
    <cellStyle name="SAPBEXHLevel1X 3 3 2 6" xfId="13587" xr:uid="{479C1BE4-2612-44C9-8105-E43E7CF0EDD0}"/>
    <cellStyle name="SAPBEXHLevel1X 3 3 2 7" xfId="7916" xr:uid="{B8E6154C-6E1E-47E7-9053-DCBE472A86BF}"/>
    <cellStyle name="SAPBEXHLevel1X 3 3 3" xfId="3041" xr:uid="{77FE3F99-F952-44FB-8035-1C67460435EB}"/>
    <cellStyle name="SAPBEXHLevel1X 3 3 3 2" xfId="12252" xr:uid="{DA4B646B-EAEF-4064-8C0C-A241EBAEC3BB}"/>
    <cellStyle name="SAPBEXHLevel1X 3 3 3 2 2" xfId="15652" xr:uid="{1C3BB4FE-1D79-4C70-9F5C-62027AD5F357}"/>
    <cellStyle name="SAPBEXHLevel1X 3 3 3 2 3" xfId="17036" xr:uid="{82D54F20-F094-40F4-9927-A9469648BB9F}"/>
    <cellStyle name="SAPBEXHLevel1X 3 3 3 3" xfId="10849" xr:uid="{11B594D0-14CD-491D-B75E-78E5F7F41E29}"/>
    <cellStyle name="SAPBEXHLevel1X 3 3 3 3 2" xfId="14080" xr:uid="{DE39C270-5BDD-4F78-873F-312E0D921A78}"/>
    <cellStyle name="SAPBEXHLevel1X 3 3 3 3 3" xfId="13829" xr:uid="{CC47175A-1D9A-44DE-A096-E1D2733316CF}"/>
    <cellStyle name="SAPBEXHLevel1X 3 3 3 4" xfId="10053" xr:uid="{6001805A-D4E3-46A4-BC1F-FD3BECDD2201}"/>
    <cellStyle name="SAPBEXHLevel1X 3 3 3 5" xfId="13447" xr:uid="{88AC2D79-4A85-40EA-A5B7-217166D0824D}"/>
    <cellStyle name="SAPBEXHLevel1X 3 3 3 6" xfId="14668" xr:uid="{AAC102D0-463F-433B-9DF6-4EA8090F8D4C}"/>
    <cellStyle name="SAPBEXHLevel1X 3 3 3 7" xfId="8160" xr:uid="{4F9DF52A-3510-40EC-8D0A-490AA436F177}"/>
    <cellStyle name="SAPBEXHLevel1X 3 3 4" xfId="1534" xr:uid="{5B0F9F3B-BA80-48E4-805F-0CF272F3EC49}"/>
    <cellStyle name="SAPBEXHLevel1X 3 3 4 2" xfId="12509" xr:uid="{B7126EE2-792A-4042-97FD-77A57A1AEF56}"/>
    <cellStyle name="SAPBEXHLevel1X 3 3 4 2 2" xfId="15820" xr:uid="{67C954F5-7F3B-49E0-97A3-9F2BBA88470E}"/>
    <cellStyle name="SAPBEXHLevel1X 3 3 4 2 3" xfId="17293" xr:uid="{F3CDDFD0-305C-4E2E-B18A-7A3AE81C9B72}"/>
    <cellStyle name="SAPBEXHLevel1X 3 3 4 3" xfId="11107" xr:uid="{AE2BB5CC-765E-491D-AA00-F5B4DC81502C}"/>
    <cellStyle name="SAPBEXHLevel1X 3 3 4 3 2" xfId="14294" xr:uid="{03612461-F5F1-4C32-9F18-2405C4F5C821}"/>
    <cellStyle name="SAPBEXHLevel1X 3 3 4 3 3" xfId="15044" xr:uid="{FBCF247F-456E-42B7-A5C2-F5CF0EE94E9E}"/>
    <cellStyle name="SAPBEXHLevel1X 3 3 4 4" xfId="9865" xr:uid="{41EF1BA6-AA26-41AF-ABA7-FBF440D0C2C7}"/>
    <cellStyle name="SAPBEXHLevel1X 3 3 4 5" xfId="13298" xr:uid="{A9633C39-CDDE-47E5-A93D-32A5EE3C535C}"/>
    <cellStyle name="SAPBEXHLevel1X 3 3 4 6" xfId="14671" xr:uid="{AD8BDC5A-08A9-46DE-A918-6010CE98CDB6}"/>
    <cellStyle name="SAPBEXHLevel1X 3 3 4 7" xfId="7972" xr:uid="{77A7D6C8-537E-4453-881E-B286EA79D327}"/>
    <cellStyle name="SAPBEXHLevel1X 3 3 5" xfId="3728" xr:uid="{05929B89-60EC-49AE-B20C-D4F1500A32CF}"/>
    <cellStyle name="SAPBEXHLevel1X 3 3 5 2" xfId="12693" xr:uid="{04FAF4A8-5CB7-4003-A0AC-24C40D183E5B}"/>
    <cellStyle name="SAPBEXHLevel1X 3 3 5 2 2" xfId="15907" xr:uid="{DD95C4C5-CAF3-4D40-95D6-D70F94B0995D}"/>
    <cellStyle name="SAPBEXHLevel1X 3 3 5 2 3" xfId="17468" xr:uid="{DD56411D-EC7C-463F-AD7F-ABB27D7351BC}"/>
    <cellStyle name="SAPBEXHLevel1X 3 3 5 3" xfId="11284" xr:uid="{EC11DD88-EE7A-4487-89CA-EDD0217601E9}"/>
    <cellStyle name="SAPBEXHLevel1X 3 3 5 3 2" xfId="14430" xr:uid="{8E3B0F94-DDA2-4AB7-A019-1D280871D2AA}"/>
    <cellStyle name="SAPBEXHLevel1X 3 3 5 3 3" xfId="9133" xr:uid="{FBDABB8E-88C4-4B7A-B8E8-FD596FB23728}"/>
    <cellStyle name="SAPBEXHLevel1X 3 3 5 4" xfId="10308" xr:uid="{3C3F4801-02F8-40CD-A0EC-8F34BC4FBB67}"/>
    <cellStyle name="SAPBEXHLevel1X 3 3 5 5" xfId="13664" xr:uid="{FFD8A89B-D685-40BB-8B5C-D1A6725B4CBD}"/>
    <cellStyle name="SAPBEXHLevel1X 3 3 5 6" xfId="12967" xr:uid="{3469BED1-479F-4539-B62E-BB55901A1AFE}"/>
    <cellStyle name="SAPBEXHLevel1X 3 3 5 7" xfId="8418" xr:uid="{3405B3F7-7639-48E2-8028-AB387A59730B}"/>
    <cellStyle name="SAPBEXHLevel1X 3 3 6" xfId="2170" xr:uid="{E0CABAF8-C7BE-409C-AB24-FCB5B4DFB9ED}"/>
    <cellStyle name="SAPBEXHLevel1X 3 3 6 2" xfId="12436" xr:uid="{A2578433-CD7D-4B26-9B64-59CF26AB0ED5}"/>
    <cellStyle name="SAPBEXHLevel1X 3 3 6 2 2" xfId="15747" xr:uid="{BF39DC4F-97EE-4968-AF9B-C894D1EF16B6}"/>
    <cellStyle name="SAPBEXHLevel1X 3 3 6 2 3" xfId="17220" xr:uid="{3BC13B5B-4739-4056-BA2B-97E1CE95D2E1}"/>
    <cellStyle name="SAPBEXHLevel1X 3 3 6 3" xfId="14221" xr:uid="{17DA2914-728B-4935-A6DB-E5CFACBD5E2D}"/>
    <cellStyle name="SAPBEXHLevel1X 3 3 6 4" xfId="14346" xr:uid="{8C4DA6CF-2B0B-45F8-915C-F878CC95B109}"/>
    <cellStyle name="SAPBEXHLevel1X 3 3 6 5" xfId="11034" xr:uid="{5FDB064C-8372-45BC-8917-A60A2169306C}"/>
    <cellStyle name="SAPBEXHLevel1X 3 3 7" xfId="4117" xr:uid="{D04424F6-D8D0-4372-966F-5A035139EC16}"/>
    <cellStyle name="SAPBEXHLevel1X 3 3 7 2" xfId="15368" xr:uid="{9BC58513-1435-4BD5-ADEE-4BAA7C512EEA}"/>
    <cellStyle name="SAPBEXHLevel1X 3 3 7 3" xfId="16549" xr:uid="{3EA69E2B-3110-476A-8AAC-EB5DB9F4F6B1}"/>
    <cellStyle name="SAPBEXHLevel1X 3 3 7 4" xfId="11655" xr:uid="{446C2418-DFFA-4237-B7E1-AC2E28CB5E07}"/>
    <cellStyle name="SAPBEXHLevel1X 3 3 8" xfId="5702" xr:uid="{61AD1221-D437-4E72-9179-C8FD53F210E9}"/>
    <cellStyle name="SAPBEXHLevel1X 3 3 8 2" xfId="13765" xr:uid="{23345A0B-A5D9-4EFE-8242-727454A7613B}"/>
    <cellStyle name="SAPBEXHLevel1X 3 3 8 3" xfId="15228" xr:uid="{0639AFBD-E1B6-4C88-94B1-B96A9926D773}"/>
    <cellStyle name="SAPBEXHLevel1X 3 3 8 4" xfId="10505" xr:uid="{A20B48E5-BA3F-4647-B46F-DF7E61718B6C}"/>
    <cellStyle name="SAPBEXHLevel1X 3 3 9" xfId="5983" xr:uid="{E0FEAAB0-00FF-42AE-9B1B-14FD848B8B6F}"/>
    <cellStyle name="SAPBEXHLevel1X 3 3 9 2" xfId="9225" xr:uid="{408979D9-F40E-4832-BAED-0D8E9B6952E6}"/>
    <cellStyle name="SAPBEXHLevel1X 3 4" xfId="2082" xr:uid="{D4660475-BB07-453D-B2D1-23A204C2F974}"/>
    <cellStyle name="SAPBEXHLevel1X 3 4 10" xfId="8989" xr:uid="{F8F3707B-2EEA-486E-A42A-1D1704B4EFFD}"/>
    <cellStyle name="SAPBEXHLevel1X 3 4 11" xfId="7337" xr:uid="{DAA14989-ECCF-4BEB-9F5D-CC338F13929C}"/>
    <cellStyle name="SAPBEXHLevel1X 3 4 2" xfId="5703" xr:uid="{4688D0A5-77FC-424C-A390-AF46D3BB172E}"/>
    <cellStyle name="SAPBEXHLevel1X 3 4 2 2" xfId="12142" xr:uid="{129DBFD8-6521-4B3B-A2B1-383745757AFD}"/>
    <cellStyle name="SAPBEXHLevel1X 3 4 2 2 2" xfId="15545" xr:uid="{A2F20DBE-9E45-4588-B88D-FB94AECE1BC9}"/>
    <cellStyle name="SAPBEXHLevel1X 3 4 2 2 3" xfId="16941" xr:uid="{790BAB61-0B0F-48A2-AA37-C868DC95A970}"/>
    <cellStyle name="SAPBEXHLevel1X 3 4 2 3" xfId="10738" xr:uid="{BE0523F6-DAAC-4E03-91A8-C0D5AA5F0281}"/>
    <cellStyle name="SAPBEXHLevel1X 3 4 2 3 2" xfId="13971" xr:uid="{59BCE64B-7DAD-4062-AF7F-C9E20CD018B2}"/>
    <cellStyle name="SAPBEXHLevel1X 3 4 2 3 3" xfId="13150" xr:uid="{89F65B39-8CA6-4630-AD53-E87766DCC4B9}"/>
    <cellStyle name="SAPBEXHLevel1X 3 4 2 4" xfId="9808" xr:uid="{56C9F6C2-6E92-4C2C-83CE-547331599D83}"/>
    <cellStyle name="SAPBEXHLevel1X 3 4 2 5" xfId="13241" xr:uid="{72C92978-3469-4C17-9E4D-6D2DFF5DF7F7}"/>
    <cellStyle name="SAPBEXHLevel1X 3 4 2 6" xfId="13862" xr:uid="{87B74302-35AC-4558-A4E3-F1D6FBCFD701}"/>
    <cellStyle name="SAPBEXHLevel1X 3 4 2 7" xfId="7915" xr:uid="{D2F12EFF-83E4-4456-9EAB-6A4276F9366D}"/>
    <cellStyle name="SAPBEXHLevel1X 3 4 3" xfId="5984" xr:uid="{1D98D0F5-16BF-41F0-AA2F-BDDEC4429379}"/>
    <cellStyle name="SAPBEXHLevel1X 3 4 3 2" xfId="12253" xr:uid="{839F45BE-F4BC-454B-ADEB-15DF43569DF9}"/>
    <cellStyle name="SAPBEXHLevel1X 3 4 3 2 2" xfId="15653" xr:uid="{5AE009B6-2557-4B20-85C6-D6B1A290CC8A}"/>
    <cellStyle name="SAPBEXHLevel1X 3 4 3 2 3" xfId="17037" xr:uid="{EFD4713D-B1E5-484B-AF74-DA1098F8096E}"/>
    <cellStyle name="SAPBEXHLevel1X 3 4 3 3" xfId="10850" xr:uid="{AD949D0A-1945-4D3D-8296-AE31625D05A7}"/>
    <cellStyle name="SAPBEXHLevel1X 3 4 3 3 2" xfId="14081" xr:uid="{1CB7B8DE-2F2B-4CB8-A16E-F48B30C41EAE}"/>
    <cellStyle name="SAPBEXHLevel1X 3 4 3 3 3" xfId="13553" xr:uid="{61C6EDB0-587E-414B-95A0-6515E2C293DB}"/>
    <cellStyle name="SAPBEXHLevel1X 3 4 3 4" xfId="10054" xr:uid="{75FF5B47-7CF1-46B0-980E-2CCD2257D5D1}"/>
    <cellStyle name="SAPBEXHLevel1X 3 4 3 5" xfId="13448" xr:uid="{E7DAE56D-2305-4F61-BD0F-FB8292545F73}"/>
    <cellStyle name="SAPBEXHLevel1X 3 4 3 6" xfId="13360" xr:uid="{C1B05F03-EEBB-4888-AC60-3F74FA28699D}"/>
    <cellStyle name="SAPBEXHLevel1X 3 4 3 7" xfId="8161" xr:uid="{5E484D01-6C1A-4207-8E43-16C4677A3530}"/>
    <cellStyle name="SAPBEXHLevel1X 3 4 4" xfId="8411" xr:uid="{DDB5FEE1-7EF0-4916-8978-44E9AB720717}"/>
    <cellStyle name="SAPBEXHLevel1X 3 4 4 2" xfId="12510" xr:uid="{7D0FD4B6-3772-44D6-9AAF-D7FB4A829494}"/>
    <cellStyle name="SAPBEXHLevel1X 3 4 4 2 2" xfId="15821" xr:uid="{A9C517EB-951F-4FDC-8EEA-6711EDE242B9}"/>
    <cellStyle name="SAPBEXHLevel1X 3 4 4 2 3" xfId="17294" xr:uid="{67596403-2CB7-45ED-9ACC-A9867A8CD367}"/>
    <cellStyle name="SAPBEXHLevel1X 3 4 4 3" xfId="11108" xr:uid="{04E1FB7F-7188-4BEA-9AC3-EF1E5CAE3D4C}"/>
    <cellStyle name="SAPBEXHLevel1X 3 4 4 3 2" xfId="14295" xr:uid="{0A592D85-8CCC-42D1-80F7-B635D2312628}"/>
    <cellStyle name="SAPBEXHLevel1X 3 4 4 3 3" xfId="13133" xr:uid="{D45A153C-1EFB-469B-BB90-6FA0271B255D}"/>
    <cellStyle name="SAPBEXHLevel1X 3 4 4 4" xfId="10301" xr:uid="{41B03935-7E80-448D-9657-1D5E38C878F5}"/>
    <cellStyle name="SAPBEXHLevel1X 3 4 4 5" xfId="13657" xr:uid="{8884EA7A-B1BD-4FD0-8E7C-E96421F6516C}"/>
    <cellStyle name="SAPBEXHLevel1X 3 4 4 6" xfId="13846" xr:uid="{DCFDCD16-078A-4200-AFB3-EF9CF8F2D60D}"/>
    <cellStyle name="SAPBEXHLevel1X 3 4 5" xfId="8358" xr:uid="{928E4525-0EFD-41C6-99F7-AA4B96EEB23C}"/>
    <cellStyle name="SAPBEXHLevel1X 3 4 5 2" xfId="12694" xr:uid="{B0239E30-B31F-47E1-A5AD-60E682A6F96A}"/>
    <cellStyle name="SAPBEXHLevel1X 3 4 5 2 2" xfId="15908" xr:uid="{A6A4F5B4-0F1F-4E7C-8B70-6E06178AC549}"/>
    <cellStyle name="SAPBEXHLevel1X 3 4 5 2 3" xfId="17469" xr:uid="{0B6E1F66-D6F0-48AB-B9C1-2143F0CDECEC}"/>
    <cellStyle name="SAPBEXHLevel1X 3 4 5 3" xfId="11285" xr:uid="{56217B0A-CD08-479E-841F-49C3A65257A8}"/>
    <cellStyle name="SAPBEXHLevel1X 3 4 5 3 2" xfId="14431" xr:uid="{982BFF78-8780-4E00-9246-0A9D26F9CACF}"/>
    <cellStyle name="SAPBEXHLevel1X 3 4 5 3 3" xfId="9134" xr:uid="{564EF4CE-9A7F-4C32-8AA9-E4D6F2146BA6}"/>
    <cellStyle name="SAPBEXHLevel1X 3 4 5 4" xfId="10248" xr:uid="{A624EF29-0A3C-4B7C-997D-2290EC8ED0A9}"/>
    <cellStyle name="SAPBEXHLevel1X 3 4 5 5" xfId="13604" xr:uid="{1041EC11-AC6E-428A-9F84-264B8151FE2B}"/>
    <cellStyle name="SAPBEXHLevel1X 3 4 5 6" xfId="13699" xr:uid="{B097F07A-7A92-45AC-9ABD-53584DF8CC81}"/>
    <cellStyle name="SAPBEXHLevel1X 3 4 6" xfId="11035" xr:uid="{2CF139C4-22B9-4A90-B422-9100FD3DD802}"/>
    <cellStyle name="SAPBEXHLevel1X 3 4 6 2" xfId="12437" xr:uid="{1E35B59F-A446-4520-894D-C3B0CD897D60}"/>
    <cellStyle name="SAPBEXHLevel1X 3 4 6 2 2" xfId="15748" xr:uid="{DB1FB929-7A27-4822-A9E0-A74E746C3F43}"/>
    <cellStyle name="SAPBEXHLevel1X 3 4 6 2 3" xfId="17221" xr:uid="{C6CE2167-9FF4-472F-84A1-43B3F781D471}"/>
    <cellStyle name="SAPBEXHLevel1X 3 4 6 3" xfId="14222" xr:uid="{E8846426-6599-49A9-A8F4-59BFEFF0CA0C}"/>
    <cellStyle name="SAPBEXHLevel1X 3 4 6 4" xfId="15048" xr:uid="{ED1BF067-9527-41A0-92F6-AF9D49D83EC0}"/>
    <cellStyle name="SAPBEXHLevel1X 3 4 7" xfId="11656" xr:uid="{C63BE732-5AB9-4447-9E5C-F9DBC00041D9}"/>
    <cellStyle name="SAPBEXHLevel1X 3 4 7 2" xfId="15369" xr:uid="{66AE91CA-D235-462C-9AC3-9B4DCD88A9FB}"/>
    <cellStyle name="SAPBEXHLevel1X 3 4 7 3" xfId="16550" xr:uid="{2FD93530-01DD-4225-806A-FFFEA92DE92E}"/>
    <cellStyle name="SAPBEXHLevel1X 3 4 8" xfId="10506" xr:uid="{72C4AD31-DF19-48D7-9BEC-49474972BF1F}"/>
    <cellStyle name="SAPBEXHLevel1X 3 4 8 2" xfId="13766" xr:uid="{DFDAC691-8279-427F-94D0-2CA627B21168}"/>
    <cellStyle name="SAPBEXHLevel1X 3 4 8 3" xfId="13012" xr:uid="{9893E861-2666-4655-A7F7-C18476B6B661}"/>
    <cellStyle name="SAPBEXHLevel1X 3 4 9" xfId="9226" xr:uid="{D8CEF02A-24CB-4C9C-85E7-715B4F6F602C}"/>
    <cellStyle name="SAPBEXHLevel1X 3 5" xfId="2185" xr:uid="{BB85B614-55A2-4981-B35B-64B577B0809B}"/>
    <cellStyle name="SAPBEXHLevel1X 3 5 10" xfId="8990" xr:uid="{2EBC55F1-43DA-4558-8C1E-7E3AAE234722}"/>
    <cellStyle name="SAPBEXHLevel1X 3 5 11" xfId="7338" xr:uid="{C655B162-C94A-4C9D-AF46-E00F1E108795}"/>
    <cellStyle name="SAPBEXHLevel1X 3 5 2" xfId="5704" xr:uid="{32A32C9B-1334-4A2E-9CBF-96936BB88B6C}"/>
    <cellStyle name="SAPBEXHLevel1X 3 5 2 2" xfId="12143" xr:uid="{62E90FD5-1234-40C8-ABA7-F291BF4CA577}"/>
    <cellStyle name="SAPBEXHLevel1X 3 5 2 2 2" xfId="15546" xr:uid="{A36D19B2-3922-4DE1-AF6B-1A4852292C41}"/>
    <cellStyle name="SAPBEXHLevel1X 3 5 2 2 3" xfId="16942" xr:uid="{5D2A26DA-E459-48F9-A13C-5724CD693F2A}"/>
    <cellStyle name="SAPBEXHLevel1X 3 5 2 3" xfId="10739" xr:uid="{DB736547-3603-46DD-99A2-063D32AE0B2C}"/>
    <cellStyle name="SAPBEXHLevel1X 3 5 2 3 2" xfId="13972" xr:uid="{4486B13C-371A-47BE-BF17-00E4867A1B7F}"/>
    <cellStyle name="SAPBEXHLevel1X 3 5 2 3 3" xfId="12956" xr:uid="{A9073BE9-6039-47D6-A4A6-A6E2BA5B0FF9}"/>
    <cellStyle name="SAPBEXHLevel1X 3 5 2 4" xfId="9807" xr:uid="{4EA3770D-8C79-4126-9D3D-F40986D012ED}"/>
    <cellStyle name="SAPBEXHLevel1X 3 5 2 5" xfId="13240" xr:uid="{67070C30-0D8C-4FC6-B0ED-DF2A7427A5CD}"/>
    <cellStyle name="SAPBEXHLevel1X 3 5 2 6" xfId="13128" xr:uid="{7CBF85CC-20FD-470D-BEED-E4EBB7A6A432}"/>
    <cellStyle name="SAPBEXHLevel1X 3 5 2 7" xfId="7914" xr:uid="{3A685B81-10D7-43EC-A320-0378D59726F8}"/>
    <cellStyle name="SAPBEXHLevel1X 3 5 3" xfId="5985" xr:uid="{E8C3300A-CA9F-4C55-88AC-C330D4DDEBF0}"/>
    <cellStyle name="SAPBEXHLevel1X 3 5 3 2" xfId="12254" xr:uid="{B7D82D5A-D182-43D3-8696-1D534D35894A}"/>
    <cellStyle name="SAPBEXHLevel1X 3 5 3 2 2" xfId="15654" xr:uid="{A7E77EDF-2F06-427E-83AD-9B8AC624B2A7}"/>
    <cellStyle name="SAPBEXHLevel1X 3 5 3 2 3" xfId="17038" xr:uid="{6AD4D12D-714C-4B39-B981-8EC3FC0A9391}"/>
    <cellStyle name="SAPBEXHLevel1X 3 5 3 3" xfId="10851" xr:uid="{74413160-D71A-40D6-AD6E-9B024BFBFB0F}"/>
    <cellStyle name="SAPBEXHLevel1X 3 5 3 3 2" xfId="14082" xr:uid="{55141BD2-F91A-4960-91E7-125ADA0E785C}"/>
    <cellStyle name="SAPBEXHLevel1X 3 5 3 3 3" xfId="14724" xr:uid="{352408EE-4282-466B-AA06-DA5DC8EF7927}"/>
    <cellStyle name="SAPBEXHLevel1X 3 5 3 4" xfId="10055" xr:uid="{81F694EC-ACFE-41C4-BC85-BFEFD15251FF}"/>
    <cellStyle name="SAPBEXHLevel1X 3 5 3 5" xfId="13449" xr:uid="{77EFE7CF-CEFB-40A8-ADE7-ABDA4988541A}"/>
    <cellStyle name="SAPBEXHLevel1X 3 5 3 6" xfId="14600" xr:uid="{074DB80C-D7AC-4FD3-9A63-D92D25D9076E}"/>
    <cellStyle name="SAPBEXHLevel1X 3 5 3 7" xfId="8162" xr:uid="{D8A7DB63-BE29-42E5-BC50-3EBE6836BFCD}"/>
    <cellStyle name="SAPBEXHLevel1X 3 5 4" xfId="8413" xr:uid="{A770C4D0-E7E9-4D3C-9BD4-BFB73FD43D82}"/>
    <cellStyle name="SAPBEXHLevel1X 3 5 4 2" xfId="12511" xr:uid="{260E6C65-6908-42DE-A70D-E4F9D2EEF736}"/>
    <cellStyle name="SAPBEXHLevel1X 3 5 4 2 2" xfId="15822" xr:uid="{3FFDB44B-A0DC-4032-9C74-F4DB24B062BD}"/>
    <cellStyle name="SAPBEXHLevel1X 3 5 4 2 3" xfId="17295" xr:uid="{813606A2-5E8A-449F-BF14-5A5F0BF755BA}"/>
    <cellStyle name="SAPBEXHLevel1X 3 5 4 3" xfId="11109" xr:uid="{28B97250-8F34-4ED9-BC21-80C42EDD4698}"/>
    <cellStyle name="SAPBEXHLevel1X 3 5 4 3 2" xfId="14296" xr:uid="{8B19EE73-0032-4D43-A641-2125596F80CA}"/>
    <cellStyle name="SAPBEXHLevel1X 3 5 4 3 3" xfId="12940" xr:uid="{A5718784-A653-41D7-BF0E-E7ED333DE792}"/>
    <cellStyle name="SAPBEXHLevel1X 3 5 4 4" xfId="10303" xr:uid="{9985564C-6AE2-4FCC-8A0C-4B71DCF0E26D}"/>
    <cellStyle name="SAPBEXHLevel1X 3 5 4 5" xfId="13659" xr:uid="{594B8123-946F-4A24-99E4-280795AC74F9}"/>
    <cellStyle name="SAPBEXHLevel1X 3 5 4 6" xfId="14741" xr:uid="{3E3DE45E-7006-47D3-ABD7-5AE31054C24B}"/>
    <cellStyle name="SAPBEXHLevel1X 3 5 5" xfId="8387" xr:uid="{BFE31B92-8940-46D7-8E79-9829B0CEBCC0}"/>
    <cellStyle name="SAPBEXHLevel1X 3 5 5 2" xfId="12695" xr:uid="{237B9A5F-421A-4394-9C49-FDE7E67F427C}"/>
    <cellStyle name="SAPBEXHLevel1X 3 5 5 2 2" xfId="15909" xr:uid="{C959655A-A285-4F99-B624-1752B98D1DB3}"/>
    <cellStyle name="SAPBEXHLevel1X 3 5 5 2 3" xfId="17470" xr:uid="{0DE2E2E5-C4EC-434A-AC70-AA2A98DCEC65}"/>
    <cellStyle name="SAPBEXHLevel1X 3 5 5 3" xfId="11286" xr:uid="{032C61F4-7127-4A63-9A27-30B538C4C8FC}"/>
    <cellStyle name="SAPBEXHLevel1X 3 5 5 3 2" xfId="14432" xr:uid="{B1092DFE-0261-4858-A579-281768081F2C}"/>
    <cellStyle name="SAPBEXHLevel1X 3 5 5 3 3" xfId="9135" xr:uid="{E275A332-933C-4EAE-A47B-00C4BFAD4F8B}"/>
    <cellStyle name="SAPBEXHLevel1X 3 5 5 4" xfId="10277" xr:uid="{D1E32C9A-0F00-49E9-84BA-7723524F99B4}"/>
    <cellStyle name="SAPBEXHLevel1X 3 5 5 5" xfId="13633" xr:uid="{AF4CD54F-DE24-492F-8E8E-F771D078C111}"/>
    <cellStyle name="SAPBEXHLevel1X 3 5 5 6" xfId="14594" xr:uid="{BB3F2222-D23B-4CC2-95A3-FD742307F85A}"/>
    <cellStyle name="SAPBEXHLevel1X 3 5 6" xfId="11036" xr:uid="{4BCFB05F-1C65-4ADC-9563-0487EEF86A62}"/>
    <cellStyle name="SAPBEXHLevel1X 3 5 6 2" xfId="12438" xr:uid="{BCE78EF0-5349-49B6-9DC9-9EC8B9E12572}"/>
    <cellStyle name="SAPBEXHLevel1X 3 5 6 2 2" xfId="15749" xr:uid="{960237F9-B7FB-4D8D-B704-08EBAE91A95E}"/>
    <cellStyle name="SAPBEXHLevel1X 3 5 6 2 3" xfId="17222" xr:uid="{6F1F087B-F170-4F9F-B429-37CDFD05AF63}"/>
    <cellStyle name="SAPBEXHLevel1X 3 5 6 3" xfId="14223" xr:uid="{14090984-3231-40A7-907F-AEDD1CDBDA97}"/>
    <cellStyle name="SAPBEXHLevel1X 3 5 6 4" xfId="13137" xr:uid="{D62447CF-59D9-49AC-BAE1-E51D7428D13B}"/>
    <cellStyle name="SAPBEXHLevel1X 3 5 7" xfId="11657" xr:uid="{A59BCDE9-1826-4650-B035-90AADE9D7AEA}"/>
    <cellStyle name="SAPBEXHLevel1X 3 5 7 2" xfId="15370" xr:uid="{0B4A41A8-21F9-43E3-953B-740F57F82A5F}"/>
    <cellStyle name="SAPBEXHLevel1X 3 5 7 3" xfId="16551" xr:uid="{938D0A5A-8DC0-4CC7-9C19-246CC822AB5C}"/>
    <cellStyle name="SAPBEXHLevel1X 3 5 8" xfId="10507" xr:uid="{38D4CC8D-760C-4B4B-8763-764FE063164B}"/>
    <cellStyle name="SAPBEXHLevel1X 3 5 8 2" xfId="13767" xr:uid="{E5F0EAA3-E0A4-4258-839E-773F4B735B5F}"/>
    <cellStyle name="SAPBEXHLevel1X 3 5 8 3" xfId="9059" xr:uid="{70E13BAC-4AE4-4AB9-8C2D-3B653EF4A832}"/>
    <cellStyle name="SAPBEXHLevel1X 3 5 9" xfId="9227" xr:uid="{A952BB3C-EB9A-49BF-84C2-D6A8FBF6C7B6}"/>
    <cellStyle name="SAPBEXHLevel1X 3 6" xfId="2834" xr:uid="{25C2FF49-056F-4F66-BF12-82ADBB323BCD}"/>
    <cellStyle name="SAPBEXHLevel1X 3 6 10" xfId="8991" xr:uid="{26721871-9038-4831-B302-A7A332ECB7E9}"/>
    <cellStyle name="SAPBEXHLevel1X 3 6 11" xfId="7339" xr:uid="{D7DCEED8-DA07-4EDD-9DD4-F1F4614E2EDF}"/>
    <cellStyle name="SAPBEXHLevel1X 3 6 2" xfId="5705" xr:uid="{49DAA629-BDD6-4D70-8C70-F4BBFFA73FA4}"/>
    <cellStyle name="SAPBEXHLevel1X 3 6 2 2" xfId="12144" xr:uid="{FB60AD39-D844-45F4-879D-77A883242CA5}"/>
    <cellStyle name="SAPBEXHLevel1X 3 6 2 2 2" xfId="15547" xr:uid="{D0F5B01F-A958-41D1-8EA9-EC31AAAE8394}"/>
    <cellStyle name="SAPBEXHLevel1X 3 6 2 2 3" xfId="16943" xr:uid="{4E55547A-4D1D-4931-BB66-8E3A281CEC64}"/>
    <cellStyle name="SAPBEXHLevel1X 3 6 2 3" xfId="10740" xr:uid="{2A39AA09-3C34-4F4D-8FC1-B4EE1FBDE0F8}"/>
    <cellStyle name="SAPBEXHLevel1X 3 6 2 3 2" xfId="13973" xr:uid="{151CE988-DD2E-48AD-AE7D-B6535DE781C5}"/>
    <cellStyle name="SAPBEXHLevel1X 3 6 2 3 3" xfId="9079" xr:uid="{11C29B01-C5D4-4B79-9A32-050AA34F7BD4}"/>
    <cellStyle name="SAPBEXHLevel1X 3 6 2 4" xfId="10141" xr:uid="{89208BD5-6498-469B-9923-1323EB933996}"/>
    <cellStyle name="SAPBEXHLevel1X 3 6 2 5" xfId="13535" xr:uid="{F2F18B06-6E6C-47E4-8058-D5C7CF1503DA}"/>
    <cellStyle name="SAPBEXHLevel1X 3 6 2 6" xfId="14171" xr:uid="{1C3CE35E-6BD6-4C87-9EFA-4095F0855583}"/>
    <cellStyle name="SAPBEXHLevel1X 3 6 2 7" xfId="8249" xr:uid="{92AC7355-D1AA-45C3-91D3-452ECC8DAEC1}"/>
    <cellStyle name="SAPBEXHLevel1X 3 6 3" xfId="5986" xr:uid="{0B561300-F45F-4DF4-A913-3911A1C543F5}"/>
    <cellStyle name="SAPBEXHLevel1X 3 6 3 2" xfId="12255" xr:uid="{6C863394-10EF-49FF-84F6-0FD9F7299BA3}"/>
    <cellStyle name="SAPBEXHLevel1X 3 6 3 2 2" xfId="15655" xr:uid="{FA45528E-5BDC-4C5A-AFBC-C06BAC7B7C6C}"/>
    <cellStyle name="SAPBEXHLevel1X 3 6 3 2 3" xfId="17039" xr:uid="{BE3DF9B0-FF7C-4143-BE9D-2A7641A1CFC3}"/>
    <cellStyle name="SAPBEXHLevel1X 3 6 3 3" xfId="10852" xr:uid="{641B99DA-D7F4-41E7-81D7-1EEAC13D21C0}"/>
    <cellStyle name="SAPBEXHLevel1X 3 6 3 3 2" xfId="14083" xr:uid="{5897CE14-D29C-42B6-821F-2CA139366A36}"/>
    <cellStyle name="SAPBEXHLevel1X 3 6 3 3 3" xfId="13047" xr:uid="{94A4F67A-E3E5-486E-8604-F925A847699A}"/>
    <cellStyle name="SAPBEXHLevel1X 3 6 3 4" xfId="10056" xr:uid="{3FDBA780-6678-4652-8C75-3A00FF6D4710}"/>
    <cellStyle name="SAPBEXHLevel1X 3 6 3 5" xfId="13450" xr:uid="{D64ED182-602E-4F7F-903F-F61C0055BC09}"/>
    <cellStyle name="SAPBEXHLevel1X 3 6 3 6" xfId="15241" xr:uid="{F0546232-7ECF-4712-ABE0-C078D9EFDE7E}"/>
    <cellStyle name="SAPBEXHLevel1X 3 6 3 7" xfId="8163" xr:uid="{08E54D9B-DE80-4DC2-BFF1-CE62E3A84B9D}"/>
    <cellStyle name="SAPBEXHLevel1X 3 6 4" xfId="8223" xr:uid="{FF05AFFE-BE03-403B-A6CB-2ED878D47E10}"/>
    <cellStyle name="SAPBEXHLevel1X 3 6 4 2" xfId="12512" xr:uid="{49AFF647-ACCF-45DB-AAF0-A0A081B46C75}"/>
    <cellStyle name="SAPBEXHLevel1X 3 6 4 2 2" xfId="15823" xr:uid="{300039A2-3ED6-4504-87D2-3B00299B2CF5}"/>
    <cellStyle name="SAPBEXHLevel1X 3 6 4 2 3" xfId="17296" xr:uid="{ED835BB8-D7E2-44B9-97AD-E098103A25E7}"/>
    <cellStyle name="SAPBEXHLevel1X 3 6 4 3" xfId="11110" xr:uid="{3453E856-22F0-4D0A-9876-8047BC3B9E18}"/>
    <cellStyle name="SAPBEXHLevel1X 3 6 4 3 2" xfId="14297" xr:uid="{DCF0172B-A89D-4FAD-963D-8269844ABBAD}"/>
    <cellStyle name="SAPBEXHLevel1X 3 6 4 3 3" xfId="8849" xr:uid="{FEE46C8B-8BF2-4E2A-8A90-0BCFE39D39D7}"/>
    <cellStyle name="SAPBEXHLevel1X 3 6 4 4" xfId="10115" xr:uid="{87EAA4C5-B59A-4795-B124-F4C67902E564}"/>
    <cellStyle name="SAPBEXHLevel1X 3 6 4 5" xfId="13509" xr:uid="{8AFEBF3F-5794-48CA-B10E-A75F23FC7C04}"/>
    <cellStyle name="SAPBEXHLevel1X 3 6 4 6" xfId="13851" xr:uid="{0FBD664C-8C28-4283-BB8C-60D74C9C463E}"/>
    <cellStyle name="SAPBEXHLevel1X 3 6 5" xfId="8117" xr:uid="{73E03FF8-1DB6-4C19-BB08-BD9CC3C64ADC}"/>
    <cellStyle name="SAPBEXHLevel1X 3 6 5 2" xfId="12696" xr:uid="{0CD7EAB3-D7CC-4C8A-AADA-74D8F584D3DE}"/>
    <cellStyle name="SAPBEXHLevel1X 3 6 5 2 2" xfId="15910" xr:uid="{C834C64A-E207-4622-96F1-D674872B8D8A}"/>
    <cellStyle name="SAPBEXHLevel1X 3 6 5 2 3" xfId="17471" xr:uid="{7F8E8377-5DB5-4552-8FBB-81A63F5C9900}"/>
    <cellStyle name="SAPBEXHLevel1X 3 6 5 3" xfId="11287" xr:uid="{683AF9D6-C4D4-47DE-8626-D7AAF3E76B91}"/>
    <cellStyle name="SAPBEXHLevel1X 3 6 5 3 2" xfId="14433" xr:uid="{989E6229-7CD2-407C-B745-F9CAAE89ADB0}"/>
    <cellStyle name="SAPBEXHLevel1X 3 6 5 3 3" xfId="9136" xr:uid="{3909836E-6DB8-4908-8389-1571CC5390DF}"/>
    <cellStyle name="SAPBEXHLevel1X 3 6 5 4" xfId="10010" xr:uid="{F738A55B-BA15-4DFF-8AC4-FA0A34E82D3E}"/>
    <cellStyle name="SAPBEXHLevel1X 3 6 5 5" xfId="13404" xr:uid="{6D204552-7304-4BE3-9680-FAABB8D17C9B}"/>
    <cellStyle name="SAPBEXHLevel1X 3 6 5 6" xfId="13026" xr:uid="{6539AA78-97CD-42E5-B057-FFB9FA0FDBCD}"/>
    <cellStyle name="SAPBEXHLevel1X 3 6 6" xfId="11037" xr:uid="{FBF3D1EF-4307-47FB-BC6C-58779F050B89}"/>
    <cellStyle name="SAPBEXHLevel1X 3 6 6 2" xfId="12439" xr:uid="{3EA5E458-E3EF-4FA1-AC10-91E8D89CD075}"/>
    <cellStyle name="SAPBEXHLevel1X 3 6 6 2 2" xfId="15750" xr:uid="{1E07F80E-C78B-4B24-B2FB-212C46FF733D}"/>
    <cellStyle name="SAPBEXHLevel1X 3 6 6 2 3" xfId="17223" xr:uid="{C33122BC-A2FE-4CFE-A630-44C34285C6E5}"/>
    <cellStyle name="SAPBEXHLevel1X 3 6 6 3" xfId="14224" xr:uid="{421C8FB4-B2F4-4D6D-995D-D9092B9F0A0F}"/>
    <cellStyle name="SAPBEXHLevel1X 3 6 6 4" xfId="12944" xr:uid="{FF5804B0-F750-4772-A4D7-C622E75DE680}"/>
    <cellStyle name="SAPBEXHLevel1X 3 6 7" xfId="11658" xr:uid="{FEA1CEA4-DD70-4AB2-83F6-7E907DAA03E9}"/>
    <cellStyle name="SAPBEXHLevel1X 3 6 7 2" xfId="15371" xr:uid="{EC8657F7-2F1A-4037-A1F5-C2C6166A65EB}"/>
    <cellStyle name="SAPBEXHLevel1X 3 6 7 3" xfId="16552" xr:uid="{6FFC0963-446A-484B-BA10-2F6FAA8C60FA}"/>
    <cellStyle name="SAPBEXHLevel1X 3 6 8" xfId="10508" xr:uid="{BC209A05-61F9-4560-B0E6-33400420FED2}"/>
    <cellStyle name="SAPBEXHLevel1X 3 6 8 2" xfId="13768" xr:uid="{BE632189-E334-4DB7-9E46-EECFC56A8B32}"/>
    <cellStyle name="SAPBEXHLevel1X 3 6 8 3" xfId="13692" xr:uid="{71408568-4585-427D-9710-A5477E90CC44}"/>
    <cellStyle name="SAPBEXHLevel1X 3 6 9" xfId="9228" xr:uid="{6A2EECFE-6F05-41FD-BB41-C88A2CF8FBEC}"/>
    <cellStyle name="SAPBEXHLevel1X 3 7" xfId="1847" xr:uid="{19F8B55B-0AB3-4A45-8502-D1ED78F6F5FE}"/>
    <cellStyle name="SAPBEXHLevel1X 3 7 10" xfId="8992" xr:uid="{733D2BFD-8437-4730-B119-148F50EF422A}"/>
    <cellStyle name="SAPBEXHLevel1X 3 7 11" xfId="7340" xr:uid="{B984ED48-066D-4D4D-8CD8-8A1EF255F4D1}"/>
    <cellStyle name="SAPBEXHLevel1X 3 7 2" xfId="5706" xr:uid="{6ADF9F82-9C9B-4F1A-B9B3-7C62E4B75517}"/>
    <cellStyle name="SAPBEXHLevel1X 3 7 2 2" xfId="12145" xr:uid="{EB2BE28D-18A0-4AE8-B4C1-525B96D38827}"/>
    <cellStyle name="SAPBEXHLevel1X 3 7 2 2 2" xfId="15548" xr:uid="{03841648-3613-49C8-9101-68C9926E9CAF}"/>
    <cellStyle name="SAPBEXHLevel1X 3 7 2 2 3" xfId="16944" xr:uid="{E1016AD9-CF5C-446E-A9B1-2AFEE41CD2E0}"/>
    <cellStyle name="SAPBEXHLevel1X 3 7 2 3" xfId="10741" xr:uid="{7B51D2D9-685A-46A3-AB61-E0A5C802D777}"/>
    <cellStyle name="SAPBEXHLevel1X 3 7 2 3 2" xfId="13974" xr:uid="{79092F27-DC17-4634-A8AC-AC021EB3607C}"/>
    <cellStyle name="SAPBEXHLevel1X 3 7 2 3 3" xfId="9080" xr:uid="{5C561C7C-7926-4872-B571-5959ADE37DA4}"/>
    <cellStyle name="SAPBEXHLevel1X 3 7 2 4" xfId="9750" xr:uid="{FB82EF0E-A9D9-4E9C-8E46-15E74009192A}"/>
    <cellStyle name="SAPBEXHLevel1X 3 7 2 5" xfId="13184" xr:uid="{6B16122A-8F18-4D76-A893-2754E93BF257}"/>
    <cellStyle name="SAPBEXHLevel1X 3 7 2 6" xfId="13130" xr:uid="{DCE6E104-2C86-41A9-9944-7A4CDA436A26}"/>
    <cellStyle name="SAPBEXHLevel1X 3 7 2 7" xfId="7857" xr:uid="{308CA8C3-F6E3-4AE2-A7FA-6AFA325EB1B7}"/>
    <cellStyle name="SAPBEXHLevel1X 3 7 3" xfId="5987" xr:uid="{7E914E84-CB14-4FBA-A7F0-C9474589820F}"/>
    <cellStyle name="SAPBEXHLevel1X 3 7 3 2" xfId="12256" xr:uid="{D4315D01-22D5-4994-A20F-5F482602545D}"/>
    <cellStyle name="SAPBEXHLevel1X 3 7 3 2 2" xfId="15656" xr:uid="{50997592-BAFD-49C3-B403-48970DF8D444}"/>
    <cellStyle name="SAPBEXHLevel1X 3 7 3 2 3" xfId="17040" xr:uid="{4B2BD91F-DEFE-4BB1-BA32-75762D8AF88E}"/>
    <cellStyle name="SAPBEXHLevel1X 3 7 3 3" xfId="10853" xr:uid="{622072CF-EE7A-4486-89C3-C6A31B2CE41F}"/>
    <cellStyle name="SAPBEXHLevel1X 3 7 3 3 2" xfId="14084" xr:uid="{C31D061F-B5CB-478F-B749-BEEFA99FC934}"/>
    <cellStyle name="SAPBEXHLevel1X 3 7 3 3 3" xfId="14353" xr:uid="{B1EDCB2A-F500-4914-8D17-8B2155027AAE}"/>
    <cellStyle name="SAPBEXHLevel1X 3 7 3 4" xfId="10057" xr:uid="{086BF9E0-5AAE-496E-8F01-D3D6048E4A9B}"/>
    <cellStyle name="SAPBEXHLevel1X 3 7 3 5" xfId="13451" xr:uid="{15159915-4D6E-460C-A186-BBE58A5EB961}"/>
    <cellStyle name="SAPBEXHLevel1X 3 7 3 6" xfId="13024" xr:uid="{2CE082BA-8F55-4575-B497-936B16DED478}"/>
    <cellStyle name="SAPBEXHLevel1X 3 7 3 7" xfId="8164" xr:uid="{705BBCCC-3A93-4FCB-9A67-F230176FC020}"/>
    <cellStyle name="SAPBEXHLevel1X 3 7 4" xfId="7971" xr:uid="{8D54D2D7-06FD-4E8F-AA20-185C7DBEA189}"/>
    <cellStyle name="SAPBEXHLevel1X 3 7 4 2" xfId="12513" xr:uid="{CAFB33DB-5111-4DF5-AA2F-E77592DA98B4}"/>
    <cellStyle name="SAPBEXHLevel1X 3 7 4 2 2" xfId="15824" xr:uid="{CE02A09A-4E78-4CD1-9FB1-665B06B92C48}"/>
    <cellStyle name="SAPBEXHLevel1X 3 7 4 2 3" xfId="17297" xr:uid="{1B8DE0F5-2A35-4F81-825F-4D371C58957F}"/>
    <cellStyle name="SAPBEXHLevel1X 3 7 4 3" xfId="11111" xr:uid="{41FDBCAA-3652-472D-9434-00CB347328E4}"/>
    <cellStyle name="SAPBEXHLevel1X 3 7 4 3 2" xfId="14298" xr:uid="{4568C89A-92A3-4DD5-B207-F21C372A0644}"/>
    <cellStyle name="SAPBEXHLevel1X 3 7 4 3 3" xfId="9100" xr:uid="{3E7E3A7E-71B2-4763-AA40-6F7BCE609B3C}"/>
    <cellStyle name="SAPBEXHLevel1X 3 7 4 4" xfId="9864" xr:uid="{00FB082D-818E-4513-AD4E-57D3ADE1A576}"/>
    <cellStyle name="SAPBEXHLevel1X 3 7 4 5" xfId="13297" xr:uid="{CF9C1DF0-EC64-41FF-BC4D-17D34EA0C977}"/>
    <cellStyle name="SAPBEXHLevel1X 3 7 4 6" xfId="13708" xr:uid="{E2A2463A-B297-4201-811F-0398A7EC9FEF}"/>
    <cellStyle name="SAPBEXHLevel1X 3 7 5" xfId="8118" xr:uid="{5FCD23A5-30A1-43D5-A7C4-880CF0F0A2DC}"/>
    <cellStyle name="SAPBEXHLevel1X 3 7 5 2" xfId="12697" xr:uid="{2177673D-2719-45DF-9D5E-1CFD2C31C0A4}"/>
    <cellStyle name="SAPBEXHLevel1X 3 7 5 2 2" xfId="15911" xr:uid="{9AA009F7-8D22-4C94-ADE0-DC1B2FC23750}"/>
    <cellStyle name="SAPBEXHLevel1X 3 7 5 2 3" xfId="17472" xr:uid="{E52A8DF2-2CD3-4E8B-963B-6FF06A6D80C4}"/>
    <cellStyle name="SAPBEXHLevel1X 3 7 5 3" xfId="11288" xr:uid="{A10606C8-5698-4FF1-A4DC-8CF343068EB9}"/>
    <cellStyle name="SAPBEXHLevel1X 3 7 5 3 2" xfId="14434" xr:uid="{9D791251-4D8F-438B-9C3C-2B943D967992}"/>
    <cellStyle name="SAPBEXHLevel1X 3 7 5 3 3" xfId="9137" xr:uid="{96CEAAF5-9556-42C3-A412-2A30296562F2}"/>
    <cellStyle name="SAPBEXHLevel1X 3 7 5 4" xfId="10011" xr:uid="{5B64DE13-956D-4111-B53D-B2E5F6EA7109}"/>
    <cellStyle name="SAPBEXHLevel1X 3 7 5 5" xfId="13405" xr:uid="{2C832977-F61A-41A6-ADE5-FB2CED269A94}"/>
    <cellStyle name="SAPBEXHLevel1X 3 7 5 6" xfId="14176" xr:uid="{AF0F5193-94A4-4890-A3DE-C61B7C137A8D}"/>
    <cellStyle name="SAPBEXHLevel1X 3 7 6" xfId="11038" xr:uid="{9B6E8070-2BA3-4A43-ABB0-C988062A183C}"/>
    <cellStyle name="SAPBEXHLevel1X 3 7 6 2" xfId="12440" xr:uid="{0CFE9CFC-86F4-4B15-89FE-24926465F075}"/>
    <cellStyle name="SAPBEXHLevel1X 3 7 6 2 2" xfId="15751" xr:uid="{C44F798B-1D68-431E-B8EA-F133B460E0DC}"/>
    <cellStyle name="SAPBEXHLevel1X 3 7 6 2 3" xfId="17224" xr:uid="{D10CE182-81F3-481D-972A-3CD6F11A6BD8}"/>
    <cellStyle name="SAPBEXHLevel1X 3 7 6 3" xfId="14225" xr:uid="{263771A6-4B4F-4F47-B7D6-D007AFD5B8FA}"/>
    <cellStyle name="SAPBEXHLevel1X 3 7 6 4" xfId="9097" xr:uid="{28E196AC-AF6E-4F8A-B323-D8FA18E99089}"/>
    <cellStyle name="SAPBEXHLevel1X 3 7 7" xfId="11659" xr:uid="{A293DBC1-8457-4538-B0FA-1FD3A435A795}"/>
    <cellStyle name="SAPBEXHLevel1X 3 7 7 2" xfId="15372" xr:uid="{0E8D94A0-4BEF-46BC-AB18-A8AA486E8A79}"/>
    <cellStyle name="SAPBEXHLevel1X 3 7 7 3" xfId="16553" xr:uid="{B6DDBC72-0430-4A39-9891-02787A059BD8}"/>
    <cellStyle name="SAPBEXHLevel1X 3 7 8" xfId="10509" xr:uid="{7EC42FF9-2659-4070-8E14-6543850343E0}"/>
    <cellStyle name="SAPBEXHLevel1X 3 7 8 2" xfId="13769" xr:uid="{BE0322E1-1E2D-46F5-B1BE-5FE503B3A37F}"/>
    <cellStyle name="SAPBEXHLevel1X 3 7 8 3" xfId="14656" xr:uid="{0F2EFE37-1018-405B-9AC4-1A0966F6A49D}"/>
    <cellStyle name="SAPBEXHLevel1X 3 7 9" xfId="9229" xr:uid="{890E48C7-028B-40E1-B944-72A6C2F127D5}"/>
    <cellStyle name="SAPBEXHLevel1X 3 8" xfId="3445" xr:uid="{9699D750-91CD-4BA3-B7C9-6BDD7A2EDA4C}"/>
    <cellStyle name="SAPBEXHLevel1X 3 8 10" xfId="8993" xr:uid="{7D788E54-92AA-4F8F-9740-72B0390074CF}"/>
    <cellStyle name="SAPBEXHLevel1X 3 8 11" xfId="7341" xr:uid="{952A8F44-A00D-4565-9567-DBB6C40EBC76}"/>
    <cellStyle name="SAPBEXHLevel1X 3 8 2" xfId="5707" xr:uid="{DBC11BA7-741E-4EDC-91A9-57FF8AF8BB64}"/>
    <cellStyle name="SAPBEXHLevel1X 3 8 2 2" xfId="12146" xr:uid="{DD888887-44C5-4C8D-9810-D246EA9C8A1A}"/>
    <cellStyle name="SAPBEXHLevel1X 3 8 2 2 2" xfId="15549" xr:uid="{DD33DCE9-27C5-455E-B0A9-9A26CCA1F2DF}"/>
    <cellStyle name="SAPBEXHLevel1X 3 8 2 2 3" xfId="16945" xr:uid="{D11B96D2-8D1D-4356-8F8E-5B8B4E91A4D2}"/>
    <cellStyle name="SAPBEXHLevel1X 3 8 2 3" xfId="10742" xr:uid="{6AC300FA-BA0E-42E7-85A4-9DB3E5464575}"/>
    <cellStyle name="SAPBEXHLevel1X 3 8 2 3 2" xfId="13975" xr:uid="{2457AA71-B129-427B-9B9E-DF36BECEBD67}"/>
    <cellStyle name="SAPBEXHLevel1X 3 8 2 3 3" xfId="9081" xr:uid="{505BCEB5-4F25-4FD3-93C3-8AD8EA08F517}"/>
    <cellStyle name="SAPBEXHLevel1X 3 8 2 4" xfId="9806" xr:uid="{316E0C32-0D21-43DD-A2D8-AA68D43FC250}"/>
    <cellStyle name="SAPBEXHLevel1X 3 8 2 5" xfId="13239" xr:uid="{E929B8D7-4722-456E-A881-1DBC6C0B2D9C}"/>
    <cellStyle name="SAPBEXHLevel1X 3 8 2 6" xfId="14977" xr:uid="{EFE0493B-8F93-48CC-A4C8-DCB3A05F8733}"/>
    <cellStyle name="SAPBEXHLevel1X 3 8 2 7" xfId="7913" xr:uid="{42F25A8C-384D-44F9-9B11-F05D083E0A0C}"/>
    <cellStyle name="SAPBEXHLevel1X 3 8 3" xfId="5988" xr:uid="{E346B03C-5FB0-4426-BF25-FC05561DA568}"/>
    <cellStyle name="SAPBEXHLevel1X 3 8 3 2" xfId="12257" xr:uid="{8963F4D8-35E2-4E92-91CE-FCED90AF38CC}"/>
    <cellStyle name="SAPBEXHLevel1X 3 8 3 2 2" xfId="15657" xr:uid="{12B06666-CFD3-445C-8B60-F0157A81AC20}"/>
    <cellStyle name="SAPBEXHLevel1X 3 8 3 2 3" xfId="17041" xr:uid="{2EF1A51B-7238-43BE-A172-0451D8CCED47}"/>
    <cellStyle name="SAPBEXHLevel1X 3 8 3 3" xfId="10854" xr:uid="{1F47A71F-4095-4BA0-A8E1-837CF320EAB6}"/>
    <cellStyle name="SAPBEXHLevel1X 3 8 3 3 2" xfId="14085" xr:uid="{CB13F663-DFEB-4AA3-8AF0-CDF4138F407A}"/>
    <cellStyle name="SAPBEXHLevel1X 3 8 3 3 3" xfId="15055" xr:uid="{BB2BA0A8-F57E-4258-A5F5-5FA65B31A699}"/>
    <cellStyle name="SAPBEXHLevel1X 3 8 3 4" xfId="10058" xr:uid="{C7B1D8F9-274D-4918-B1E4-E28C2BFBC14B}"/>
    <cellStyle name="SAPBEXHLevel1X 3 8 3 5" xfId="13452" xr:uid="{CF639C23-68C6-45A6-9EAA-AB7B4E8D6B0B}"/>
    <cellStyle name="SAPBEXHLevel1X 3 8 3 6" xfId="14174" xr:uid="{CF84DBCC-E278-469A-AF03-0BC95D97C559}"/>
    <cellStyle name="SAPBEXHLevel1X 3 8 3 7" xfId="8165" xr:uid="{B2CE665F-0A94-4F76-AEC5-7310AE5580BE}"/>
    <cellStyle name="SAPBEXHLevel1X 3 8 4" xfId="8222" xr:uid="{F85A6499-5C43-4CA6-A626-48C5FB95FDC4}"/>
    <cellStyle name="SAPBEXHLevel1X 3 8 4 2" xfId="12514" xr:uid="{132B5A6B-97D7-4DA4-8575-80335B72ACBC}"/>
    <cellStyle name="SAPBEXHLevel1X 3 8 4 2 2" xfId="15825" xr:uid="{3AB28478-DD3D-400E-98CD-7375E4F0E125}"/>
    <cellStyle name="SAPBEXHLevel1X 3 8 4 2 3" xfId="17298" xr:uid="{1140B469-6974-4BDF-BC41-45A5D50EB0B0}"/>
    <cellStyle name="SAPBEXHLevel1X 3 8 4 3" xfId="11112" xr:uid="{E7120964-3D79-4096-B52B-5B9FD1097AF0}"/>
    <cellStyle name="SAPBEXHLevel1X 3 8 4 3 2" xfId="14299" xr:uid="{FAF04BBA-AC4A-463A-9CCE-E125DBBE2D15}"/>
    <cellStyle name="SAPBEXHLevel1X 3 8 4 3 3" xfId="15249" xr:uid="{1C429CEF-0392-45CC-9D9E-FD01F719CB35}"/>
    <cellStyle name="SAPBEXHLevel1X 3 8 4 4" xfId="10114" xr:uid="{96DFB381-5CF7-4FE3-A4EC-88D5C209B165}"/>
    <cellStyle name="SAPBEXHLevel1X 3 8 4 5" xfId="13508" xr:uid="{29A49DDA-7D34-4EFA-B6BF-65F6A2C10F3C}"/>
    <cellStyle name="SAPBEXHLevel1X 3 8 4 6" xfId="13117" xr:uid="{A03311EB-E907-4C41-BA4D-69C4C21C874C}"/>
    <cellStyle name="SAPBEXHLevel1X 3 8 5" xfId="8119" xr:uid="{452CE8D7-A36A-411E-907F-EF1E8DD5495C}"/>
    <cellStyle name="SAPBEXHLevel1X 3 8 5 2" xfId="12698" xr:uid="{9111CC22-800F-4E44-AAB8-F04D0A560AD3}"/>
    <cellStyle name="SAPBEXHLevel1X 3 8 5 2 2" xfId="15912" xr:uid="{EAA07CD9-8A0F-4248-BD42-17DF5174B61A}"/>
    <cellStyle name="SAPBEXHLevel1X 3 8 5 2 3" xfId="17473" xr:uid="{F6776D16-5281-4D4B-A7A0-046A1AD00392}"/>
    <cellStyle name="SAPBEXHLevel1X 3 8 5 3" xfId="11289" xr:uid="{9898D44E-E9F1-4B87-9B82-97235AAE8964}"/>
    <cellStyle name="SAPBEXHLevel1X 3 8 5 3 2" xfId="14435" xr:uid="{D425C95C-7FEB-45C6-994E-41ACC1BA18CB}"/>
    <cellStyle name="SAPBEXHLevel1X 3 8 5 3 3" xfId="9138" xr:uid="{35D2BBD9-D1AD-4B1A-BEA8-E38C81968DED}"/>
    <cellStyle name="SAPBEXHLevel1X 3 8 5 4" xfId="10012" xr:uid="{A54F069C-DE77-4117-8E65-579CD348129E}"/>
    <cellStyle name="SAPBEXHLevel1X 3 8 5 5" xfId="13406" xr:uid="{58AC4AF5-7650-401B-9325-35A992F4A239}"/>
    <cellStyle name="SAPBEXHLevel1X 3 8 5 6" xfId="14971" xr:uid="{6D37B5F9-3A77-4A00-8A06-9C4B3117CE62}"/>
    <cellStyle name="SAPBEXHLevel1X 3 8 6" xfId="11039" xr:uid="{6546C89B-7C90-46A4-BCB5-51FF95E24DB7}"/>
    <cellStyle name="SAPBEXHLevel1X 3 8 6 2" xfId="12441" xr:uid="{BAAB2248-C511-4C6A-BB7E-6569C4EE29B8}"/>
    <cellStyle name="SAPBEXHLevel1X 3 8 6 2 2" xfId="15752" xr:uid="{7BC41056-763A-477F-BBE2-127807F666DF}"/>
    <cellStyle name="SAPBEXHLevel1X 3 8 6 2 3" xfId="17225" xr:uid="{AEBF579A-A16A-4262-8E67-294A245372FC}"/>
    <cellStyle name="SAPBEXHLevel1X 3 8 6 3" xfId="14226" xr:uid="{E15EA2CB-F40B-456D-8E64-B2C49A0CFE33}"/>
    <cellStyle name="SAPBEXHLevel1X 3 8 6 4" xfId="13675" xr:uid="{DFFD84F1-E463-4505-8F1C-FD63A87036F2}"/>
    <cellStyle name="SAPBEXHLevel1X 3 8 7" xfId="11660" xr:uid="{5F9DB3ED-71C6-42AF-AF2F-D025EB203DFA}"/>
    <cellStyle name="SAPBEXHLevel1X 3 8 7 2" xfId="15373" xr:uid="{38553568-5BF4-4984-97C4-B49D7386ADAC}"/>
    <cellStyle name="SAPBEXHLevel1X 3 8 7 3" xfId="16554" xr:uid="{81CEE8BE-7FC2-4691-B658-E618718447FD}"/>
    <cellStyle name="SAPBEXHLevel1X 3 8 8" xfId="10510" xr:uid="{868120A3-2EBA-4E72-939F-396BFF067CBE}"/>
    <cellStyle name="SAPBEXHLevel1X 3 8 8 2" xfId="13770" xr:uid="{24EF8F9E-AE88-440B-A1EB-5934E3B38EFA}"/>
    <cellStyle name="SAPBEXHLevel1X 3 8 8 3" xfId="13347" xr:uid="{936D84E2-016F-4ACC-BAA7-FE8194CB8723}"/>
    <cellStyle name="SAPBEXHLevel1X 3 8 9" xfId="9230" xr:uid="{F18C4EDD-C89D-40EA-938B-D3E25C0A6A44}"/>
    <cellStyle name="SAPBEXHLevel1X 3 9" xfId="4374" xr:uid="{26D97683-F085-44E2-8886-00D492E15D12}"/>
    <cellStyle name="SAPBEXHLevel1X 3 9 2" xfId="12139" xr:uid="{A97E93B7-7ACB-4D91-BE3B-8703B8D4113A}"/>
    <cellStyle name="SAPBEXHLevel1X 3 9 2 2" xfId="15542" xr:uid="{05FCCDF5-96D8-495E-A8F5-9B1EB5ED07B8}"/>
    <cellStyle name="SAPBEXHLevel1X 3 9 2 3" xfId="16938" xr:uid="{511F68D3-AC8D-448A-8969-C7EC094EB2C2}"/>
    <cellStyle name="SAPBEXHLevel1X 3 9 3" xfId="10735" xr:uid="{8781F396-3509-43F6-8ECE-5FDE194DEB35}"/>
    <cellStyle name="SAPBEXHLevel1X 3 9 3 2" xfId="13968" xr:uid="{4BF0E4F1-774C-4BEA-9B9B-F646806DE9E1}"/>
    <cellStyle name="SAPBEXHLevel1X 3 9 3 3" xfId="13053" xr:uid="{2D15A7AC-CAE0-4E28-A65F-5649FAFF5C39}"/>
    <cellStyle name="SAPBEXHLevel1X 3 9 4" xfId="9811" xr:uid="{D5733442-21B3-4565-BBA4-FF235307B23E}"/>
    <cellStyle name="SAPBEXHLevel1X 3 9 5" xfId="13244" xr:uid="{2C51943B-16B4-4AE7-BAA9-345823958D3B}"/>
    <cellStyle name="SAPBEXHLevel1X 3 9 6" xfId="13081" xr:uid="{57D700C0-61A2-4DCF-A27C-2DFC9F81092A}"/>
    <cellStyle name="SAPBEXHLevel1X 3 9 7" xfId="7918" xr:uid="{09E1AD30-5795-44C6-A27A-E31CE47DE33F}"/>
    <cellStyle name="SAPBEXHLevel1X 4" xfId="980" xr:uid="{55FC7022-7D06-4A46-BE61-D17638D6A3F5}"/>
    <cellStyle name="SAPBEXHLevel1X 4 2" xfId="12137" xr:uid="{269914B9-8D0A-4267-A94D-AF65242D2F22}"/>
    <cellStyle name="SAPBEXHLevel1X 4 2 2" xfId="15540" xr:uid="{DC3D3EE2-E795-4EB0-AB37-EBF6587BB09B}"/>
    <cellStyle name="SAPBEXHLevel1X 4 2 3" xfId="16936" xr:uid="{1C405821-3288-4838-885D-71C736C67AC8}"/>
    <cellStyle name="SAPBEXHLevel1X 4 3" xfId="10733" xr:uid="{B4C30578-3102-44D8-B64B-8B3297D8F99B}"/>
    <cellStyle name="SAPBEXHLevel1X 4 3 2" xfId="13966" xr:uid="{B6BA374D-DBF2-4459-9DFB-0DF0BF2717D8}"/>
    <cellStyle name="SAPBEXHLevel1X 4 3 3" xfId="13559" xr:uid="{139173D5-8641-4B34-899A-3ABF6C1386C1}"/>
    <cellStyle name="SAPBEXHLevel1X 4 4" xfId="9812" xr:uid="{7242D885-5EE3-413C-97FE-E443A4C1D6D9}"/>
    <cellStyle name="SAPBEXHLevel1X 4 5" xfId="13245" xr:uid="{DEA85C73-4B84-4602-AAE9-053358F9BDFD}"/>
    <cellStyle name="SAPBEXHLevel1X 4 6" xfId="14386" xr:uid="{1D1EEFAF-0373-46F9-BE3F-91A92E721E1D}"/>
    <cellStyle name="SAPBEXHLevel1X 4 7" xfId="7919" xr:uid="{6D07FCE3-1EA2-4538-994C-1FC557DF066A}"/>
    <cellStyle name="SAPBEXHLevel1X 5" xfId="1033" xr:uid="{A9FFA2B7-063E-4383-A81E-163DE3FAE881}"/>
    <cellStyle name="SAPBEXHLevel1X 5 2" xfId="12248" xr:uid="{5DA98FB1-FA81-4EE1-A07D-E6C35F93F234}"/>
    <cellStyle name="SAPBEXHLevel1X 5 2 2" xfId="15648" xr:uid="{1642EE75-DFCA-4736-9643-0E9EE41A884B}"/>
    <cellStyle name="SAPBEXHLevel1X 5 2 3" xfId="17032" xr:uid="{3984B1BB-3B6D-4D68-97A2-54754FD9A4E2}"/>
    <cellStyle name="SAPBEXHLevel1X 5 3" xfId="10845" xr:uid="{EE9BFBA8-67F8-4289-9583-F36E1097F579}"/>
    <cellStyle name="SAPBEXHLevel1X 5 3 2" xfId="14076" xr:uid="{B7C8B748-4937-47B3-8913-4F1B5FAF5F40}"/>
    <cellStyle name="SAPBEXHLevel1X 5 3 3" xfId="12999" xr:uid="{D22FF18F-D9E6-4FAB-ABED-84D059B10DE4}"/>
    <cellStyle name="SAPBEXHLevel1X 5 4" xfId="10235" xr:uid="{5349CFC4-1F6A-4D34-8FA6-C2C95280A64A}"/>
    <cellStyle name="SAPBEXHLevel1X 5 5" xfId="13590" xr:uid="{BE388DEC-CA21-4039-81E2-21BF1DB5A5F3}"/>
    <cellStyle name="SAPBEXHLevel1X 5 6" xfId="14745" xr:uid="{F36E366D-97F4-4B86-87B2-7BE95ACFF414}"/>
    <cellStyle name="SAPBEXHLevel1X 5 7" xfId="8344" xr:uid="{49DFB21A-3C11-4613-B55A-D7A4BD4E10E2}"/>
    <cellStyle name="SAPBEXHLevel1X 6" xfId="203" xr:uid="{DE55D5A7-1D7C-46F4-BDF9-A653D24C841F}"/>
    <cellStyle name="SAPBEXHLevel1X 6 2" xfId="1156" xr:uid="{12136D67-97E5-4703-A41C-4B2D58554652}"/>
    <cellStyle name="SAPBEXHLevel1X 6 2 2" xfId="2404" xr:uid="{4A1C6E9C-040B-46B4-88B9-39AAE02C1B46}"/>
    <cellStyle name="SAPBEXHLevel1X 6 2 2 2" xfId="15816" xr:uid="{CE6AE5AD-B56B-4384-B563-EE547E6B2D93}"/>
    <cellStyle name="SAPBEXHLevel1X 6 2 3" xfId="2910" xr:uid="{7AADC001-C59A-4ABB-95CF-35A897E4468C}"/>
    <cellStyle name="SAPBEXHLevel1X 6 2 3 2" xfId="17289" xr:uid="{2524E364-C3A2-4FB2-9EED-2F3DF91EF0DE}"/>
    <cellStyle name="SAPBEXHLevel1X 6 2 4" xfId="3269" xr:uid="{6475D85C-756F-4E35-AFA9-75B78CB7F0F2}"/>
    <cellStyle name="SAPBEXHLevel1X 6 2 5" xfId="3172" xr:uid="{B113E92E-E866-49A5-940C-A259CCAD5905}"/>
    <cellStyle name="SAPBEXHLevel1X 6 2 6" xfId="3793" xr:uid="{096E5284-B4E1-422E-96BD-FB76BE7451C1}"/>
    <cellStyle name="SAPBEXHLevel1X 6 2 7" xfId="4380" xr:uid="{0E824D26-6B88-4C9B-A9F4-2B21F74A76C7}"/>
    <cellStyle name="SAPBEXHLevel1X 6 2 8" xfId="12505" xr:uid="{9C96117D-D864-485D-8DF8-52F8A46000A3}"/>
    <cellStyle name="SAPBEXHLevel1X 6 3" xfId="1550" xr:uid="{D3B858BD-3B32-4687-A87E-C6F6A1A91805}"/>
    <cellStyle name="SAPBEXHLevel1X 6 3 2" xfId="14290" xr:uid="{E9D23C75-3112-4218-8393-A44DB1EF96E3}"/>
    <cellStyle name="SAPBEXHLevel1X 6 3 3" xfId="13543" xr:uid="{59BAAF1F-A69B-4669-9CF5-D33D7C285A26}"/>
    <cellStyle name="SAPBEXHLevel1X 6 3 4" xfId="11103" xr:uid="{F66AB7C6-829D-4EAD-B02B-75376DEE11C1}"/>
    <cellStyle name="SAPBEXHLevel1X 6 4" xfId="2625" xr:uid="{2F351804-6F35-4C6C-B048-F42E733A2330}"/>
    <cellStyle name="SAPBEXHLevel1X 6 4 2" xfId="9774" xr:uid="{F84285BE-27FB-4E6D-BF93-9EFDFDA9E971}"/>
    <cellStyle name="SAPBEXHLevel1X 6 5" xfId="1866" xr:uid="{1961AEAF-DE97-4C75-AF8B-C9652DF99E63}"/>
    <cellStyle name="SAPBEXHLevel1X 6 5 2" xfId="13207" xr:uid="{7F4BD9F3-7498-4160-AA18-B9DF2BBAC34A}"/>
    <cellStyle name="SAPBEXHLevel1X 6 6" xfId="1569" xr:uid="{665CBE53-961D-488A-B200-C3A91F21756B}"/>
    <cellStyle name="SAPBEXHLevel1X 6 6 2" xfId="13586" xr:uid="{CA5A8B61-93FE-4C00-A698-12065657D1D1}"/>
    <cellStyle name="SAPBEXHLevel1X 6 7" xfId="4070" xr:uid="{E9B9DDC5-2DCB-45D5-B678-D927AB539CEB}"/>
    <cellStyle name="SAPBEXHLevel1X 6 8" xfId="4236" xr:uid="{55B29A69-8B46-4B0A-801C-2360E5963B41}"/>
    <cellStyle name="SAPBEXHLevel1X 6 9" xfId="7881" xr:uid="{1FBCA5CA-C8AA-4B86-9106-47588EC6B756}"/>
    <cellStyle name="SAPBEXHLevel1X 7" xfId="1133" xr:uid="{CE463E67-9949-468E-BAFB-D09ED80FDFE3}"/>
    <cellStyle name="SAPBEXHLevel1X 7 2" xfId="2381" xr:uid="{791D5DA6-1CFE-468F-A078-E3EF6397636F}"/>
    <cellStyle name="SAPBEXHLevel1X 7 2 2" xfId="15903" xr:uid="{B1ABDFDF-51C2-4DAB-AECE-426620D67787}"/>
    <cellStyle name="SAPBEXHLevel1X 7 2 3" xfId="17464" xr:uid="{3F9059C2-13FF-46F4-A518-53E6D81C59BE}"/>
    <cellStyle name="SAPBEXHLevel1X 7 2 4" xfId="12689" xr:uid="{E06F56C1-7293-42C0-9E64-67035E098A54}"/>
    <cellStyle name="SAPBEXHLevel1X 7 3" xfId="2887" xr:uid="{281E64A2-BC8B-407C-AC2A-596BC1156D6D}"/>
    <cellStyle name="SAPBEXHLevel1X 7 3 2" xfId="14426" xr:uid="{783A9F3C-D4A5-47FA-9E4C-AA7994A1FF4D}"/>
    <cellStyle name="SAPBEXHLevel1X 7 3 3" xfId="9369" xr:uid="{FD0AA2DD-178E-4D01-9ADC-CC7484D3A7E5}"/>
    <cellStyle name="SAPBEXHLevel1X 7 3 4" xfId="11280" xr:uid="{23DC5963-934B-4445-AACD-E891420FA455}"/>
    <cellStyle name="SAPBEXHLevel1X 7 4" xfId="1804" xr:uid="{4FA77953-5919-4D32-B433-4270224A638D}"/>
    <cellStyle name="SAPBEXHLevel1X 7 4 2" xfId="10306" xr:uid="{158157CB-C6C6-44E3-BF8C-C81D7252F6F5}"/>
    <cellStyle name="SAPBEXHLevel1X 7 5" xfId="2275" xr:uid="{ECEDE255-AB77-4BA3-8235-F2545696BEFF}"/>
    <cellStyle name="SAPBEXHLevel1X 7 5 2" xfId="13662" xr:uid="{6B5FCD03-9DF8-4FA3-A107-3008FA58FEF1}"/>
    <cellStyle name="SAPBEXHLevel1X 7 6" xfId="1955" xr:uid="{F6FD855C-57E5-40EA-8217-10CCD0B8458E}"/>
    <cellStyle name="SAPBEXHLevel1X 7 6 2" xfId="15071" xr:uid="{47F224A4-BB67-4E22-9EB9-7661E32B86F6}"/>
    <cellStyle name="SAPBEXHLevel1X 7 7" xfId="4506" xr:uid="{C68657F1-6D2B-46C2-A4F1-C164FDC0D199}"/>
    <cellStyle name="SAPBEXHLevel1X 7 8" xfId="8416" xr:uid="{6843231C-623B-416C-B9E4-1590ED016895}"/>
    <cellStyle name="SAPBEXHLevel1X 8" xfId="1436" xr:uid="{E030AEAA-40D9-475B-BC52-5F0B1E32DC97}"/>
    <cellStyle name="SAPBEXHLevel1X 8 2" xfId="12433" xr:uid="{269CE932-9206-4F1C-9395-184522C85C7F}"/>
    <cellStyle name="SAPBEXHLevel1X 8 2 2" xfId="15744" xr:uid="{6107DEC5-76D8-43F9-A1CD-B3475A01FD63}"/>
    <cellStyle name="SAPBEXHLevel1X 8 2 3" xfId="17217" xr:uid="{35D232B9-C6B2-4543-B4B3-4A7ACB85A856}"/>
    <cellStyle name="SAPBEXHLevel1X 8 3" xfId="14218" xr:uid="{66F842F3-8B03-45B6-93BF-966E925C08B3}"/>
    <cellStyle name="SAPBEXHLevel1X 8 4" xfId="13547" xr:uid="{0C5CDF99-C8FE-4566-969C-CDD84E23929E}"/>
    <cellStyle name="SAPBEXHLevel1X 8 5" xfId="11031" xr:uid="{17B19DAB-7822-4F2A-B8B9-BF7596BFEB7F}"/>
    <cellStyle name="SAPBEXHLevel1X 9" xfId="2292" xr:uid="{56206DCD-5298-49E3-8F0E-594FB512AE03}"/>
    <cellStyle name="SAPBEXHLevel1X 9 2" xfId="15322" xr:uid="{493669F9-6A02-40DC-BB60-20315183E31B}"/>
    <cellStyle name="SAPBEXHLevel1X 9 3" xfId="16438" xr:uid="{8485DCFD-0F77-4BEB-8E15-DC31E368BD8F}"/>
    <cellStyle name="SAPBEXHLevel1X 9 4" xfId="11534" xr:uid="{DDF88C14-1F00-4B39-AA27-29C7BFA01B0A}"/>
    <cellStyle name="SAPBEXHLevel1X_0910 GSO Capex RRP - Final (Detail) v2 220710" xfId="5708" xr:uid="{45193252-C8FD-42B0-B2B7-7B6AF261191F}"/>
    <cellStyle name="SAPBEXHLevel2" xfId="73" xr:uid="{946402EC-6C2F-456F-9B39-C2E250720BE8}"/>
    <cellStyle name="SAPBEXHLevel2 10" xfId="1437" xr:uid="{9D3948E4-0827-4756-83B4-FF5A10808A74}"/>
    <cellStyle name="SAPBEXHLevel2 10 2" xfId="9231" xr:uid="{5B231B34-82C0-43FD-8185-AA5AB31757C9}"/>
    <cellStyle name="SAPBEXHLevel2 11" xfId="2248" xr:uid="{EDA85556-7983-43DE-99B9-AA29C59B26D3}"/>
    <cellStyle name="SAPBEXHLevel2 11 2" xfId="8994" xr:uid="{23255616-3D24-447F-8AD0-5C240838398E}"/>
    <cellStyle name="SAPBEXHLevel2 12" xfId="2750" xr:uid="{469AE3F0-7016-48C3-9B14-1D3360B6B590}"/>
    <cellStyle name="SAPBEXHLevel2 13" xfId="3913" xr:uid="{48410AFD-ECE1-44FF-9825-BDC8B1FE29BD}"/>
    <cellStyle name="SAPBEXHLevel2 14" xfId="3999" xr:uid="{B18A3FF6-381A-43C2-98C9-7C17B0003462}"/>
    <cellStyle name="SAPBEXHLevel2 15" xfId="4301" xr:uid="{24628115-2F9E-480C-B96E-FF909C0ACABE}"/>
    <cellStyle name="SAPBEXHLevel2 16" xfId="5709" xr:uid="{D9AADCA3-CFBC-4119-8FD4-CE7264408E7F}"/>
    <cellStyle name="SAPBEXHLevel2 17" xfId="5989" xr:uid="{19CF07A3-E0D5-4DB3-8BE1-2DA6C6BE4852}"/>
    <cellStyle name="SAPBEXHLevel2 18" xfId="7342" xr:uid="{188F5289-DBDB-4DF4-8582-FD8071824711}"/>
    <cellStyle name="SAPBEXHLevel2 2" xfId="805" xr:uid="{81CC1D84-E376-4A1A-9167-D58A3ABB68F8}"/>
    <cellStyle name="SAPBEXHLevel2 2 10" xfId="5990" xr:uid="{E0BA8176-CBBA-49ED-A2AA-CE7413FDE25C}"/>
    <cellStyle name="SAPBEXHLevel2 2 10 2" xfId="8995" xr:uid="{66F18A1A-CF3C-42E6-ACF9-BA0CB25F4F7B}"/>
    <cellStyle name="SAPBEXHLevel2 2 11" xfId="7343" xr:uid="{5FABC4A7-AEA4-466C-8785-79C4BABF3BDC}"/>
    <cellStyle name="SAPBEXHLevel2 2 2" xfId="1289" xr:uid="{4102AB36-D7AD-4C7B-B932-0A3E2C72D757}"/>
    <cellStyle name="SAPBEXHLevel2 2 2 2" xfId="2537" xr:uid="{74D1CEC8-87AA-418F-8288-D6F72C212A3D}"/>
    <cellStyle name="SAPBEXHLevel2 2 2 2 2" xfId="15551" xr:uid="{95F3F766-683E-4E1F-B526-80084D972EEE}"/>
    <cellStyle name="SAPBEXHLevel2 2 2 2 3" xfId="16947" xr:uid="{9D81A843-B1BD-4FF2-8D4F-38792A44E37D}"/>
    <cellStyle name="SAPBEXHLevel2 2 2 2 4" xfId="12148" xr:uid="{2AFB0E27-4C9F-4CFA-8274-CAD1779F6224}"/>
    <cellStyle name="SAPBEXHLevel2 2 2 3" xfId="3043" xr:uid="{7A766B0F-D5AB-4006-9D3E-534C7CCDD050}"/>
    <cellStyle name="SAPBEXHLevel2 2 2 3 2" xfId="13977" xr:uid="{BA8664FF-432E-4D9C-910C-212275849100}"/>
    <cellStyle name="SAPBEXHLevel2 2 2 3 3" xfId="9083" xr:uid="{25A4E3BB-9EC8-4644-8F6D-4D88EEBFA05D}"/>
    <cellStyle name="SAPBEXHLevel2 2 2 3 4" xfId="10744" xr:uid="{D572704D-7856-4C45-969D-7F0B499A31BD}"/>
    <cellStyle name="SAPBEXHLevel2 2 2 4" xfId="1451" xr:uid="{6AF041C6-3FF5-4305-BE63-3BAAFAE40A67}"/>
    <cellStyle name="SAPBEXHLevel2 2 2 4 2" xfId="9804" xr:uid="{B2B80107-15A7-4C4A-9488-C62142FBD99E}"/>
    <cellStyle name="SAPBEXHLevel2 2 2 5" xfId="3563" xr:uid="{50C4FEDC-EBD2-487E-A5DF-0C679F38C330}"/>
    <cellStyle name="SAPBEXHLevel2 2 2 5 2" xfId="13237" xr:uid="{75320F95-7961-4679-812B-5B659F8908ED}"/>
    <cellStyle name="SAPBEXHLevel2 2 2 6" xfId="2324" xr:uid="{AD7D6BB1-2757-4C3D-999F-66FAB2333C92}"/>
    <cellStyle name="SAPBEXHLevel2 2 2 6 2" xfId="13031" xr:uid="{3023D439-C84A-4786-846A-00A2ABCD3C5D}"/>
    <cellStyle name="SAPBEXHLevel2 2 2 7" xfId="3843" xr:uid="{BF70CE1A-4597-4A06-9111-8E25C3DF50F2}"/>
    <cellStyle name="SAPBEXHLevel2 2 2 8" xfId="7911" xr:uid="{95C8E90B-1C2A-4986-AE2C-52D296F3D697}"/>
    <cellStyle name="SAPBEXHLevel2 2 3" xfId="2084" xr:uid="{5047337A-A366-4221-BE2B-E2CE37C9D412}"/>
    <cellStyle name="SAPBEXHLevel2 2 3 2" xfId="12259" xr:uid="{1E5F1A7D-6B39-4307-AEA3-9AB43BB1B1C8}"/>
    <cellStyle name="SAPBEXHLevel2 2 3 2 2" xfId="15659" xr:uid="{8CC1291A-1083-45FC-A08A-E6EC0CFA32CD}"/>
    <cellStyle name="SAPBEXHLevel2 2 3 2 3" xfId="17043" xr:uid="{A2AC637E-F703-4627-AC60-DA9435F4F756}"/>
    <cellStyle name="SAPBEXHLevel2 2 3 3" xfId="10856" xr:uid="{FD8A0BA4-5AC2-4E1A-89BE-5471CFCEC2CE}"/>
    <cellStyle name="SAPBEXHLevel2 2 3 3 2" xfId="14087" xr:uid="{3116085C-EFCA-4F20-9E63-93567D7160F8}"/>
    <cellStyle name="SAPBEXHLevel2 2 3 3 3" xfId="12951" xr:uid="{FF7B34D6-6C71-4B0E-95B7-D93896C64D05}"/>
    <cellStyle name="SAPBEXHLevel2 2 3 4" xfId="10060" xr:uid="{CD2CF53D-54EE-4032-A5F1-53A34D31743F}"/>
    <cellStyle name="SAPBEXHLevel2 2 3 5" xfId="13454" xr:uid="{D6AC8038-B461-4879-B480-41B9B8EBF40D}"/>
    <cellStyle name="SAPBEXHLevel2 2 3 6" xfId="13120" xr:uid="{EFF0F02D-41B6-421B-8408-BE8F3A8FF186}"/>
    <cellStyle name="SAPBEXHLevel2 2 3 7" xfId="8167" xr:uid="{2AC3F582-82C3-4B43-A77A-CD36D1E424DF}"/>
    <cellStyle name="SAPBEXHLevel2 2 4" xfId="1698" xr:uid="{0B80512E-7CCE-4CBB-934A-52886AED3908}"/>
    <cellStyle name="SAPBEXHLevel2 2 4 2" xfId="12516" xr:uid="{07D1F77D-2F55-401F-B03E-A4A1BE541057}"/>
    <cellStyle name="SAPBEXHLevel2 2 4 2 2" xfId="15827" xr:uid="{0BFBBB89-5181-45C6-B569-8367DC76516A}"/>
    <cellStyle name="SAPBEXHLevel2 2 4 2 3" xfId="17300" xr:uid="{279F985A-2D6D-4B33-82DE-EE0686BE7788}"/>
    <cellStyle name="SAPBEXHLevel2 2 4 3" xfId="11114" xr:uid="{D96568E3-15B3-4508-8014-951B5CE3D98D}"/>
    <cellStyle name="SAPBEXHLevel2 2 4 3 2" xfId="14301" xr:uid="{E0316853-66EC-4B43-BB0A-B7E69A3575ED}"/>
    <cellStyle name="SAPBEXHLevel2 2 4 3 3" xfId="14630" xr:uid="{FC41F1AD-4513-4E65-95F3-7791F99E755B}"/>
    <cellStyle name="SAPBEXHLevel2 2 4 4" xfId="9863" xr:uid="{DBD67C3C-BE66-459A-8A55-837F100042B8}"/>
    <cellStyle name="SAPBEXHLevel2 2 4 5" xfId="13296" xr:uid="{A3D03956-E657-4533-B6A2-94B8DBA35E02}"/>
    <cellStyle name="SAPBEXHLevel2 2 4 6" xfId="9041" xr:uid="{409A7FC5-58DC-41A7-8FEF-D567B14732CB}"/>
    <cellStyle name="SAPBEXHLevel2 2 4 7" xfId="7970" xr:uid="{DCFDDF53-3F19-4975-86B9-6E3CDE9EF57D}"/>
    <cellStyle name="SAPBEXHLevel2 2 5" xfId="2744" xr:uid="{85894683-8D48-4DC3-8E8D-B30A4E7DC086}"/>
    <cellStyle name="SAPBEXHLevel2 2 5 2" xfId="12700" xr:uid="{ACAB8C46-08F7-4B5D-8A5B-2A86F2E5D1B7}"/>
    <cellStyle name="SAPBEXHLevel2 2 5 2 2" xfId="15914" xr:uid="{57073070-0AB8-463C-BF27-EBC0F48C80A8}"/>
    <cellStyle name="SAPBEXHLevel2 2 5 2 3" xfId="17475" xr:uid="{7973EC49-5669-4CD5-BBA4-94DE215843EF}"/>
    <cellStyle name="SAPBEXHLevel2 2 5 3" xfId="11291" xr:uid="{AAFA6FA0-E570-478F-B138-C7F1315DE6A8}"/>
    <cellStyle name="SAPBEXHLevel2 2 5 3 2" xfId="14437" xr:uid="{7E4D9B5E-440A-4E1B-9133-1047F426AF33}"/>
    <cellStyle name="SAPBEXHLevel2 2 5 3 3" xfId="9140" xr:uid="{661629F6-6366-4D6A-8A09-7317E2635C64}"/>
    <cellStyle name="SAPBEXHLevel2 2 5 4" xfId="10276" xr:uid="{5121A550-FFFF-4C20-99B3-A595E746243D}"/>
    <cellStyle name="SAPBEXHLevel2 2 5 5" xfId="13632" xr:uid="{B8758EA5-1CB1-4621-A445-C9ACC199B7D0}"/>
    <cellStyle name="SAPBEXHLevel2 2 5 6" xfId="13353" xr:uid="{CC83E481-18C2-4BB0-A27E-B178E1B35FD4}"/>
    <cellStyle name="SAPBEXHLevel2 2 5 7" xfId="8386" xr:uid="{5825606E-6295-48EB-9230-70D26B72B81D}"/>
    <cellStyle name="SAPBEXHLevel2 2 6" xfId="3124" xr:uid="{896324A3-D0D1-48DB-9E45-EC118D5630CA}"/>
    <cellStyle name="SAPBEXHLevel2 2 6 2" xfId="12442" xr:uid="{9D627F08-62DF-4979-A0DD-0DCB291B1D23}"/>
    <cellStyle name="SAPBEXHLevel2 2 6 2 2" xfId="15753" xr:uid="{90A5B063-DAAE-4CD4-812D-F826106059B6}"/>
    <cellStyle name="SAPBEXHLevel2 2 6 2 3" xfId="17226" xr:uid="{165ADF57-C582-41E7-AB37-40866F1C675D}"/>
    <cellStyle name="SAPBEXHLevel2 2 6 3" xfId="14227" xr:uid="{EC45C5DE-5183-4CC6-849D-715587FB76EF}"/>
    <cellStyle name="SAPBEXHLevel2 2 6 4" xfId="14639" xr:uid="{EEAB60B6-98AD-4A00-BE7E-2E668D885172}"/>
    <cellStyle name="SAPBEXHLevel2 2 6 5" xfId="11040" xr:uid="{B9036B8A-FB7A-486A-B6D1-07C56F0F8126}"/>
    <cellStyle name="SAPBEXHLevel2 2 7" xfId="3258" xr:uid="{D00D7EB9-D944-4C26-8AD0-B7D0119C85D6}"/>
    <cellStyle name="SAPBEXHLevel2 2 7 2" xfId="15374" xr:uid="{73301860-7499-46BD-957A-ED34BB0C2446}"/>
    <cellStyle name="SAPBEXHLevel2 2 7 3" xfId="16555" xr:uid="{9E61DCB9-63F5-4B53-A594-C5918302D066}"/>
    <cellStyle name="SAPBEXHLevel2 2 7 4" xfId="11661" xr:uid="{9719CB7C-4E81-445C-80D8-27758162C117}"/>
    <cellStyle name="SAPBEXHLevel2 2 8" xfId="4491" xr:uid="{44044169-7276-43F0-AED5-D66C5302A8A2}"/>
    <cellStyle name="SAPBEXHLevel2 2 8 2" xfId="13772" xr:uid="{B84DF6B1-75C5-4AEF-90C5-868EFE43D9FC}"/>
    <cellStyle name="SAPBEXHLevel2 2 8 3" xfId="15227" xr:uid="{26B9CC68-5782-48DA-98E9-C1F9D0633157}"/>
    <cellStyle name="SAPBEXHLevel2 2 8 4" xfId="10512" xr:uid="{4510AED9-F31D-4340-9B24-00B69DC3502C}"/>
    <cellStyle name="SAPBEXHLevel2 2 9" xfId="5710" xr:uid="{BDE89753-EFF7-4E5F-B31A-C0B0D7C05BAF}"/>
    <cellStyle name="SAPBEXHLevel2 2 9 2" xfId="9232" xr:uid="{6E8FC997-7BE0-43F7-8DF1-53175B61FA2F}"/>
    <cellStyle name="SAPBEXHLevel2 3" xfId="806" xr:uid="{C37D8979-634D-4473-895D-A21B416D445E}"/>
    <cellStyle name="SAPBEXHLevel2 3 2" xfId="1290" xr:uid="{99688F44-67B9-4E61-8CD3-EDC9588EDA2A}"/>
    <cellStyle name="SAPBEXHLevel2 3 2 2" xfId="2538" xr:uid="{F4F6951A-C683-4EBC-AAFC-4290D7402C6B}"/>
    <cellStyle name="SAPBEXHLevel2 3 2 2 2" xfId="14848" xr:uid="{CA5F5E08-5C0F-4F95-8A60-4FA95809F834}"/>
    <cellStyle name="SAPBEXHLevel2 3 2 3" xfId="3044" xr:uid="{9E2F9C1B-8585-4E8F-B429-0159D4AA1163}"/>
    <cellStyle name="SAPBEXHLevel2 3 2 3 2" xfId="15550" xr:uid="{F166BE43-25AD-4B3B-A509-CE3D0C4AC7C1}"/>
    <cellStyle name="SAPBEXHLevel2 3 2 4" xfId="1565" xr:uid="{532425F9-EA8E-4412-96E7-9A8ADDCDC14F}"/>
    <cellStyle name="SAPBEXHLevel2 3 2 4 2" xfId="16946" xr:uid="{A6FBFE22-606F-40CF-B1EC-C5113DD10510}"/>
    <cellStyle name="SAPBEXHLevel2 3 2 5" xfId="1957" xr:uid="{868D5FAE-B8B2-4F5B-8F53-4CDFA8959382}"/>
    <cellStyle name="SAPBEXHLevel2 3 2 6" xfId="3910" xr:uid="{AC8149C6-1D76-4BD9-92F3-DE8169828FAB}"/>
    <cellStyle name="SAPBEXHLevel2 3 2 7" xfId="4074" xr:uid="{DDD0BBE0-2FA3-464A-8DCF-593634CEA782}"/>
    <cellStyle name="SAPBEXHLevel2 3 2 8" xfId="12147" xr:uid="{39093B68-EDF6-4543-8287-204770BEF00E}"/>
    <cellStyle name="SAPBEXHLevel2 3 3" xfId="2085" xr:uid="{AB9224D3-C7AD-4188-8B63-5F6A6612E202}"/>
    <cellStyle name="SAPBEXHLevel2 3 3 2" xfId="13976" xr:uid="{2EBBBB34-B458-45FD-996F-5FFC6FD8F37A}"/>
    <cellStyle name="SAPBEXHLevel2 3 3 3" xfId="9082" xr:uid="{2B49ABD6-4C1C-4DA6-A532-EEB37D0B9D2D}"/>
    <cellStyle name="SAPBEXHLevel2 3 3 4" xfId="10743" xr:uid="{AE856BAA-B900-4E78-9A03-BC35C2DE76D2}"/>
    <cellStyle name="SAPBEXHLevel2 3 4" xfId="1699" xr:uid="{1A8D5911-1DBC-4AF2-8D4F-38DA33ACE22B}"/>
    <cellStyle name="SAPBEXHLevel2 3 4 2" xfId="9805" xr:uid="{085CEB97-A26E-4D73-AC2C-A3D0CB55A7CB}"/>
    <cellStyle name="SAPBEXHLevel2 3 5" xfId="1733" xr:uid="{339AC927-D8F3-40D1-A63B-C731F9C87E89}"/>
    <cellStyle name="SAPBEXHLevel2 3 5 2" xfId="13238" xr:uid="{29BC6EF3-6B78-45E0-836E-9CF387CB92AC}"/>
    <cellStyle name="SAPBEXHLevel2 3 6" xfId="3176" xr:uid="{3A9697B6-8C61-4012-A070-27217E909F0A}"/>
    <cellStyle name="SAPBEXHLevel2 3 6 2" xfId="14181" xr:uid="{6E0B2879-83A1-4655-B958-7C1F8737161F}"/>
    <cellStyle name="SAPBEXHLevel2 3 7" xfId="4014" xr:uid="{32B8568B-4BA5-49B3-9951-D457429D25D4}"/>
    <cellStyle name="SAPBEXHLevel2 3 8" xfId="4488" xr:uid="{1426E90C-391C-44C3-AB92-4498CD77474C}"/>
    <cellStyle name="SAPBEXHLevel2 3 9" xfId="7912" xr:uid="{AEA31B06-80C4-44C3-BABD-2CAF68B8E3FA}"/>
    <cellStyle name="SAPBEXHLevel2 4" xfId="807" xr:uid="{C30B53B2-B7FE-4A5D-9DBD-14E46FBD0461}"/>
    <cellStyle name="SAPBEXHLevel2 4 10" xfId="8166" xr:uid="{DC4BE311-4124-41ED-A66A-66A332173AC6}"/>
    <cellStyle name="SAPBEXHLevel2 4 2" xfId="808" xr:uid="{42476C9E-B55D-4775-86CF-D712E66AD57A}"/>
    <cellStyle name="SAPBEXHLevel2 4 2 2" xfId="1292" xr:uid="{70391527-C2CD-4ABE-B9C9-E532BAC2C76F}"/>
    <cellStyle name="SAPBEXHLevel2 4 2 2 2" xfId="2540" xr:uid="{62B8A620-A8B4-406B-A5C2-082C80DC5526}"/>
    <cellStyle name="SAPBEXHLevel2 4 2 2 3" xfId="3046" xr:uid="{60237D39-4DC0-4A19-B022-77217C245D03}"/>
    <cellStyle name="SAPBEXHLevel2 4 2 2 4" xfId="3201" xr:uid="{15BEDD0A-9B75-4C91-9F2D-ECEA50CE6B46}"/>
    <cellStyle name="SAPBEXHLevel2 4 2 2 5" xfId="1412" xr:uid="{B300E997-EC19-4A9E-A947-AD3531260418}"/>
    <cellStyle name="SAPBEXHLevel2 4 2 2 6" xfId="3421" xr:uid="{326DDDC0-C75A-471D-B5FF-66D641BA68BF}"/>
    <cellStyle name="SAPBEXHLevel2 4 2 2 7" xfId="4212" xr:uid="{7838822B-979F-4070-AEBA-0212322C1C6B}"/>
    <cellStyle name="SAPBEXHLevel2 4 2 2 8" xfId="14910" xr:uid="{6607FF5F-9C1A-49E6-9021-09F5FDBF85AF}"/>
    <cellStyle name="SAPBEXHLevel2 4 2 3" xfId="2087" xr:uid="{1F227AC8-40D0-4495-86CB-1D183AD63DBD}"/>
    <cellStyle name="SAPBEXHLevel2 4 2 3 2" xfId="15658" xr:uid="{0486E821-59BC-4650-A61A-200DBE40757F}"/>
    <cellStyle name="SAPBEXHLevel2 4 2 4" xfId="1460" xr:uid="{96CD2711-35C7-4A36-BB5D-76CEA40090F6}"/>
    <cellStyle name="SAPBEXHLevel2 4 2 4 2" xfId="17042" xr:uid="{9B60E6F5-3FF2-4091-A4C8-AAD5417F8CC3}"/>
    <cellStyle name="SAPBEXHLevel2 4 2 5" xfId="2309" xr:uid="{7EE3581D-D5F8-4286-8D47-79EA5F708FD4}"/>
    <cellStyle name="SAPBEXHLevel2 4 2 6" xfId="2053" xr:uid="{407559B1-F64C-4727-9421-B23C401D29BC}"/>
    <cellStyle name="SAPBEXHLevel2 4 2 7" xfId="1830" xr:uid="{0367A4FB-6547-4044-925B-AD6B62C73C58}"/>
    <cellStyle name="SAPBEXHLevel2 4 2 8" xfId="4414" xr:uid="{BCB70AA5-98E7-471A-B6FB-CC4E115A890C}"/>
    <cellStyle name="SAPBEXHLevel2 4 2 9" xfId="12258" xr:uid="{94A950A6-79C5-4802-8895-BF297FA40FAD}"/>
    <cellStyle name="SAPBEXHLevel2 4 3" xfId="1291" xr:uid="{1EA2C913-A85C-4D01-A9C5-24DE09C28FB2}"/>
    <cellStyle name="SAPBEXHLevel2 4 3 2" xfId="2539" xr:uid="{59FE5207-94B2-4412-8D56-A98CEF7FFF52}"/>
    <cellStyle name="SAPBEXHLevel2 4 3 2 2" xfId="14086" xr:uid="{453B66CF-4ABB-4E4D-951C-FBCB5BEA5EBF}"/>
    <cellStyle name="SAPBEXHLevel2 4 3 3" xfId="3045" xr:uid="{2F317843-47C1-4F0A-808D-1D3B2ECD27AF}"/>
    <cellStyle name="SAPBEXHLevel2 4 3 3 2" xfId="13144" xr:uid="{1603D87D-B34A-498C-BA98-29498587A92A}"/>
    <cellStyle name="SAPBEXHLevel2 4 3 4" xfId="3271" xr:uid="{4B123C50-3B71-489D-A90A-7A639E1A5997}"/>
    <cellStyle name="SAPBEXHLevel2 4 3 5" xfId="3224" xr:uid="{D3FB3647-A855-4880-979D-21E19F542198}"/>
    <cellStyle name="SAPBEXHLevel2 4 3 6" xfId="3398" xr:uid="{2B1D4DBD-99D0-4EE2-B7BE-498A2EB06162}"/>
    <cellStyle name="SAPBEXHLevel2 4 3 7" xfId="3761" xr:uid="{4D6EC568-5FB8-45C0-A8BA-EE0BD7FD47F3}"/>
    <cellStyle name="SAPBEXHLevel2 4 3 8" xfId="10855" xr:uid="{82BEBBB8-EE26-4475-A465-4E0EC7537241}"/>
    <cellStyle name="SAPBEXHLevel2 4 4" xfId="2086" xr:uid="{C165F80C-3194-4183-B147-A2F249B0F62A}"/>
    <cellStyle name="SAPBEXHLevel2 4 4 2" xfId="10059" xr:uid="{EFD6EE7F-CFD7-4BA4-8785-8E3FA8F48CD8}"/>
    <cellStyle name="SAPBEXHLevel2 4 5" xfId="1700" xr:uid="{C2C666FA-43FB-4644-A104-BF4994120852}"/>
    <cellStyle name="SAPBEXHLevel2 4 5 2" xfId="13453" xr:uid="{07318620-24BE-4180-AB06-8234C32EB5D0}"/>
    <cellStyle name="SAPBEXHLevel2 4 6" xfId="3185" xr:uid="{072027B8-E9F6-43FE-A38B-26ED327A3857}"/>
    <cellStyle name="SAPBEXHLevel2 4 6 2" xfId="14969" xr:uid="{646B6D4D-29DF-4424-B89A-8A4BC5CFECDC}"/>
    <cellStyle name="SAPBEXHLevel2 4 7" xfId="2619" xr:uid="{D87A19EF-3E3F-4C67-8D8D-DB43860216C0}"/>
    <cellStyle name="SAPBEXHLevel2 4 8" xfId="3795" xr:uid="{A69643C9-4AEF-4A86-8797-A7660613D894}"/>
    <cellStyle name="SAPBEXHLevel2 4 9" xfId="4196" xr:uid="{5596B490-7B68-4525-86C6-9E3956513F6D}"/>
    <cellStyle name="SAPBEXHLevel2 5" xfId="953" xr:uid="{4F3565F1-DFF5-4A1F-A56C-352BD5DE6953}"/>
    <cellStyle name="SAPBEXHLevel2 5 2" xfId="1361" xr:uid="{6631F11F-A358-4F33-B4EA-03775361FA32}"/>
    <cellStyle name="SAPBEXHLevel2 5 2 2" xfId="2609" xr:uid="{705C0FE3-D3CB-4BB5-953F-4189B24BB86E}"/>
    <cellStyle name="SAPBEXHLevel2 5 2 2 2" xfId="15031" xr:uid="{CE1B8C97-532F-49D8-A752-C7C3AF7FC13B}"/>
    <cellStyle name="SAPBEXHLevel2 5 2 3" xfId="3115" xr:uid="{98A683DE-E621-4A04-9F6E-F24E42829E40}"/>
    <cellStyle name="SAPBEXHLevel2 5 2 3 2" xfId="15826" xr:uid="{4B82B6AD-AEC1-4EF5-B132-FB3603108D24}"/>
    <cellStyle name="SAPBEXHLevel2 5 2 4" xfId="1636" xr:uid="{8B255818-38AA-42F3-88F9-E54A661ED0A1}"/>
    <cellStyle name="SAPBEXHLevel2 5 2 4 2" xfId="17299" xr:uid="{779301CC-40A0-4841-BFFC-08F3638E49C8}"/>
    <cellStyle name="SAPBEXHLevel2 5 2 5" xfId="1809" xr:uid="{3AA806D3-E954-49BF-85EF-BD1DF811B990}"/>
    <cellStyle name="SAPBEXHLevel2 5 2 6" xfId="3738" xr:uid="{98D1EF6A-8D34-41A2-83B1-3B1883408F2F}"/>
    <cellStyle name="SAPBEXHLevel2 5 2 7" xfId="3441" xr:uid="{96FE56FE-D105-4A27-964D-EC38327B3E63}"/>
    <cellStyle name="SAPBEXHLevel2 5 2 8" xfId="12515" xr:uid="{EBEF36F9-741C-4CDF-80F2-959DAE19884A}"/>
    <cellStyle name="SAPBEXHLevel2 5 3" xfId="2221" xr:uid="{0ED3DA26-5131-41F8-86CE-E7EE98E62B23}"/>
    <cellStyle name="SAPBEXHLevel2 5 3 2" xfId="14300" xr:uid="{BB7ABA41-1209-42B2-AA72-68E1453C6FDB}"/>
    <cellStyle name="SAPBEXHLevel2 5 3 3" xfId="15256" xr:uid="{9E16747D-7427-4726-859D-938A3ADD0934}"/>
    <cellStyle name="SAPBEXHLevel2 5 3 4" xfId="11113" xr:uid="{6B38CDBA-E504-40D9-9208-3788C820CE9D}"/>
    <cellStyle name="SAPBEXHLevel2 5 4" xfId="2728" xr:uid="{42EE7EF4-D7F1-4E3C-B1FB-D34DD6C1F76D}"/>
    <cellStyle name="SAPBEXHLevel2 5 4 2" xfId="10113" xr:uid="{483FA187-3C0C-4EFD-AEA1-EF3C96B64026}"/>
    <cellStyle name="SAPBEXHLevel2 5 5" xfId="1513" xr:uid="{485C9ECA-4999-4DFF-A94A-BBC1AE4F4754}"/>
    <cellStyle name="SAPBEXHLevel2 5 5 2" xfId="13507" xr:uid="{4C101D56-2069-4C67-A0E6-38FB38BCE284}"/>
    <cellStyle name="SAPBEXHLevel2 5 6" xfId="3770" xr:uid="{DE290201-D0F8-4D17-86AD-22396B41039A}"/>
    <cellStyle name="SAPBEXHLevel2 5 6 2" xfId="14966" xr:uid="{86AA4D77-914B-408D-81AF-31EF76A72D1D}"/>
    <cellStyle name="SAPBEXHLevel2 5 7" xfId="1432" xr:uid="{605E0C09-DCF9-4B1A-A645-62EEF908E4CF}"/>
    <cellStyle name="SAPBEXHLevel2 5 8" xfId="4256" xr:uid="{F3CB1E7E-657F-4055-A038-18E09A4D112F}"/>
    <cellStyle name="SAPBEXHLevel2 5 9" xfId="8221" xr:uid="{02CA2BFD-1319-4B03-9A1C-4A6A02F5057F}"/>
    <cellStyle name="SAPBEXHLevel2 6" xfId="981" xr:uid="{62F93644-555B-4E78-B806-3F691F0AD159}"/>
    <cellStyle name="SAPBEXHLevel2 6 2" xfId="12699" xr:uid="{EDE93394-C95D-41C0-92A9-5BB475E4B37E}"/>
    <cellStyle name="SAPBEXHLevel2 6 2 2" xfId="15115" xr:uid="{27A890C7-86D8-4C31-99CD-5D7FDB5C4755}"/>
    <cellStyle name="SAPBEXHLevel2 6 2 3" xfId="15913" xr:uid="{B0C014D6-3302-4B1C-8B05-3536C75EB577}"/>
    <cellStyle name="SAPBEXHLevel2 6 2 4" xfId="17474" xr:uid="{CCECBE46-E34E-4634-9ABF-BE768F2478CD}"/>
    <cellStyle name="SAPBEXHLevel2 6 3" xfId="11290" xr:uid="{F8DB783B-64C5-48FC-AE7F-45F10CD29C46}"/>
    <cellStyle name="SAPBEXHLevel2 6 3 2" xfId="14436" xr:uid="{28E41D58-F635-4CA8-B832-7917A2F00652}"/>
    <cellStyle name="SAPBEXHLevel2 6 3 3" xfId="9139" xr:uid="{E14CC1E6-40F8-4A2E-838B-B67F8C6284E2}"/>
    <cellStyle name="SAPBEXHLevel2 6 4" xfId="10244" xr:uid="{2BF2ACB1-D19D-472C-9CC9-4F2702AE7B24}"/>
    <cellStyle name="SAPBEXHLevel2 6 5" xfId="13599" xr:uid="{800DB277-9DA6-452B-A02E-58BD54BE44A0}"/>
    <cellStyle name="SAPBEXHLevel2 6 6" xfId="13355" xr:uid="{0111D780-2F37-445B-8B28-9D0ADB72DD71}"/>
    <cellStyle name="SAPBEXHLevel2 6 7" xfId="8353" xr:uid="{D1EF8AA5-B794-443D-9CE2-9E13A50B8E56}"/>
    <cellStyle name="SAPBEXHLevel2 7" xfId="1032" xr:uid="{AAD638EF-7253-41B3-A51A-765C198EFBBC}"/>
    <cellStyle name="SAPBEXHLevel2 7 2" xfId="15323" xr:uid="{E22CAA3B-6BA2-41EF-BE82-4C73E71F37B4}"/>
    <cellStyle name="SAPBEXHLevel2 7 3" xfId="16439" xr:uid="{E7B2A940-39F3-4748-BB61-C39D0161CAB6}"/>
    <cellStyle name="SAPBEXHLevel2 7 4" xfId="11535" xr:uid="{8ABF9986-6C8A-4F64-8BA7-CACC4F83E837}"/>
    <cellStyle name="SAPBEXHLevel2 8" xfId="268" xr:uid="{46AE0E09-4E5E-4FF3-A151-11FEE505E331}"/>
    <cellStyle name="SAPBEXHLevel2 8 2" xfId="1184" xr:uid="{D60052AF-81A2-4FB6-9095-5CC98F61C830}"/>
    <cellStyle name="SAPBEXHLevel2 8 2 2" xfId="2432" xr:uid="{C8BBD89C-2B00-4F21-849B-541B5C99372C}"/>
    <cellStyle name="SAPBEXHLevel2 8 2 3" xfId="2938" xr:uid="{C950C021-B2F9-4FAA-807B-290DE4178511}"/>
    <cellStyle name="SAPBEXHLevel2 8 2 4" xfId="2864" xr:uid="{4C824049-3E70-453E-8681-9E414AD197AC}"/>
    <cellStyle name="SAPBEXHLevel2 8 2 5" xfId="1893" xr:uid="{046DC8B7-96F5-41AF-8FC1-D107880C8258}"/>
    <cellStyle name="SAPBEXHLevel2 8 2 6" xfId="3957" xr:uid="{919CB827-BA90-4285-8C36-86E02BD465B8}"/>
    <cellStyle name="SAPBEXHLevel2 8 2 7" xfId="4368" xr:uid="{3EAC27FF-6A2C-452C-8AFD-B8D387AFC2C8}"/>
    <cellStyle name="SAPBEXHLevel2 8 2 8" xfId="14698" xr:uid="{0E1F772B-8CDD-48F2-BAA0-2EB229C52B07}"/>
    <cellStyle name="SAPBEXHLevel2 8 3" xfId="1610" xr:uid="{715741F0-8F1F-4FE4-ABB0-AAA8DE064699}"/>
    <cellStyle name="SAPBEXHLevel2 8 3 2" xfId="15421" xr:uid="{C56D5359-0FB6-4B27-8F17-2BBEF2D3DC6F}"/>
    <cellStyle name="SAPBEXHLevel2 8 4" xfId="1928" xr:uid="{049A820B-5650-4598-A5B3-F504C3DA3891}"/>
    <cellStyle name="SAPBEXHLevel2 8 4 2" xfId="16763" xr:uid="{9B327330-4258-4E2A-B55E-1492D4A563BB}"/>
    <cellStyle name="SAPBEXHLevel2 8 5" xfId="1875" xr:uid="{FD31277F-0F01-470E-9BB3-A264B05C1B51}"/>
    <cellStyle name="SAPBEXHLevel2 8 6" xfId="2195" xr:uid="{C8D59384-5E6A-45BB-B64C-36FAAF347E76}"/>
    <cellStyle name="SAPBEXHLevel2 8 7" xfId="4224" xr:uid="{A39EB04C-600C-4A59-B1C1-F7CE7E6AB362}"/>
    <cellStyle name="SAPBEXHLevel2 8 8" xfId="2699" xr:uid="{5FBCC1A3-120B-4F49-B6EA-CBC505F83CB1}"/>
    <cellStyle name="SAPBEXHLevel2 8 9" xfId="11903" xr:uid="{25091099-9761-4E0A-ADCC-26E800219776}"/>
    <cellStyle name="SAPBEXHLevel2 9" xfId="1134" xr:uid="{37E7CD0C-DD50-4F71-AB56-DBEBCE45005B}"/>
    <cellStyle name="SAPBEXHLevel2 9 2" xfId="2382" xr:uid="{6DE72D85-EBB2-48E4-98F8-2B8CC3890F09}"/>
    <cellStyle name="SAPBEXHLevel2 9 2 2" xfId="13771" xr:uid="{3BF9229F-50D3-4D08-87A9-3D906938A8E2}"/>
    <cellStyle name="SAPBEXHLevel2 9 3" xfId="2888" xr:uid="{EF2D6C07-5BD8-4CF0-A30B-8BEFE9003639}"/>
    <cellStyle name="SAPBEXHLevel2 9 3 2" xfId="14588" xr:uid="{30A2CFF5-1DCD-4C6B-BF7A-9F01144696B4}"/>
    <cellStyle name="SAPBEXHLevel2 9 4" xfId="1953" xr:uid="{B5626909-97B3-4F1D-B4BE-3CE65F030863}"/>
    <cellStyle name="SAPBEXHLevel2 9 5" xfId="3975" xr:uid="{9B6F47F8-F2CD-446F-B8EE-C919CB3D42CA}"/>
    <cellStyle name="SAPBEXHLevel2 9 6" xfId="4025" xr:uid="{54E55413-0B07-4E15-99B2-05168DACE4CF}"/>
    <cellStyle name="SAPBEXHLevel2 9 7" xfId="4335" xr:uid="{80252145-712F-49DD-99DF-BBE5EE456C89}"/>
    <cellStyle name="SAPBEXHLevel2 9 8" xfId="10511" xr:uid="{3E16F94C-B5A4-48FC-A07D-048468FA4588}"/>
    <cellStyle name="SAPBEXHLevel2_0910 GSO Capex RRP - Final (Detail) v2 220710" xfId="5711" xr:uid="{6B15B24E-A246-469C-A7EF-AA4CBE3507DB}"/>
    <cellStyle name="SAPBEXHLevel2X" xfId="74" xr:uid="{3A5DD65C-F36F-4DA0-B5C9-411BBC7469A6}"/>
    <cellStyle name="SAPBEXHLevel2X 10" xfId="3157" xr:uid="{7BC37535-327F-4FD9-B73E-759BC192E278}"/>
    <cellStyle name="SAPBEXHLevel2X 10 2" xfId="13773" xr:uid="{CC280B60-0945-4FFE-80E7-46C3D85A9B0B}"/>
    <cellStyle name="SAPBEXHLevel2X 10 3" xfId="13011" xr:uid="{1517892B-298C-4657-B874-446401171625}"/>
    <cellStyle name="SAPBEXHLevel2X 10 4" xfId="10513" xr:uid="{37254E80-64A7-4C7A-BE62-BBBFB1962529}"/>
    <cellStyle name="SAPBEXHLevel2X 11" xfId="2816" xr:uid="{D36AFE56-33FE-44C0-AB8F-C10C0065437E}"/>
    <cellStyle name="SAPBEXHLevel2X 11 2" xfId="9233" xr:uid="{E8652E13-B5E3-4099-BA53-ABD6A6B63168}"/>
    <cellStyle name="SAPBEXHLevel2X 12" xfId="4165" xr:uid="{DAE4481C-4EB2-474A-98C4-F4497E2B9046}"/>
    <cellStyle name="SAPBEXHLevel2X 12 2" xfId="8996" xr:uid="{A48982DD-9558-4804-ABD0-6562464A09A6}"/>
    <cellStyle name="SAPBEXHLevel2X 13" xfId="3970" xr:uid="{DE06141E-8735-478B-8280-FAFC1A3508E9}"/>
    <cellStyle name="SAPBEXHLevel2X 14" xfId="5712" xr:uid="{4201E167-28A9-4733-964D-EECE13E8E0AA}"/>
    <cellStyle name="SAPBEXHLevel2X 15" xfId="5991" xr:uid="{997F8B01-3072-43FB-AA43-B46D00B6E6F2}"/>
    <cellStyle name="SAPBEXHLevel2X 16" xfId="7344" xr:uid="{34D7C0A7-AF70-4FF4-A4B6-49DE57CC6065}"/>
    <cellStyle name="SAPBEXHLevel2X 2" xfId="809" xr:uid="{73B3828B-9CA5-42D4-879F-AC356D360909}"/>
    <cellStyle name="SAPBEXHLevel2X 2 10" xfId="5713" xr:uid="{D1A99A70-1B38-433B-87CA-625BB36DF6AA}"/>
    <cellStyle name="SAPBEXHLevel2X 2 10 2" xfId="8997" xr:uid="{F4C91434-89F1-446D-9427-E5CE043B0188}"/>
    <cellStyle name="SAPBEXHLevel2X 2 11" xfId="5992" xr:uid="{7CF887D6-A691-4812-B1BC-B4B6DC4C8E03}"/>
    <cellStyle name="SAPBEXHLevel2X 2 12" xfId="7345" xr:uid="{81865283-9592-4681-9935-23030F91EB8E}"/>
    <cellStyle name="SAPBEXHLevel2X 2 2" xfId="810" xr:uid="{E4B5C48E-9FBB-42B9-BC8D-C90BD2F8FD98}"/>
    <cellStyle name="SAPBEXHLevel2X 2 2 2" xfId="1294" xr:uid="{136718B0-6293-48FC-B423-B8855A80540C}"/>
    <cellStyle name="SAPBEXHLevel2X 2 2 2 2" xfId="2542" xr:uid="{543D15E5-678B-4190-B170-B875DC99BDB5}"/>
    <cellStyle name="SAPBEXHLevel2X 2 2 2 2 2" xfId="15553" xr:uid="{73BDADDE-72F1-4F9D-8E9B-4A2C27795754}"/>
    <cellStyle name="SAPBEXHLevel2X 2 2 2 3" xfId="3048" xr:uid="{230D4738-7441-479C-8453-14DE254C9076}"/>
    <cellStyle name="SAPBEXHLevel2X 2 2 2 3 2" xfId="16949" xr:uid="{D2485684-50DB-4372-A9D2-60E8F45FD233}"/>
    <cellStyle name="SAPBEXHLevel2X 2 2 2 4" xfId="2325" xr:uid="{9EE721BF-3BF5-4CA5-AE83-7EB83F426E5B}"/>
    <cellStyle name="SAPBEXHLevel2X 2 2 2 5" xfId="3250" xr:uid="{C0B9DB2D-7A44-4531-8CF7-A898D5C95BD9}"/>
    <cellStyle name="SAPBEXHLevel2X 2 2 2 6" xfId="4089" xr:uid="{F1688C4F-DB6E-48C6-BE61-E07C37AE722C}"/>
    <cellStyle name="SAPBEXHLevel2X 2 2 2 7" xfId="4041" xr:uid="{8AADCBDE-5DD2-4790-AE94-C0EBE97BD920}"/>
    <cellStyle name="SAPBEXHLevel2X 2 2 2 8" xfId="12150" xr:uid="{E96692CB-EC73-4946-91E2-BBFC1215F8B7}"/>
    <cellStyle name="SAPBEXHLevel2X 2 2 3" xfId="2089" xr:uid="{7DDBCFA1-905A-495D-9A26-C118ED211453}"/>
    <cellStyle name="SAPBEXHLevel2X 2 2 3 2" xfId="13979" xr:uid="{7ECEDA18-6150-4BCB-AA6E-885072CFB41E}"/>
    <cellStyle name="SAPBEXHLevel2X 2 2 3 3" xfId="9085" xr:uid="{1B941792-9BF3-40A9-BE79-B65A14C5E6EA}"/>
    <cellStyle name="SAPBEXHLevel2X 2 2 3 4" xfId="10746" xr:uid="{ACA78882-B3F4-4EE1-90F5-4BBBD3935488}"/>
    <cellStyle name="SAPBEXHLevel2X 2 2 4" xfId="2262" xr:uid="{F4040866-C7A2-4FC6-B767-6689F8BFE634}"/>
    <cellStyle name="SAPBEXHLevel2X 2 2 4 2" xfId="10299" xr:uid="{60AA8429-00C9-473F-8851-0C2DEF219CB8}"/>
    <cellStyle name="SAPBEXHLevel2X 2 2 5" xfId="2859" xr:uid="{FF265A81-3EBC-4E61-91F9-88F8AEBA10A2}"/>
    <cellStyle name="SAPBEXHLevel2X 2 2 5 2" xfId="13655" xr:uid="{B88369E5-D0EF-4884-B784-8865AB0734E4}"/>
    <cellStyle name="SAPBEXHLevel2X 2 2 6" xfId="3919" xr:uid="{F03CD825-F515-43B6-B349-86387F93DB60}"/>
    <cellStyle name="SAPBEXHLevel2X 2 2 6 2" xfId="14961" xr:uid="{04275482-B452-407D-A9DC-3A23CA138C2B}"/>
    <cellStyle name="SAPBEXHLevel2X 2 2 7" xfId="3586" xr:uid="{AE92C91E-9D48-412F-A5FE-C7CDBF7B53AA}"/>
    <cellStyle name="SAPBEXHLevel2X 2 2 8" xfId="2160" xr:uid="{75F4A913-5783-443B-A1AB-49A965F84DEC}"/>
    <cellStyle name="SAPBEXHLevel2X 2 2 9" xfId="8409" xr:uid="{5132CDA9-A6D4-4B0A-B574-0E77AC67B618}"/>
    <cellStyle name="SAPBEXHLevel2X 2 3" xfId="1293" xr:uid="{47BFED2D-DE37-4805-B008-B6592C584D57}"/>
    <cellStyle name="SAPBEXHLevel2X 2 3 2" xfId="2541" xr:uid="{E0954138-43C9-48D6-B9B6-9CA06545CC20}"/>
    <cellStyle name="SAPBEXHLevel2X 2 3 2 2" xfId="15661" xr:uid="{50593224-091C-4D39-A5CC-B6ED5C37A1CD}"/>
    <cellStyle name="SAPBEXHLevel2X 2 3 2 3" xfId="17045" xr:uid="{D6F1D99A-F6D7-43A0-A38D-E90BE35A3841}"/>
    <cellStyle name="SAPBEXHLevel2X 2 3 2 4" xfId="12261" xr:uid="{61442827-F969-4A21-A3CF-F3A4DFC70775}"/>
    <cellStyle name="SAPBEXHLevel2X 2 3 3" xfId="3047" xr:uid="{1A81AD5F-5DA6-434C-A586-345311725820}"/>
    <cellStyle name="SAPBEXHLevel2X 2 3 3 2" xfId="14089" xr:uid="{30792097-8D29-467C-969D-438D5A06B7E8}"/>
    <cellStyle name="SAPBEXHLevel2X 2 3 3 3" xfId="13681" xr:uid="{73BB6648-8556-4785-9D04-654599A0FA3D}"/>
    <cellStyle name="SAPBEXHLevel2X 2 3 3 4" xfId="10858" xr:uid="{BC531988-997C-4CB3-8A84-8A4EA1389F6D}"/>
    <cellStyle name="SAPBEXHLevel2X 2 3 4" xfId="1789" xr:uid="{02B70EAC-188F-4CA7-B413-0077D0181B76}"/>
    <cellStyle name="SAPBEXHLevel2X 2 3 4 2" xfId="10062" xr:uid="{363BE394-C5BC-4331-8BFA-20FB0D9E10EA}"/>
    <cellStyle name="SAPBEXHLevel2X 2 3 5" xfId="1660" xr:uid="{A6EB3296-55D5-4986-81CA-915B8DD8B83E}"/>
    <cellStyle name="SAPBEXHLevel2X 2 3 5 2" xfId="13456" xr:uid="{A8D79AC7-3FB2-4C5A-85DB-87AEB9BF15F9}"/>
    <cellStyle name="SAPBEXHLevel2X 2 3 6" xfId="3735" xr:uid="{D3AEB347-CEA0-489B-A84E-E520F03E34FF}"/>
    <cellStyle name="SAPBEXHLevel2X 2 3 6 2" xfId="13579" xr:uid="{4981EB4A-6374-4315-8E4C-337C9273DB87}"/>
    <cellStyle name="SAPBEXHLevel2X 2 3 7" xfId="4336" xr:uid="{E5F5682E-8C3F-4875-B22B-9A95C3887CA4}"/>
    <cellStyle name="SAPBEXHLevel2X 2 3 8" xfId="8169" xr:uid="{2E80BD06-58FB-4846-B8B6-AE5E81BB2894}"/>
    <cellStyle name="SAPBEXHLevel2X 2 4" xfId="2088" xr:uid="{FE4A8EFF-BB9E-4D98-A802-F8A14541C9D8}"/>
    <cellStyle name="SAPBEXHLevel2X 2 4 2" xfId="12518" xr:uid="{C4053E94-3E6C-4BB2-B261-C6436E9B6868}"/>
    <cellStyle name="SAPBEXHLevel2X 2 4 2 2" xfId="15829" xr:uid="{1AC13698-D165-4069-9613-7064E92FD724}"/>
    <cellStyle name="SAPBEXHLevel2X 2 4 2 3" xfId="17302" xr:uid="{0FC5F786-8EAA-4A66-9F27-BB0A0EB7D8A5}"/>
    <cellStyle name="SAPBEXHLevel2X 2 4 3" xfId="11116" xr:uid="{A4BA233E-F374-49F1-B066-58940E8A5A6D}"/>
    <cellStyle name="SAPBEXHLevel2X 2 4 3 2" xfId="14303" xr:uid="{6A62E2F3-D9A5-4388-AF60-E30AAD7C56E6}"/>
    <cellStyle name="SAPBEXHLevel2X 2 4 3 3" xfId="15130" xr:uid="{3109DE59-E7D9-4187-89D8-14A12793C119}"/>
    <cellStyle name="SAPBEXHLevel2X 2 4 4" xfId="9862" xr:uid="{5771931D-959A-46BF-BBD3-629E2D493119}"/>
    <cellStyle name="SAPBEXHLevel2X 2 4 5" xfId="13295" xr:uid="{9C234B36-7389-4DBC-9D45-70E2CC8862EF}"/>
    <cellStyle name="SAPBEXHLevel2X 2 4 6" xfId="12979" xr:uid="{E41E58FC-ADDF-4E31-82AE-C3EB231B2F52}"/>
    <cellStyle name="SAPBEXHLevel2X 2 4 7" xfId="7969" xr:uid="{0AFE754A-7F1E-4D2D-961C-57F5AD19A130}"/>
    <cellStyle name="SAPBEXHLevel2X 2 5" xfId="1706" xr:uid="{3602C50A-8D3A-41A0-AC10-2545AA2833E8}"/>
    <cellStyle name="SAPBEXHLevel2X 2 5 2" xfId="12702" xr:uid="{1F4CE311-E353-4B62-8F35-B0C05AD8E8E0}"/>
    <cellStyle name="SAPBEXHLevel2X 2 5 2 2" xfId="15916" xr:uid="{51A0D127-DA04-4995-9F48-E8B797AE6CCE}"/>
    <cellStyle name="SAPBEXHLevel2X 2 5 2 3" xfId="17477" xr:uid="{7694F544-D0B4-4D8F-A572-F527E04268B1}"/>
    <cellStyle name="SAPBEXHLevel2X 2 5 3" xfId="11293" xr:uid="{3ED2B6E3-752A-437B-A03B-2C58255CE4BF}"/>
    <cellStyle name="SAPBEXHLevel2X 2 5 3 2" xfId="14439" xr:uid="{40A66A13-E5AA-4852-BE00-4A1593E9D514}"/>
    <cellStyle name="SAPBEXHLevel2X 2 5 3 3" xfId="9142" xr:uid="{9AD4E595-DDE7-41A6-A56F-6D0E56D891EA}"/>
    <cellStyle name="SAPBEXHLevel2X 2 5 4" xfId="10013" xr:uid="{9483E991-BEB4-46AA-93CD-C73BA5BF6BF4}"/>
    <cellStyle name="SAPBEXHLevel2X 2 5 5" xfId="13407" xr:uid="{F282A692-6B30-4999-A31C-80EBBBAC1287}"/>
    <cellStyle name="SAPBEXHLevel2X 2 5 6" xfId="13122" xr:uid="{B1B59A65-8223-4056-A72C-B1CDE161C9B3}"/>
    <cellStyle name="SAPBEXHLevel2X 2 5 7" xfId="8120" xr:uid="{D3055F61-B3AC-485D-8A03-DB93AE7B1F0A}"/>
    <cellStyle name="SAPBEXHLevel2X 2 6" xfId="2867" xr:uid="{74399DBA-0053-43A7-AEF4-013B8BCA13CB}"/>
    <cellStyle name="SAPBEXHLevel2X 2 6 2" xfId="12299" xr:uid="{5586DE8E-BD0A-4020-8CAD-28F530216725}"/>
    <cellStyle name="SAPBEXHLevel2X 2 6 2 2" xfId="15697" xr:uid="{C6A5514A-C981-46B1-9671-B518A8861F13}"/>
    <cellStyle name="SAPBEXHLevel2X 2 6 2 3" xfId="17083" xr:uid="{F0E58E97-FB78-41D6-8F83-6CB0A1439798}"/>
    <cellStyle name="SAPBEXHLevel2X 2 6 3" xfId="14126" xr:uid="{06EFD459-4337-4D9D-BCA5-483417A09472}"/>
    <cellStyle name="SAPBEXHLevel2X 2 6 4" xfId="13324" xr:uid="{76191D37-4531-4E0B-B7E0-4EF72AB85DD0}"/>
    <cellStyle name="SAPBEXHLevel2X 2 6 5" xfId="10896" xr:uid="{A72FB557-3028-4929-94A0-B29A73970F7D}"/>
    <cellStyle name="SAPBEXHLevel2X 2 7" xfId="2752" xr:uid="{A44F643E-15A1-4698-B199-41B40A5444DA}"/>
    <cellStyle name="SAPBEXHLevel2X 2 7 2" xfId="15375" xr:uid="{0724A9E9-5C00-4200-9E26-21787FCF8C06}"/>
    <cellStyle name="SAPBEXHLevel2X 2 7 3" xfId="16556" xr:uid="{26E6FE8D-3D70-42EA-BE1C-BBD1C9E8E422}"/>
    <cellStyle name="SAPBEXHLevel2X 2 7 4" xfId="11662" xr:uid="{BB47ED0D-ECBE-4A44-83DA-DDF6805627FD}"/>
    <cellStyle name="SAPBEXHLevel2X 2 8" xfId="3949" xr:uid="{19F431DB-E2DC-4456-9B8E-BEE79B2CD4A9}"/>
    <cellStyle name="SAPBEXHLevel2X 2 8 2" xfId="13774" xr:uid="{09FEC990-4CFA-4497-A813-E3FF72F5B108}"/>
    <cellStyle name="SAPBEXHLevel2X 2 8 3" xfId="14164" xr:uid="{204C7C56-A5EA-40CC-8E25-DD0E9883E2C5}"/>
    <cellStyle name="SAPBEXHLevel2X 2 8 4" xfId="10514" xr:uid="{19693570-6CA7-46C2-A8D4-D635957EE102}"/>
    <cellStyle name="SAPBEXHLevel2X 2 9" xfId="4393" xr:uid="{1EF729B5-9F6D-402F-9698-4CABAC50A226}"/>
    <cellStyle name="SAPBEXHLevel2X 2 9 2" xfId="9234" xr:uid="{09CF8D54-6ED7-4A29-95A3-1FD9F9427497}"/>
    <cellStyle name="SAPBEXHLevel2X 3" xfId="811" xr:uid="{CD5ED645-5DA9-40C9-BD87-2CD582175749}"/>
    <cellStyle name="SAPBEXHLevel2X 3 10" xfId="5714" xr:uid="{1E35DF7E-ABE1-47EC-8835-2B2F6E57E6C1}"/>
    <cellStyle name="SAPBEXHLevel2X 3 10 2" xfId="12262" xr:uid="{7E14949B-86C4-41FF-98F4-0D8D7A812302}"/>
    <cellStyle name="SAPBEXHLevel2X 3 10 2 2" xfId="15662" xr:uid="{ADDBF1F3-3C16-4F0A-B2F6-DAC69972C680}"/>
    <cellStyle name="SAPBEXHLevel2X 3 10 2 3" xfId="17046" xr:uid="{E290F180-6DAA-4F69-A3AD-FF4D06E911D6}"/>
    <cellStyle name="SAPBEXHLevel2X 3 10 3" xfId="10859" xr:uid="{C5410C40-7847-4CFB-A502-0B95CEF62865}"/>
    <cellStyle name="SAPBEXHLevel2X 3 10 3 2" xfId="14090" xr:uid="{A7C9B2DC-DE94-4ADD-84DA-47FDECF4DFDE}"/>
    <cellStyle name="SAPBEXHLevel2X 3 10 3 3" xfId="14644" xr:uid="{D59E56D5-4733-4238-80B9-B77598DA3F78}"/>
    <cellStyle name="SAPBEXHLevel2X 3 10 4" xfId="10063" xr:uid="{E94574C2-8135-4C33-AB61-B087D0F512F3}"/>
    <cellStyle name="SAPBEXHLevel2X 3 10 5" xfId="13457" xr:uid="{620999F7-3840-43E7-9266-B63D42231913}"/>
    <cellStyle name="SAPBEXHLevel2X 3 10 6" xfId="14749" xr:uid="{36B28361-D6C2-4B52-BBD5-376B062671DF}"/>
    <cellStyle name="SAPBEXHLevel2X 3 10 7" xfId="8170" xr:uid="{9216321F-81C0-4109-B786-77844A4F3ED9}"/>
    <cellStyle name="SAPBEXHLevel2X 3 11" xfId="5993" xr:uid="{FCEB7747-CBBB-41B1-A877-45B98F2DEF87}"/>
    <cellStyle name="SAPBEXHLevel2X 3 11 2" xfId="12519" xr:uid="{96C3B19F-911B-480C-A838-AD0B28F9D6D5}"/>
    <cellStyle name="SAPBEXHLevel2X 3 11 2 2" xfId="15830" xr:uid="{CC33FE6A-90B3-444F-86FB-C1792D9E104F}"/>
    <cellStyle name="SAPBEXHLevel2X 3 11 2 3" xfId="17303" xr:uid="{D8668218-80CB-43D2-BA88-32B6D500919D}"/>
    <cellStyle name="SAPBEXHLevel2X 3 11 3" xfId="11117" xr:uid="{A87BA4C5-50BA-4EDF-B07A-0227ECE63432}"/>
    <cellStyle name="SAPBEXHLevel2X 3 11 3 2" xfId="14304" xr:uid="{5599B398-C191-4F16-871B-826B9B96B24E}"/>
    <cellStyle name="SAPBEXHLevel2X 3 11 3 3" xfId="14488" xr:uid="{A0ADBB39-8D4E-4E6C-A24A-0E6C7B22EF0C}"/>
    <cellStyle name="SAPBEXHLevel2X 3 11 4" xfId="9861" xr:uid="{E596FE73-2791-4D35-9B23-A3AF2E91E502}"/>
    <cellStyle name="SAPBEXHLevel2X 3 11 5" xfId="13294" xr:uid="{90BC2A39-5008-452D-84A3-C8D0BF2DF850}"/>
    <cellStyle name="SAPBEXHLevel2X 3 11 6" xfId="13174" xr:uid="{4F003510-16BE-4C88-8E27-5BB7A256D0F1}"/>
    <cellStyle name="SAPBEXHLevel2X 3 11 7" xfId="7968" xr:uid="{F29FF7AE-A4FF-4B07-95A4-70FD51129CC0}"/>
    <cellStyle name="SAPBEXHLevel2X 3 12" xfId="7875" xr:uid="{AAC5F5C3-9FDA-4DB9-8C03-D63B1C42EEDF}"/>
    <cellStyle name="SAPBEXHLevel2X 3 12 2" xfId="12703" xr:uid="{D1015630-808C-4A7E-B818-DF1EFBA1C473}"/>
    <cellStyle name="SAPBEXHLevel2X 3 12 2 2" xfId="15917" xr:uid="{45E2C36F-F382-4541-9641-60D87AFF465C}"/>
    <cellStyle name="SAPBEXHLevel2X 3 12 2 3" xfId="17478" xr:uid="{0BA4935B-C689-444C-8166-820CF6407AB5}"/>
    <cellStyle name="SAPBEXHLevel2X 3 12 3" xfId="11294" xr:uid="{7C2CEA2D-FFCE-4234-8685-430EC5055C59}"/>
    <cellStyle name="SAPBEXHLevel2X 3 12 3 2" xfId="14440" xr:uid="{DB632119-2A76-49D6-8CAD-7313686CFD96}"/>
    <cellStyle name="SAPBEXHLevel2X 3 12 3 3" xfId="14477" xr:uid="{7390599A-8B89-4342-99F8-B74F38206869}"/>
    <cellStyle name="SAPBEXHLevel2X 3 12 4" xfId="9768" xr:uid="{7FCFB282-F129-45ED-8458-F1BBE18F17F9}"/>
    <cellStyle name="SAPBEXHLevel2X 3 12 5" xfId="13201" xr:uid="{BB55959D-0977-478F-AD3F-67A8CC7EDF63}"/>
    <cellStyle name="SAPBEXHLevel2X 3 12 6" xfId="15138" xr:uid="{2417A120-2C6E-4D46-9946-AFDB182A0387}"/>
    <cellStyle name="SAPBEXHLevel2X 3 13" xfId="11042" xr:uid="{7A8ECFB5-CA53-40E5-B406-10CD7E75C4F5}"/>
    <cellStyle name="SAPBEXHLevel2X 3 13 2" xfId="12444" xr:uid="{AC012FA3-BE81-4124-8837-E05453EE4E69}"/>
    <cellStyle name="SAPBEXHLevel2X 3 13 2 2" xfId="15755" xr:uid="{E77B689D-7283-4178-95EF-9840E694144C}"/>
    <cellStyle name="SAPBEXHLevel2X 3 13 2 3" xfId="17228" xr:uid="{3E56AB8D-B0A2-461C-91B4-4C5B409577B8}"/>
    <cellStyle name="SAPBEXHLevel2X 3 13 3" xfId="14229" xr:uid="{79221CEC-7D9E-41B5-8431-FDE20D5380C5}"/>
    <cellStyle name="SAPBEXHLevel2X 3 13 4" xfId="14571" xr:uid="{E2B02E68-F3A4-4A8B-8B94-B65829BEA136}"/>
    <cellStyle name="SAPBEXHLevel2X 3 14" xfId="11663" xr:uid="{E312A1AB-FB41-46D7-91E5-50CCE80FA867}"/>
    <cellStyle name="SAPBEXHLevel2X 3 14 2" xfId="15376" xr:uid="{46FBDBEF-E969-45D8-8D57-B5870ADB1306}"/>
    <cellStyle name="SAPBEXHLevel2X 3 14 3" xfId="16557" xr:uid="{F664E758-3A56-4B78-9C08-3D4F5C5C5E30}"/>
    <cellStyle name="SAPBEXHLevel2X 3 15" xfId="10515" xr:uid="{43E064BA-F8F9-4693-AB0C-A64C31DE4ED4}"/>
    <cellStyle name="SAPBEXHLevel2X 3 15 2" xfId="13775" xr:uid="{FAFEC29D-E767-4E08-A46B-A28CCA317512}"/>
    <cellStyle name="SAPBEXHLevel2X 3 15 3" xfId="14958" xr:uid="{8F8DD6D0-245C-4CCD-95A2-0D6EBF8FD64F}"/>
    <cellStyle name="SAPBEXHLevel2X 3 16" xfId="9235" xr:uid="{6BE5048D-C4D8-4C97-948D-3D3FBF4EE147}"/>
    <cellStyle name="SAPBEXHLevel2X 3 17" xfId="8998" xr:uid="{2809EC87-F364-437E-95D1-AEC584485D39}"/>
    <cellStyle name="SAPBEXHLevel2X 3 18" xfId="7346" xr:uid="{689326C2-C968-4C8B-B08E-25297383C9A3}"/>
    <cellStyle name="SAPBEXHLevel2X 3 2" xfId="812" xr:uid="{96725AE5-446F-44E7-B730-5209C8CE097C}"/>
    <cellStyle name="SAPBEXHLevel2X 3 2 10" xfId="5994" xr:uid="{AA9BA47B-5567-4541-9516-2970A554C44A}"/>
    <cellStyle name="SAPBEXHLevel2X 3 2 10 2" xfId="8999" xr:uid="{2872EC0C-5675-4A93-8D3C-E94B0A4129BB}"/>
    <cellStyle name="SAPBEXHLevel2X 3 2 11" xfId="7347" xr:uid="{807B5E04-9C7E-4E94-9BB2-B0FDE4997577}"/>
    <cellStyle name="SAPBEXHLevel2X 3 2 2" xfId="1296" xr:uid="{1FF7AAB9-8B5A-4B4C-A1D9-B658BCD27376}"/>
    <cellStyle name="SAPBEXHLevel2X 3 2 2 2" xfId="2544" xr:uid="{9AB8EC17-4F13-4197-8540-B2BFC4FCF8C7}"/>
    <cellStyle name="SAPBEXHLevel2X 3 2 2 2 2" xfId="15555" xr:uid="{BBF7EE9F-0A5E-49A4-B75C-8B540DBD885A}"/>
    <cellStyle name="SAPBEXHLevel2X 3 2 2 2 3" xfId="16951" xr:uid="{60B35FFA-E1BE-4F90-A164-552C1E63D232}"/>
    <cellStyle name="SAPBEXHLevel2X 3 2 2 2 4" xfId="12152" xr:uid="{2DB3F931-8D34-4930-B345-2E9574A1E5C4}"/>
    <cellStyle name="SAPBEXHLevel2X 3 2 2 3" xfId="3050" xr:uid="{9EB11D6A-3B3A-43EA-8E63-7861B65C18AC}"/>
    <cellStyle name="SAPBEXHLevel2X 3 2 2 3 2" xfId="13981" xr:uid="{A8743DC1-E4A3-4218-816A-D71192039C3E}"/>
    <cellStyle name="SAPBEXHLevel2X 3 2 2 3 3" xfId="9087" xr:uid="{572801F2-F97D-4E7E-AB8E-EE0315528BB0}"/>
    <cellStyle name="SAPBEXHLevel2X 3 2 2 3 4" xfId="10748" xr:uid="{7EE96D04-420F-4525-B644-CF31C0E06AD4}"/>
    <cellStyle name="SAPBEXHLevel2X 3 2 2 4" xfId="2346" xr:uid="{5DFD2060-72E4-4F53-B61F-880F81FF6F10}"/>
    <cellStyle name="SAPBEXHLevel2X 3 2 2 4 2" xfId="9802" xr:uid="{F6E390E6-DC4F-4826-842B-04AA5BB3DF94}"/>
    <cellStyle name="SAPBEXHLevel2X 3 2 2 5" xfId="2771" xr:uid="{AB3B4C84-3542-48DB-956E-15F331F6E651}"/>
    <cellStyle name="SAPBEXHLevel2X 3 2 2 5 2" xfId="13235" xr:uid="{566EFF16-9369-462E-B8BE-C1055BB844A5}"/>
    <cellStyle name="SAPBEXHLevel2X 3 2 2 6" xfId="3628" xr:uid="{6356D166-4C41-4E24-97BB-1A839D707A60}"/>
    <cellStyle name="SAPBEXHLevel2X 3 2 2 6 2" xfId="14497" xr:uid="{D347C722-DB99-4834-B139-A01FD25ED7FC}"/>
    <cellStyle name="SAPBEXHLevel2X 3 2 2 7" xfId="4217" xr:uid="{7F87E91A-4049-46B7-8CED-422DADE30FED}"/>
    <cellStyle name="SAPBEXHLevel2X 3 2 2 8" xfId="7909" xr:uid="{CB869610-DBFE-4806-B5B7-926A16906D47}"/>
    <cellStyle name="SAPBEXHLevel2X 3 2 3" xfId="2091" xr:uid="{CF10561E-2306-4569-A8C1-D6D4986F79EB}"/>
    <cellStyle name="SAPBEXHLevel2X 3 2 3 2" xfId="12263" xr:uid="{195C298F-A703-4932-A62F-728DAD04721A}"/>
    <cellStyle name="SAPBEXHLevel2X 3 2 3 2 2" xfId="15663" xr:uid="{A4EFD9BC-2121-4107-BBEE-CDCF12133A54}"/>
    <cellStyle name="SAPBEXHLevel2X 3 2 3 2 3" xfId="17047" xr:uid="{D186C02C-545B-4211-A891-575ECEEA9E86}"/>
    <cellStyle name="SAPBEXHLevel2X 3 2 3 3" xfId="10860" xr:uid="{8E99349E-FB71-4C4D-8960-751E9C7BF989}"/>
    <cellStyle name="SAPBEXHLevel2X 3 2 3 3 2" xfId="14091" xr:uid="{191B9546-5FAB-4491-9F10-C3B4D04F7546}"/>
    <cellStyle name="SAPBEXHLevel2X 3 2 3 3 3" xfId="13326" xr:uid="{36960DFF-0A97-4C39-B422-2BD3C8CBEC9E}"/>
    <cellStyle name="SAPBEXHLevel2X 3 2 3 4" xfId="10064" xr:uid="{FE81CF75-BA32-43D7-9B83-4EE662303366}"/>
    <cellStyle name="SAPBEXHLevel2X 3 2 3 5" xfId="13458" xr:uid="{CE3EAA04-7E60-4BA2-9CF5-18E7C007419C}"/>
    <cellStyle name="SAPBEXHLevel2X 3 2 3 6" xfId="13073" xr:uid="{0F604311-8581-45ED-991A-C0DE11EE204A}"/>
    <cellStyle name="SAPBEXHLevel2X 3 2 3 7" xfId="8171" xr:uid="{48FD14B3-8A30-4323-96A7-3B52D710654C}"/>
    <cellStyle name="SAPBEXHLevel2X 3 2 4" xfId="1702" xr:uid="{3E039698-8FF9-4FA9-B81C-BF9E433E4962}"/>
    <cellStyle name="SAPBEXHLevel2X 3 2 4 2" xfId="12520" xr:uid="{DC4524ED-94E2-498C-9987-DB174CF0C48C}"/>
    <cellStyle name="SAPBEXHLevel2X 3 2 4 2 2" xfId="15831" xr:uid="{0C68F80A-74F7-4CD6-9415-BC61BFE243DE}"/>
    <cellStyle name="SAPBEXHLevel2X 3 2 4 2 3" xfId="17304" xr:uid="{4219AD97-2846-4ADF-8B79-19D145D15D4F}"/>
    <cellStyle name="SAPBEXHLevel2X 3 2 4 3" xfId="11118" xr:uid="{8EADBDFA-9E32-4753-9AD4-82BAD78E0D8C}"/>
    <cellStyle name="SAPBEXHLevel2X 3 2 4 3 2" xfId="14305" xr:uid="{73AAD19F-83E1-4FF6-A18B-7212500711F2}"/>
    <cellStyle name="SAPBEXHLevel2X 3 2 4 3 3" xfId="15129" xr:uid="{16C059C6-D92F-41CB-A88B-96AFC3DA9935}"/>
    <cellStyle name="SAPBEXHLevel2X 3 2 4 4" xfId="9860" xr:uid="{4C8C168D-FBB1-4D53-B896-93BE81F2C387}"/>
    <cellStyle name="SAPBEXHLevel2X 3 2 4 5" xfId="13293" xr:uid="{061390F1-9708-4E01-A9AD-0212B8601E5B}"/>
    <cellStyle name="SAPBEXHLevel2X 3 2 4 6" xfId="15085" xr:uid="{4709C658-2B74-469A-AC37-156027B92A66}"/>
    <cellStyle name="SAPBEXHLevel2X 3 2 4 7" xfId="7967" xr:uid="{421BF7D9-F9F7-4E04-AEF0-71D7BB70DCBC}"/>
    <cellStyle name="SAPBEXHLevel2X 3 2 5" xfId="2801" xr:uid="{E9713E04-4567-4441-BA6D-39DD4C13FF57}"/>
    <cellStyle name="SAPBEXHLevel2X 3 2 5 2" xfId="12704" xr:uid="{FE799820-02D6-4711-89A5-F1DAF46F0701}"/>
    <cellStyle name="SAPBEXHLevel2X 3 2 5 2 2" xfId="15918" xr:uid="{2683E61D-D8B7-4D9A-8976-EECA0AE761F6}"/>
    <cellStyle name="SAPBEXHLevel2X 3 2 5 2 3" xfId="17479" xr:uid="{70CEB763-3CE7-466C-A153-74E2AA2AC545}"/>
    <cellStyle name="SAPBEXHLevel2X 3 2 5 3" xfId="11295" xr:uid="{D97CFB17-35FF-4953-924E-2E14BBF04D2D}"/>
    <cellStyle name="SAPBEXHLevel2X 3 2 5 3 2" xfId="14441" xr:uid="{1402FC56-A8A5-4A58-9BA0-1D9B92C7CC14}"/>
    <cellStyle name="SAPBEXHLevel2X 3 2 5 3 3" xfId="9143" xr:uid="{F1AE3258-6175-4104-9ED8-453E45BC21EA}"/>
    <cellStyle name="SAPBEXHLevel2X 3 2 5 4" xfId="10274" xr:uid="{243E69FA-C84C-49E6-87E8-A841158D9F57}"/>
    <cellStyle name="SAPBEXHLevel2X 3 2 5 5" xfId="13630" xr:uid="{267A75FD-4907-4DA0-AF62-9191A47FD515}"/>
    <cellStyle name="SAPBEXHLevel2X 3 2 5 6" xfId="13698" xr:uid="{C6B93156-D483-40BA-8CB5-661A21985A90}"/>
    <cellStyle name="SAPBEXHLevel2X 3 2 5 7" xfId="8384" xr:uid="{9D86A6E4-97C7-4A52-B6C3-066CE39004CF}"/>
    <cellStyle name="SAPBEXHLevel2X 3 2 6" xfId="3917" xr:uid="{82C36F9A-64F6-497A-AC42-4D0CD3C3EE70}"/>
    <cellStyle name="SAPBEXHLevel2X 3 2 6 2" xfId="12445" xr:uid="{4C70F749-C91F-492F-B0C7-E06BC5DD153D}"/>
    <cellStyle name="SAPBEXHLevel2X 3 2 6 2 2" xfId="15756" xr:uid="{2F2B7BA8-2E45-477C-83D9-74C7E987E646}"/>
    <cellStyle name="SAPBEXHLevel2X 3 2 6 2 3" xfId="17229" xr:uid="{AF287838-B76E-4B15-A268-BC0576E58156}"/>
    <cellStyle name="SAPBEXHLevel2X 3 2 6 3" xfId="14230" xr:uid="{F1EB8EB6-0B91-4091-9F66-E12E036E9BD9}"/>
    <cellStyle name="SAPBEXHLevel2X 3 2 6 4" xfId="15209" xr:uid="{8787DA62-014A-407C-BB56-E062A7DDF300}"/>
    <cellStyle name="SAPBEXHLevel2X 3 2 6 5" xfId="11043" xr:uid="{BBB69FF4-B529-44A8-ACD0-3D327F55339E}"/>
    <cellStyle name="SAPBEXHLevel2X 3 2 7" xfId="1892" xr:uid="{E07502B0-CA3F-4E00-A5F2-CC2F6801FB0C}"/>
    <cellStyle name="SAPBEXHLevel2X 3 2 7 2" xfId="15377" xr:uid="{2C5B6749-099A-4A59-A7CA-BA8A2835D8AE}"/>
    <cellStyle name="SAPBEXHLevel2X 3 2 7 3" xfId="16558" xr:uid="{41DE409B-8549-4C31-9DDF-318D5B235C88}"/>
    <cellStyle name="SAPBEXHLevel2X 3 2 7 4" xfId="11664" xr:uid="{BA2BBEE1-EA5F-476E-A48D-3B907E5B9C25}"/>
    <cellStyle name="SAPBEXHLevel2X 3 2 8" xfId="4292" xr:uid="{10778704-FB05-465A-9B86-DCF4D5D80118}"/>
    <cellStyle name="SAPBEXHLevel2X 3 2 8 2" xfId="13776" xr:uid="{3F7579B2-366A-4DDA-A0C4-7A87410B116C}"/>
    <cellStyle name="SAPBEXHLevel2X 3 2 8 3" xfId="13109" xr:uid="{5406DE9A-206E-4AB8-BEAE-CBB6E2C5D4A9}"/>
    <cellStyle name="SAPBEXHLevel2X 3 2 8 4" xfId="10516" xr:uid="{5B2B7DCB-599A-4F63-A919-31BBC17502AA}"/>
    <cellStyle name="SAPBEXHLevel2X 3 2 9" xfId="5715" xr:uid="{75BEC0F7-1DD5-4BF8-9F80-C57911848BC2}"/>
    <cellStyle name="SAPBEXHLevel2X 3 2 9 2" xfId="9236" xr:uid="{D5425626-2760-44DF-B3DF-2454AD67E5A9}"/>
    <cellStyle name="SAPBEXHLevel2X 3 3" xfId="1295" xr:uid="{91792D7C-3F78-46D7-A5AF-FFC088F98F09}"/>
    <cellStyle name="SAPBEXHLevel2X 3 3 10" xfId="9000" xr:uid="{29BE1D49-5F16-4D5D-BB49-2D059A2F8976}"/>
    <cellStyle name="SAPBEXHLevel2X 3 3 11" xfId="7348" xr:uid="{CACD2D44-A599-4540-AD65-2E847234D9CC}"/>
    <cellStyle name="SAPBEXHLevel2X 3 3 2" xfId="2543" xr:uid="{EB94443F-D1C3-4A1E-AD27-74B129546644}"/>
    <cellStyle name="SAPBEXHLevel2X 3 3 2 2" xfId="12153" xr:uid="{93BD8077-F0C2-400D-A959-499C23E5744C}"/>
    <cellStyle name="SAPBEXHLevel2X 3 3 2 2 2" xfId="15556" xr:uid="{856829C8-55B0-4EC6-B4F0-414913A2649F}"/>
    <cellStyle name="SAPBEXHLevel2X 3 3 2 2 3" xfId="16952" xr:uid="{69D799BE-D45B-4A98-943A-21A15DA3C54F}"/>
    <cellStyle name="SAPBEXHLevel2X 3 3 2 3" xfId="10749" xr:uid="{2F15C9D3-F6E2-4B79-BB6D-3AAD99CA176F}"/>
    <cellStyle name="SAPBEXHLevel2X 3 3 2 3 2" xfId="13982" xr:uid="{8F1C6CAF-AC0A-4130-88E4-B0126FB8D62B}"/>
    <cellStyle name="SAPBEXHLevel2X 3 3 2 3 3" xfId="9088" xr:uid="{FD39DD3F-2DBE-4993-9E01-5F15D99D609E}"/>
    <cellStyle name="SAPBEXHLevel2X 3 3 2 4" xfId="9801" xr:uid="{2C3D4D6E-C74B-4D81-A6F5-253EAAA0439E}"/>
    <cellStyle name="SAPBEXHLevel2X 3 3 2 5" xfId="13234" xr:uid="{6A0DEA43-0F4A-43AA-ADB4-B3D567AE0C0E}"/>
    <cellStyle name="SAPBEXHLevel2X 3 3 2 6" xfId="13366" xr:uid="{3D788928-391A-4390-B7EB-237984817240}"/>
    <cellStyle name="SAPBEXHLevel2X 3 3 2 7" xfId="7908" xr:uid="{42A128B3-35F8-4A80-B79E-F6B3B9F1279A}"/>
    <cellStyle name="SAPBEXHLevel2X 3 3 3" xfId="3049" xr:uid="{1AC3573A-AC58-46CE-ADC1-62495973F189}"/>
    <cellStyle name="SAPBEXHLevel2X 3 3 3 2" xfId="12264" xr:uid="{D550F146-79B1-4B2F-9A48-C6FCD7DE488F}"/>
    <cellStyle name="SAPBEXHLevel2X 3 3 3 2 2" xfId="15664" xr:uid="{9835707D-8B3B-4BCC-BB20-D1E786149EEA}"/>
    <cellStyle name="SAPBEXHLevel2X 3 3 3 2 3" xfId="17048" xr:uid="{01AC31E7-2FE3-4FB6-BCF9-79B5BA34B488}"/>
    <cellStyle name="SAPBEXHLevel2X 3 3 3 3" xfId="10861" xr:uid="{D4825A1B-A9E9-4D95-B53D-895E4DA92F64}"/>
    <cellStyle name="SAPBEXHLevel2X 3 3 3 3 2" xfId="14092" xr:uid="{DA9D6E6F-F7BD-4D0E-9B7E-ED27D094BB02}"/>
    <cellStyle name="SAPBEXHLevel2X 3 3 3 3 3" xfId="14575" xr:uid="{1AE37575-1042-46FD-BCA7-80D1F522705F}"/>
    <cellStyle name="SAPBEXHLevel2X 3 3 3 4" xfId="9747" xr:uid="{59035D22-E77D-49D8-B5F3-5B88BF55F78C}"/>
    <cellStyle name="SAPBEXHLevel2X 3 3 3 5" xfId="13183" xr:uid="{1A6D99F5-A33A-4687-A7CC-9B8F4E242622}"/>
    <cellStyle name="SAPBEXHLevel2X 3 3 3 6" xfId="14979" xr:uid="{0F93DC81-5E90-4B2C-BA35-71BF003FC4FA}"/>
    <cellStyle name="SAPBEXHLevel2X 3 3 3 7" xfId="7853" xr:uid="{05B63E98-BF78-4622-9ADE-49B12A82416B}"/>
    <cellStyle name="SAPBEXHLevel2X 3 3 4" xfId="2322" xr:uid="{017AA02F-46F1-4B6C-88AF-BE6E0755447A}"/>
    <cellStyle name="SAPBEXHLevel2X 3 3 4 2" xfId="12521" xr:uid="{B6A482C0-2899-4CF4-9B3A-40A303091967}"/>
    <cellStyle name="SAPBEXHLevel2X 3 3 4 2 2" xfId="15832" xr:uid="{7DBB9F8A-B366-4C7A-B272-1858D004654A}"/>
    <cellStyle name="SAPBEXHLevel2X 3 3 4 2 3" xfId="17305" xr:uid="{94EC7910-32DC-4073-B671-013A0B5ACF42}"/>
    <cellStyle name="SAPBEXHLevel2X 3 3 4 3" xfId="11119" xr:uid="{C2D2FA7A-4631-4FC2-8404-2A98763DB54D}"/>
    <cellStyle name="SAPBEXHLevel2X 3 3 4 3 2" xfId="14306" xr:uid="{4FA511B7-6F1B-4644-AC43-4B9E08C9DA87}"/>
    <cellStyle name="SAPBEXHLevel2X 3 3 4 3 3" xfId="14487" xr:uid="{B1994527-D557-45EB-BD34-E4AA952E235F}"/>
    <cellStyle name="SAPBEXHLevel2X 3 3 4 4" xfId="10095" xr:uid="{8C918662-A75B-428A-80A2-1A4C561E3849}"/>
    <cellStyle name="SAPBEXHLevel2X 3 3 4 5" xfId="13489" xr:uid="{8569CD34-D2AC-49E1-BBA9-5018304EB164}"/>
    <cellStyle name="SAPBEXHLevel2X 3 3 4 6" xfId="14967" xr:uid="{8386A119-C738-4ED7-84C9-C0B8726EB1EC}"/>
    <cellStyle name="SAPBEXHLevel2X 3 3 4 7" xfId="8203" xr:uid="{7E88BD75-914F-417C-A159-69C7FE44E97F}"/>
    <cellStyle name="SAPBEXHLevel2X 3 3 5" xfId="1480" xr:uid="{E18132C9-1DE6-416F-B432-546381E9EE98}"/>
    <cellStyle name="SAPBEXHLevel2X 3 3 5 2" xfId="12705" xr:uid="{6A3BF7C0-C078-4BDF-A11D-BCC434DE5613}"/>
    <cellStyle name="SAPBEXHLevel2X 3 3 5 2 2" xfId="15919" xr:uid="{A022CC67-94D0-4CC7-B250-96EFEE778112}"/>
    <cellStyle name="SAPBEXHLevel2X 3 3 5 2 3" xfId="17480" xr:uid="{591D3358-52ED-4EF7-9956-5039A6D8ECDA}"/>
    <cellStyle name="SAPBEXHLevel2X 3 3 5 3" xfId="11296" xr:uid="{38D00C29-8D05-4DDE-AB7B-BB1EB4F4A5A1}"/>
    <cellStyle name="SAPBEXHLevel2X 3 3 5 3 2" xfId="14442" xr:uid="{B8587971-92D6-4BF5-94FA-0DFC935DA9BA}"/>
    <cellStyle name="SAPBEXHLevel2X 3 3 5 3 3" xfId="14476" xr:uid="{7A4C9720-BD57-4355-B824-82EB760D02DA}"/>
    <cellStyle name="SAPBEXHLevel2X 3 3 5 4" xfId="10014" xr:uid="{EC327AA8-091F-49CC-A57B-41AFE81D3BA9}"/>
    <cellStyle name="SAPBEXHLevel2X 3 3 5 5" xfId="13408" xr:uid="{14120EC9-ED1C-4950-BE2C-2FD1741D455B}"/>
    <cellStyle name="SAPBEXHLevel2X 3 3 5 6" xfId="13856" xr:uid="{F6D7162C-F378-475C-8AF4-56006F23513A}"/>
    <cellStyle name="SAPBEXHLevel2X 3 3 5 7" xfId="8121" xr:uid="{64A8C936-D970-4BC3-ABC7-D3679EED2810}"/>
    <cellStyle name="SAPBEXHLevel2X 3 3 6" xfId="4038" xr:uid="{2ADA992E-9068-4C79-BD22-49DB7CDC0F0C}"/>
    <cellStyle name="SAPBEXHLevel2X 3 3 6 2" xfId="12446" xr:uid="{DC897A43-55E4-4B96-BE3F-7B639349264D}"/>
    <cellStyle name="SAPBEXHLevel2X 3 3 6 2 2" xfId="15757" xr:uid="{E23618DF-A3BE-491D-8F57-FC2406CD155B}"/>
    <cellStyle name="SAPBEXHLevel2X 3 3 6 2 3" xfId="17230" xr:uid="{4D19F97E-B4E7-4165-8475-F78E1A94D4C5}"/>
    <cellStyle name="SAPBEXHLevel2X 3 3 6 3" xfId="14231" xr:uid="{6D3EB59B-E6C0-48B0-8650-8C5A9EC48846}"/>
    <cellStyle name="SAPBEXHLevel2X 3 3 6 4" xfId="12993" xr:uid="{D21C11FA-A0AB-4DA1-802E-D1A28FDB36F2}"/>
    <cellStyle name="SAPBEXHLevel2X 3 3 6 5" xfId="11044" xr:uid="{6CACF083-5698-472E-A2AD-065D0BA9E342}"/>
    <cellStyle name="SAPBEXHLevel2X 3 3 7" xfId="3595" xr:uid="{23B98355-ABC7-4114-8C21-7A0B68A98201}"/>
    <cellStyle name="SAPBEXHLevel2X 3 3 7 2" xfId="15378" xr:uid="{C33951F9-B56D-4202-A277-00AAEFEBD146}"/>
    <cellStyle name="SAPBEXHLevel2X 3 3 7 3" xfId="16559" xr:uid="{CCB42A89-7E8E-4A6C-8CA0-1B9C0C2F6E28}"/>
    <cellStyle name="SAPBEXHLevel2X 3 3 7 4" xfId="11665" xr:uid="{D0F6E6FA-6A7C-463E-9A41-719CA33D41C2}"/>
    <cellStyle name="SAPBEXHLevel2X 3 3 8" xfId="5716" xr:uid="{0D88E4A0-DFB8-4733-A8A3-0F54002AF3CC}"/>
    <cellStyle name="SAPBEXHLevel2X 3 3 8 2" xfId="13777" xr:uid="{FEC087F3-AA6D-49BA-9DD1-891EC43913B8}"/>
    <cellStyle name="SAPBEXHLevel2X 3 3 8 3" xfId="9060" xr:uid="{DCC28C2A-719E-407F-8FD7-27141F51F634}"/>
    <cellStyle name="SAPBEXHLevel2X 3 3 8 4" xfId="10517" xr:uid="{3876BF06-3963-4D4C-84B0-31F5BC6FA6F1}"/>
    <cellStyle name="SAPBEXHLevel2X 3 3 9" xfId="5995" xr:uid="{DAC22720-B28B-4D10-90F4-247B48CD49AB}"/>
    <cellStyle name="SAPBEXHLevel2X 3 3 9 2" xfId="9237" xr:uid="{8D077905-EA7B-4CB9-880E-E28AEDE43EF6}"/>
    <cellStyle name="SAPBEXHLevel2X 3 4" xfId="2090" xr:uid="{C9B4DD6C-C2B3-4148-990C-FBA250971612}"/>
    <cellStyle name="SAPBEXHLevel2X 3 4 10" xfId="9001" xr:uid="{A455BBB1-6008-4737-8C12-BB7359DE71D1}"/>
    <cellStyle name="SAPBEXHLevel2X 3 4 11" xfId="7349" xr:uid="{97981489-7B05-4855-9B88-4B06D0981EDC}"/>
    <cellStyle name="SAPBEXHLevel2X 3 4 2" xfId="5717" xr:uid="{A606F0F4-376D-4375-B281-374CAE406F53}"/>
    <cellStyle name="SAPBEXHLevel2X 3 4 2 2" xfId="12154" xr:uid="{B4157211-9AC0-4195-A8C7-50BD120B73F7}"/>
    <cellStyle name="SAPBEXHLevel2X 3 4 2 2 2" xfId="15557" xr:uid="{7DFCC70B-F110-4BF0-BD46-60F66B4AEA3E}"/>
    <cellStyle name="SAPBEXHLevel2X 3 4 2 2 3" xfId="16953" xr:uid="{14B0F103-417F-4FF5-8D80-968B11B6A1F1}"/>
    <cellStyle name="SAPBEXHLevel2X 3 4 2 3" xfId="10750" xr:uid="{6D43262C-8295-48F0-A4E2-6D75A81DC83C}"/>
    <cellStyle name="SAPBEXHLevel2X 3 4 2 3 2" xfId="13983" xr:uid="{B393142E-C722-496B-A501-989117D98B6F}"/>
    <cellStyle name="SAPBEXHLevel2X 3 4 2 3 3" xfId="13686" xr:uid="{0B0A9CCF-182A-492E-AD6B-F59DB1C4F759}"/>
    <cellStyle name="SAPBEXHLevel2X 3 4 2 4" xfId="9800" xr:uid="{306E4362-8EE6-4A91-9309-6F53EF1E7793}"/>
    <cellStyle name="SAPBEXHLevel2X 3 4 2 5" xfId="13233" xr:uid="{752C75D3-0CE8-4AD5-B5F2-DE615CF7D008}"/>
    <cellStyle name="SAPBEXHLevel2X 3 4 2 6" xfId="14674" xr:uid="{1FFF890B-66F4-4CC4-9D93-95BAE8CC1CCA}"/>
    <cellStyle name="SAPBEXHLevel2X 3 4 2 7" xfId="7907" xr:uid="{4D25CCD7-AEDF-46F1-8D06-935F14471731}"/>
    <cellStyle name="SAPBEXHLevel2X 3 4 3" xfId="5996" xr:uid="{55AEFA59-CDEF-4455-9F5F-B3CE09FA55A3}"/>
    <cellStyle name="SAPBEXHLevel2X 3 4 3 2" xfId="12265" xr:uid="{6FF277B8-747D-4905-8FF2-D696F8AA9ED4}"/>
    <cellStyle name="SAPBEXHLevel2X 3 4 3 2 2" xfId="15665" xr:uid="{14B9B9D6-3AAE-4CDF-832A-01CF01CAE4BC}"/>
    <cellStyle name="SAPBEXHLevel2X 3 4 3 2 3" xfId="17049" xr:uid="{41FA20E2-4BB6-46DD-865B-430D2F3323CD}"/>
    <cellStyle name="SAPBEXHLevel2X 3 4 3 3" xfId="10862" xr:uid="{FC0861D6-1F46-49A6-AB0C-F6CE75FCEC76}"/>
    <cellStyle name="SAPBEXHLevel2X 3 4 3 3 2" xfId="14093" xr:uid="{16C9D659-DF16-41EC-955C-6B472BFD0A15}"/>
    <cellStyle name="SAPBEXHLevel2X 3 4 3 3 3" xfId="15214" xr:uid="{928DBCAF-3603-4C6B-A00C-7E8A37BEADB0}"/>
    <cellStyle name="SAPBEXHLevel2X 3 4 3 4" xfId="10065" xr:uid="{CA9133BC-1A7F-482D-B38B-85C6854BFEB7}"/>
    <cellStyle name="SAPBEXHLevel2X 3 4 3 5" xfId="13459" xr:uid="{C56A915C-8CFA-4727-9FB0-8155374EE590}"/>
    <cellStyle name="SAPBEXHLevel2X 3 4 3 6" xfId="14378" xr:uid="{E263A1C0-86CD-4416-B0B8-145673EFB72B}"/>
    <cellStyle name="SAPBEXHLevel2X 3 4 3 7" xfId="8172" xr:uid="{DFE9534E-8A43-49D7-B669-23263F348C79}"/>
    <cellStyle name="SAPBEXHLevel2X 3 4 4" xfId="7966" xr:uid="{8318F6C1-DE05-4CA5-A18C-9A6D80BB2F61}"/>
    <cellStyle name="SAPBEXHLevel2X 3 4 4 2" xfId="12522" xr:uid="{E17997D4-1EA3-42A3-AA83-95115F983820}"/>
    <cellStyle name="SAPBEXHLevel2X 3 4 4 2 2" xfId="15833" xr:uid="{5F7AD937-B38D-40D8-85A7-9541C8FFE61A}"/>
    <cellStyle name="SAPBEXHLevel2X 3 4 4 2 3" xfId="17306" xr:uid="{750654DD-D814-4445-A36E-BD9E5B9364AD}"/>
    <cellStyle name="SAPBEXHLevel2X 3 4 4 3" xfId="11120" xr:uid="{1BF30A3F-58C1-4036-AC1F-79031078D344}"/>
    <cellStyle name="SAPBEXHLevel2X 3 4 4 3 2" xfId="14307" xr:uid="{3A5C408C-0793-4F1D-9AAC-A227927FEE87}"/>
    <cellStyle name="SAPBEXHLevel2X 3 4 4 3 3" xfId="15250" xr:uid="{18CB1274-5889-4FF4-984F-962AA9D7D828}"/>
    <cellStyle name="SAPBEXHLevel2X 3 4 4 4" xfId="9859" xr:uid="{3F75A7CD-6F1A-4FC1-99A7-1E256990BED4}"/>
    <cellStyle name="SAPBEXHLevel2X 3 4 4 5" xfId="13292" xr:uid="{853D52E5-6171-4554-8700-E9EAC16C5D42}"/>
    <cellStyle name="SAPBEXHLevel2X 3 4 4 6" xfId="14384" xr:uid="{D970354F-238F-48D6-B5FB-52427276A438}"/>
    <cellStyle name="SAPBEXHLevel2X 3 4 5" xfId="8206" xr:uid="{7459C642-047D-4055-866F-2377DB68E068}"/>
    <cellStyle name="SAPBEXHLevel2X 3 4 5 2" xfId="12706" xr:uid="{490AA2CF-58E3-4F2D-87A3-926D4EC1EFED}"/>
    <cellStyle name="SAPBEXHLevel2X 3 4 5 2 2" xfId="15920" xr:uid="{E2842CFD-D9B6-4002-A015-D5DAED1834E9}"/>
    <cellStyle name="SAPBEXHLevel2X 3 4 5 2 3" xfId="17481" xr:uid="{7DA09D30-80A1-4659-9621-DDD4B13C5EE7}"/>
    <cellStyle name="SAPBEXHLevel2X 3 4 5 3" xfId="11297" xr:uid="{EA5A4DAB-0E59-45AE-BD89-C6FE3DEAAE8C}"/>
    <cellStyle name="SAPBEXHLevel2X 3 4 5 3 2" xfId="14443" xr:uid="{15231CD1-414C-446E-9ACF-7A9F31B0B022}"/>
    <cellStyle name="SAPBEXHLevel2X 3 4 5 3 3" xfId="9144" xr:uid="{274CCC7D-D7E0-41CE-BA82-F24FD94864F4}"/>
    <cellStyle name="SAPBEXHLevel2X 3 4 5 4" xfId="10098" xr:uid="{740A9A3A-9F3A-4C80-97B2-67D3CB001A3F}"/>
    <cellStyle name="SAPBEXHLevel2X 3 4 5 5" xfId="13492" xr:uid="{B9799F3F-BD4F-48DC-A559-7D1DF9BC4F1C}"/>
    <cellStyle name="SAPBEXHLevel2X 3 4 5 6" xfId="13577" xr:uid="{A9C20225-E81D-4A56-BDAD-DB7829FBA9EC}"/>
    <cellStyle name="SAPBEXHLevel2X 3 4 6" xfId="11045" xr:uid="{1A06B7A4-951A-4AD2-8C56-8FEE0F495EB4}"/>
    <cellStyle name="SAPBEXHLevel2X 3 4 6 2" xfId="12447" xr:uid="{25A62279-A8EC-474C-895D-431793D4BDCC}"/>
    <cellStyle name="SAPBEXHLevel2X 3 4 6 2 2" xfId="15758" xr:uid="{E255A835-A041-41EF-A95D-A46E56133590}"/>
    <cellStyle name="SAPBEXHLevel2X 3 4 6 2 3" xfId="17231" xr:uid="{F724C392-729B-44C8-9F74-DF503EB6729E}"/>
    <cellStyle name="SAPBEXHLevel2X 3 4 6 3" xfId="14232" xr:uid="{A6DFD26C-E59D-4CC7-979E-9D4FE7811791}"/>
    <cellStyle name="SAPBEXHLevel2X 3 4 6 4" xfId="14145" xr:uid="{35AC9658-92AD-4183-8DD1-86AECD6FCD15}"/>
    <cellStyle name="SAPBEXHLevel2X 3 4 7" xfId="11666" xr:uid="{D62BF62C-E5A9-45B9-BA07-00BCEA5AE777}"/>
    <cellStyle name="SAPBEXHLevel2X 3 4 7 2" xfId="15379" xr:uid="{81A724E9-2546-430D-AC7F-F177677C2C1A}"/>
    <cellStyle name="SAPBEXHLevel2X 3 4 7 3" xfId="16560" xr:uid="{F5E21979-50F4-4A95-9C27-742EFD66D2E5}"/>
    <cellStyle name="SAPBEXHLevel2X 3 4 8" xfId="10518" xr:uid="{289B513F-68BA-4E87-9F49-A617ACDBDEFE}"/>
    <cellStyle name="SAPBEXHLevel2X 3 4 8 2" xfId="13778" xr:uid="{8F36A7B0-D133-4953-8B3F-876D2958FEDB}"/>
    <cellStyle name="SAPBEXHLevel2X 3 4 8 3" xfId="9061" xr:uid="{FC555F61-EF29-4F0F-AAA7-820E3E0FE616}"/>
    <cellStyle name="SAPBEXHLevel2X 3 4 9" xfId="9238" xr:uid="{D88A36BF-867A-4A7A-978F-4A66CA047CAE}"/>
    <cellStyle name="SAPBEXHLevel2X 3 5" xfId="2181" xr:uid="{DE48688E-D965-4575-BD72-91E337BDB475}"/>
    <cellStyle name="SAPBEXHLevel2X 3 5 10" xfId="9002" xr:uid="{AB7BEBB7-2846-418F-BE82-189EDA096C33}"/>
    <cellStyle name="SAPBEXHLevel2X 3 5 11" xfId="7350" xr:uid="{7519C72D-330D-4723-B2DB-1B024623D2DE}"/>
    <cellStyle name="SAPBEXHLevel2X 3 5 2" xfId="5718" xr:uid="{6B66BC2A-1A57-4796-9891-97A9CF2E89E4}"/>
    <cellStyle name="SAPBEXHLevel2X 3 5 2 2" xfId="12155" xr:uid="{0AE0439B-581C-4B6F-8088-8167E0311D36}"/>
    <cellStyle name="SAPBEXHLevel2X 3 5 2 2 2" xfId="15558" xr:uid="{6995290F-6970-496F-9E6C-06668B804D3E}"/>
    <cellStyle name="SAPBEXHLevel2X 3 5 2 2 3" xfId="16954" xr:uid="{CF201233-A9E8-419B-A84D-453058B3EEAB}"/>
    <cellStyle name="SAPBEXHLevel2X 3 5 2 3" xfId="10751" xr:uid="{D834A8B2-811F-4261-A5BD-120B32C4F6C4}"/>
    <cellStyle name="SAPBEXHLevel2X 3 5 2 3 2" xfId="13984" xr:uid="{3066E558-9C3E-4B91-BF36-C61B571A79A5}"/>
    <cellStyle name="SAPBEXHLevel2X 3 5 2 3 3" xfId="14649" xr:uid="{84AB451B-AAB9-48D0-99EB-45391FB95EE4}"/>
    <cellStyle name="SAPBEXHLevel2X 3 5 2 4" xfId="9799" xr:uid="{77E4CEB1-9D1A-47A8-8FF1-1D16E4113430}"/>
    <cellStyle name="SAPBEXHLevel2X 3 5 2 5" xfId="13232" xr:uid="{9F220C8A-9195-4DAC-B1E2-EF4C1F99D792}"/>
    <cellStyle name="SAPBEXHLevel2X 3 5 2 6" xfId="13712" xr:uid="{7A8326A6-0898-4E1A-B777-BE9EAE02D79D}"/>
    <cellStyle name="SAPBEXHLevel2X 3 5 2 7" xfId="7906" xr:uid="{549C7E22-9F59-40D7-AEA6-36483DC7265D}"/>
    <cellStyle name="SAPBEXHLevel2X 3 5 3" xfId="5997" xr:uid="{8514F1AA-3A47-43A7-90CC-1308FA1B6C72}"/>
    <cellStyle name="SAPBEXHLevel2X 3 5 3 2" xfId="12266" xr:uid="{B6FC26C0-BC92-4F13-89C7-141954B6DE36}"/>
    <cellStyle name="SAPBEXHLevel2X 3 5 3 2 2" xfId="15666" xr:uid="{D6E33303-81B4-4A40-844B-25059A4AD2CF}"/>
    <cellStyle name="SAPBEXHLevel2X 3 5 3 2 3" xfId="17050" xr:uid="{159DF888-CD3A-41AA-95EF-095D940EE6C6}"/>
    <cellStyle name="SAPBEXHLevel2X 3 5 3 3" xfId="10863" xr:uid="{2970AA9A-B9DB-4904-989F-86238EA65C49}"/>
    <cellStyle name="SAPBEXHLevel2X 3 5 3 3 2" xfId="14094" xr:uid="{71D7BE4E-C163-497B-A62B-35537124DE25}"/>
    <cellStyle name="SAPBEXHLevel2X 3 5 3 3 3" xfId="12998" xr:uid="{641A6AA4-88FD-4D54-8F7A-E4D2A8A09D5D}"/>
    <cellStyle name="SAPBEXHLevel2X 3 5 3 4" xfId="10066" xr:uid="{A2E2A34B-EDE6-4601-A25E-A4F0F0670C7B}"/>
    <cellStyle name="SAPBEXHLevel2X 3 5 3 5" xfId="13460" xr:uid="{783D8C0A-E936-449B-87A2-58B133EA8AD7}"/>
    <cellStyle name="SAPBEXHLevel2X 3 5 3 6" xfId="15079" xr:uid="{5E79B1A1-3611-4BEB-A320-84FD0D1F3EAB}"/>
    <cellStyle name="SAPBEXHLevel2X 3 5 3 7" xfId="8173" xr:uid="{5FF2077B-0C86-4667-89FC-F1826E38EE00}"/>
    <cellStyle name="SAPBEXHLevel2X 3 5 4" xfId="7965" xr:uid="{7766AE10-47B2-4AAB-A3EF-B53AFDDE0EDB}"/>
    <cellStyle name="SAPBEXHLevel2X 3 5 4 2" xfId="12523" xr:uid="{0499C940-C8C5-436F-B294-0864F1898964}"/>
    <cellStyle name="SAPBEXHLevel2X 3 5 4 2 2" xfId="15834" xr:uid="{281C79F8-1A79-4F98-8F82-0946AC320484}"/>
    <cellStyle name="SAPBEXHLevel2X 3 5 4 2 3" xfId="17307" xr:uid="{39EFB8FE-AB7F-43CF-880A-5C44355812EF}"/>
    <cellStyle name="SAPBEXHLevel2X 3 5 4 3" xfId="11121" xr:uid="{575E6ABE-1717-414E-9CE2-D7E21EA426D4}"/>
    <cellStyle name="SAPBEXHLevel2X 3 5 4 3 2" xfId="14308" xr:uid="{B1003309-ED8B-4175-9696-5E0710BE5A97}"/>
    <cellStyle name="SAPBEXHLevel2X 3 5 4 3 3" xfId="14624" xr:uid="{D058B23B-8C1D-4955-8ED9-E55A88FB0A01}"/>
    <cellStyle name="SAPBEXHLevel2X 3 5 4 4" xfId="9858" xr:uid="{324F85C7-B01A-4C58-B16E-D182589F1A62}"/>
    <cellStyle name="SAPBEXHLevel2X 3 5 4 5" xfId="13291" xr:uid="{5561310F-233B-4E35-9058-BDDAAE9697FB}"/>
    <cellStyle name="SAPBEXHLevel2X 3 5 4 6" xfId="13079" xr:uid="{39ABEA80-9322-4529-9084-68C1403262F2}"/>
    <cellStyle name="SAPBEXHLevel2X 3 5 5" xfId="8412" xr:uid="{696FC04F-54D4-44E9-B7AF-EDE8CEB973DC}"/>
    <cellStyle name="SAPBEXHLevel2X 3 5 5 2" xfId="12707" xr:uid="{DDBA492F-EC23-40B5-BA98-2E098198388D}"/>
    <cellStyle name="SAPBEXHLevel2X 3 5 5 2 2" xfId="15921" xr:uid="{F2B2E7DC-51F4-44F3-828B-00DA79D9571B}"/>
    <cellStyle name="SAPBEXHLevel2X 3 5 5 2 3" xfId="17482" xr:uid="{EC1B0446-8568-46B5-BF5B-883131DBADB4}"/>
    <cellStyle name="SAPBEXHLevel2X 3 5 5 3" xfId="11298" xr:uid="{36A668FA-37BF-4192-8130-1578DB5DD76A}"/>
    <cellStyle name="SAPBEXHLevel2X 3 5 5 3 2" xfId="14444" xr:uid="{5FB5A9FE-BD06-492C-B48C-917322374F11}"/>
    <cellStyle name="SAPBEXHLevel2X 3 5 5 3 3" xfId="9145" xr:uid="{6B5A5661-B84A-4B30-A7EE-A908B0132913}"/>
    <cellStyle name="SAPBEXHLevel2X 3 5 5 4" xfId="10302" xr:uid="{E10929EB-02F7-4A16-A124-4DF7B705BD70}"/>
    <cellStyle name="SAPBEXHLevel2X 3 5 5 5" xfId="13658" xr:uid="{6CF9B806-186E-4F2A-9021-5644562A4B1F}"/>
    <cellStyle name="SAPBEXHLevel2X 3 5 5 6" xfId="13571" xr:uid="{67BF218B-0863-4ADC-80C2-7E79A2590D45}"/>
    <cellStyle name="SAPBEXHLevel2X 3 5 6" xfId="11046" xr:uid="{07BC8B4B-CE86-465F-8769-0E3329B3523D}"/>
    <cellStyle name="SAPBEXHLevel2X 3 5 6 2" xfId="12448" xr:uid="{6576AECF-7FF1-4AD4-BBF0-FED06A251297}"/>
    <cellStyle name="SAPBEXHLevel2X 3 5 6 2 2" xfId="15759" xr:uid="{68300B41-D7BD-4436-9E24-6E19A25D5DB2}"/>
    <cellStyle name="SAPBEXHLevel2X 3 5 6 2 3" xfId="17232" xr:uid="{D4A202CF-8A5A-4956-951E-C2FDB338F98A}"/>
    <cellStyle name="SAPBEXHLevel2X 3 5 6 3" xfId="14233" xr:uid="{F9C2F415-9B0F-4D79-A944-63025051466C}"/>
    <cellStyle name="SAPBEXHLevel2X 3 5 6 4" xfId="14939" xr:uid="{1E456BAB-5951-4CFD-9EFE-5F78E8A704FD}"/>
    <cellStyle name="SAPBEXHLevel2X 3 5 7" xfId="11667" xr:uid="{BDD2DD55-348B-449B-89F6-F3DE06052B37}"/>
    <cellStyle name="SAPBEXHLevel2X 3 5 7 2" xfId="15380" xr:uid="{061D619B-4AB7-4E48-9019-E133BF99BAA1}"/>
    <cellStyle name="SAPBEXHLevel2X 3 5 7 3" xfId="16561" xr:uid="{327837CB-298F-414D-AB63-C0780CAC2E25}"/>
    <cellStyle name="SAPBEXHLevel2X 3 5 8" xfId="10519" xr:uid="{8D285DBF-299E-4DE6-9585-2F1B49FE32F0}"/>
    <cellStyle name="SAPBEXHLevel2X 3 5 8 2" xfId="13779" xr:uid="{372947C9-36CE-41AC-B494-7DDCB66D6CC3}"/>
    <cellStyle name="SAPBEXHLevel2X 3 5 8 3" xfId="13678" xr:uid="{5222CC48-38DF-494D-85E9-2906339BD5DF}"/>
    <cellStyle name="SAPBEXHLevel2X 3 5 9" xfId="9239" xr:uid="{A954FC5D-63C2-4294-A8C5-D53D374DEAE5}"/>
    <cellStyle name="SAPBEXHLevel2X 3 6" xfId="1635" xr:uid="{6C576DB1-D2F7-454A-9A91-2FD517C884B6}"/>
    <cellStyle name="SAPBEXHLevel2X 3 6 10" xfId="9003" xr:uid="{6626B799-DCA2-461A-876A-A99BD8826B37}"/>
    <cellStyle name="SAPBEXHLevel2X 3 6 11" xfId="7351" xr:uid="{2EB82BDB-BAEA-4AAC-8FF7-1013E13BD1D9}"/>
    <cellStyle name="SAPBEXHLevel2X 3 6 2" xfId="5719" xr:uid="{EF72AD43-0633-4B5A-A747-5200FD2B9FB1}"/>
    <cellStyle name="SAPBEXHLevel2X 3 6 2 2" xfId="12156" xr:uid="{BFB86BBF-E373-4598-AB44-705FDBCBCB96}"/>
    <cellStyle name="SAPBEXHLevel2X 3 6 2 2 2" xfId="15559" xr:uid="{99F6D3DE-83F8-4021-B358-3343C2AA01DB}"/>
    <cellStyle name="SAPBEXHLevel2X 3 6 2 2 3" xfId="16955" xr:uid="{C74C662D-67B6-4E3C-BB49-7A84118C1522}"/>
    <cellStyle name="SAPBEXHLevel2X 3 6 2 3" xfId="10752" xr:uid="{AF847BC3-65FE-443D-A4C1-5A7B5C91040B}"/>
    <cellStyle name="SAPBEXHLevel2X 3 6 2 3 2" xfId="13985" xr:uid="{2CFCC6BB-4650-4DBC-95F1-65151361273D}"/>
    <cellStyle name="SAPBEXHLevel2X 3 6 2 3 3" xfId="13332" xr:uid="{4C977CE8-C0B1-4BAD-9EE5-1C9DA377BEAE}"/>
    <cellStyle name="SAPBEXHLevel2X 3 6 2 4" xfId="9798" xr:uid="{766C5709-BD5B-45FF-A2DF-DB5FE85DCAB3}"/>
    <cellStyle name="SAPBEXHLevel2X 3 6 2 5" xfId="13231" xr:uid="{0FF12360-73C5-4546-9444-65512F51E4CB}"/>
    <cellStyle name="SAPBEXHLevel2X 3 6 2 6" xfId="9037" xr:uid="{47052506-1A70-4062-8AAC-1A466226AA05}"/>
    <cellStyle name="SAPBEXHLevel2X 3 6 2 7" xfId="7905" xr:uid="{819EAC62-D771-4706-913D-0F10B916C5DF}"/>
    <cellStyle name="SAPBEXHLevel2X 3 6 3" xfId="5998" xr:uid="{855EA490-ABFA-449B-AF66-69FA96497683}"/>
    <cellStyle name="SAPBEXHLevel2X 3 6 3 2" xfId="12267" xr:uid="{D20B2F12-1947-4FD3-A2D1-80ADC46F5036}"/>
    <cellStyle name="SAPBEXHLevel2X 3 6 3 2 2" xfId="15667" xr:uid="{F6F1D280-B922-4B6A-AB3A-4C26D43287C3}"/>
    <cellStyle name="SAPBEXHLevel2X 3 6 3 2 3" xfId="17051" xr:uid="{AA3EEF0C-C78A-428A-8994-E514B70D82DA}"/>
    <cellStyle name="SAPBEXHLevel2X 3 6 3 3" xfId="10864" xr:uid="{E366B327-846D-4B23-B453-F4F4BE17976C}"/>
    <cellStyle name="SAPBEXHLevel2X 3 6 3 3 2" xfId="14095" xr:uid="{889D077A-5FAF-4209-BF55-D6A12BC3E967}"/>
    <cellStyle name="SAPBEXHLevel2X 3 6 3 3 3" xfId="14151" xr:uid="{CC28B149-2B37-4464-A621-B340777EC19C}"/>
    <cellStyle name="SAPBEXHLevel2X 3 6 3 4" xfId="10067" xr:uid="{489677B2-7928-4D4E-87E7-CB8A84324891}"/>
    <cellStyle name="SAPBEXHLevel2X 3 6 3 5" xfId="13461" xr:uid="{6420839D-8A7F-4F14-91E2-D587D94BC71E}"/>
    <cellStyle name="SAPBEXHLevel2X 3 6 3 6" xfId="13169" xr:uid="{39A63A37-227D-4538-B72C-4A3FA3942E09}"/>
    <cellStyle name="SAPBEXHLevel2X 3 6 3 7" xfId="8174" xr:uid="{CA495EE5-0F5D-45D9-A7FA-236C29734BFC}"/>
    <cellStyle name="SAPBEXHLevel2X 3 6 4" xfId="7964" xr:uid="{278A5C1B-F09B-4742-8BD9-1F8F27EA1BB5}"/>
    <cellStyle name="SAPBEXHLevel2X 3 6 4 2" xfId="12524" xr:uid="{D3F6CFB0-219A-4E61-8F91-2E2242BFEAEF}"/>
    <cellStyle name="SAPBEXHLevel2X 3 6 4 2 2" xfId="15835" xr:uid="{C782C17F-2797-428C-AFE1-9468EC7F75EE}"/>
    <cellStyle name="SAPBEXHLevel2X 3 6 4 2 3" xfId="17308" xr:uid="{FA195A9F-FAE8-4AF7-B5A6-C8DD2AD54AD2}"/>
    <cellStyle name="SAPBEXHLevel2X 3 6 4 3" xfId="11122" xr:uid="{513DE2A5-BDC9-49F8-AB3F-82DE8D540819}"/>
    <cellStyle name="SAPBEXHLevel2X 3 6 4 3 2" xfId="14309" xr:uid="{63B02722-4EC2-4F34-92B1-3EAABE4212AE}"/>
    <cellStyle name="SAPBEXHLevel2X 3 6 4 3 3" xfId="14921" xr:uid="{76F7DC0B-F736-4BC9-9787-1161FC8B8913}"/>
    <cellStyle name="SAPBEXHLevel2X 3 6 4 4" xfId="9857" xr:uid="{95C4EE0D-FE14-4749-9F26-ED99178D6EAB}"/>
    <cellStyle name="SAPBEXHLevel2X 3 6 4 5" xfId="13290" xr:uid="{B348947C-6A46-49B2-846A-42D37DA91CED}"/>
    <cellStyle name="SAPBEXHLevel2X 3 6 4 6" xfId="14755" xr:uid="{C613326A-AEDC-483E-8F3C-FDA3B8B9E49F}"/>
    <cellStyle name="SAPBEXHLevel2X 3 6 5" xfId="8383" xr:uid="{988C15EE-4004-4AE8-B630-9A32071E7675}"/>
    <cellStyle name="SAPBEXHLevel2X 3 6 5 2" xfId="12708" xr:uid="{FD329BA1-BE6E-4E8A-B0B2-4A13F049F0DC}"/>
    <cellStyle name="SAPBEXHLevel2X 3 6 5 2 2" xfId="15922" xr:uid="{69A00490-7C9E-43C8-AB65-67AF14EF027A}"/>
    <cellStyle name="SAPBEXHLevel2X 3 6 5 2 3" xfId="17483" xr:uid="{14F0F792-D9C9-43F6-9C76-3C321A0BA8CF}"/>
    <cellStyle name="SAPBEXHLevel2X 3 6 5 3" xfId="11299" xr:uid="{E96EB179-5595-4101-BDFC-DA01B76FB0C0}"/>
    <cellStyle name="SAPBEXHLevel2X 3 6 5 3 2" xfId="14445" xr:uid="{817C82CF-9713-466F-A9DC-DD027DD630A7}"/>
    <cellStyle name="SAPBEXHLevel2X 3 6 5 3 3" xfId="9146" xr:uid="{4BD79151-24E2-436F-B56E-B6CA7DAF4764}"/>
    <cellStyle name="SAPBEXHLevel2X 3 6 5 4" xfId="10273" xr:uid="{23B3E6A1-0764-4388-82E4-80B501D4D33C}"/>
    <cellStyle name="SAPBEXHLevel2X 3 6 5 5" xfId="13629" xr:uid="{931524EC-D66A-441B-AF7D-998C389938F0}"/>
    <cellStyle name="SAPBEXHLevel2X 3 6 5 6" xfId="12963" xr:uid="{3F5A537A-7591-45BB-A9BA-48F121B3E58D}"/>
    <cellStyle name="SAPBEXHLevel2X 3 6 6" xfId="11047" xr:uid="{11E18A94-B6C9-4D1B-A93B-00B50A484E48}"/>
    <cellStyle name="SAPBEXHLevel2X 3 6 6 2" xfId="12449" xr:uid="{5FA084B5-4A34-4B66-A080-31A8EF5B9CE8}"/>
    <cellStyle name="SAPBEXHLevel2X 3 6 6 2 2" xfId="15760" xr:uid="{7642ED6E-5960-438B-8508-B7309329E07A}"/>
    <cellStyle name="SAPBEXHLevel2X 3 6 6 2 3" xfId="17233" xr:uid="{39A3BFEE-A634-426B-8768-21676BEF9C39}"/>
    <cellStyle name="SAPBEXHLevel2X 3 6 6 3" xfId="14234" xr:uid="{0AB360EE-95E2-4366-BF71-C3F698E515FE}"/>
    <cellStyle name="SAPBEXHLevel2X 3 6 6 4" xfId="13091" xr:uid="{4588E89E-9895-4183-BB63-926F03634EC1}"/>
    <cellStyle name="SAPBEXHLevel2X 3 6 7" xfId="11668" xr:uid="{E2F85CC2-D710-45CB-979A-2F70C59FB58B}"/>
    <cellStyle name="SAPBEXHLevel2X 3 6 7 2" xfId="15381" xr:uid="{289A502E-7F92-469C-8166-C5CE767B6A63}"/>
    <cellStyle name="SAPBEXHLevel2X 3 6 7 3" xfId="16562" xr:uid="{394984E1-67AC-47EA-9C79-BF9AFE439B48}"/>
    <cellStyle name="SAPBEXHLevel2X 3 6 8" xfId="10520" xr:uid="{AAFF92E9-1922-4F23-B24F-052BACB5CAAD}"/>
    <cellStyle name="SAPBEXHLevel2X 3 6 8 2" xfId="13780" xr:uid="{FC91C7F6-84E5-4520-A1C8-3691DCDA3832}"/>
    <cellStyle name="SAPBEXHLevel2X 3 6 8 3" xfId="13323" xr:uid="{48E909FE-74EB-416C-BC9A-187374923562}"/>
    <cellStyle name="SAPBEXHLevel2X 3 6 9" xfId="9240" xr:uid="{735DCC6D-0011-4755-8C3E-6B4F47065B59}"/>
    <cellStyle name="SAPBEXHLevel2X 3 7" xfId="3639" xr:uid="{EBE81BA4-FF41-44F1-BB91-8385D42D253B}"/>
    <cellStyle name="SAPBEXHLevel2X 3 7 10" xfId="9004" xr:uid="{F9439E75-6AFA-4C4F-B965-484C5AF055F3}"/>
    <cellStyle name="SAPBEXHLevel2X 3 7 11" xfId="7352" xr:uid="{EF0F2D7B-F353-47C8-A7CD-918B5E35868C}"/>
    <cellStyle name="SAPBEXHLevel2X 3 7 2" xfId="5720" xr:uid="{666CF88B-315B-431A-B2FF-AD9DF7E84AE9}"/>
    <cellStyle name="SAPBEXHLevel2X 3 7 2 2" xfId="12157" xr:uid="{B712728B-F9C4-4927-AE08-2278F018AA92}"/>
    <cellStyle name="SAPBEXHLevel2X 3 7 2 2 2" xfId="15560" xr:uid="{1DC88594-3EB1-4B7C-B625-5A4CA0430AD9}"/>
    <cellStyle name="SAPBEXHLevel2X 3 7 2 2 3" xfId="16956" xr:uid="{48A02800-08CC-44BE-96AC-91950E19B882}"/>
    <cellStyle name="SAPBEXHLevel2X 3 7 2 3" xfId="10753" xr:uid="{DF4D3A1D-2073-48A3-B424-83BA95E332C1}"/>
    <cellStyle name="SAPBEXHLevel2X 3 7 2 3 2" xfId="13986" xr:uid="{262B72E8-1576-4251-A9A0-2EEED9B09999}"/>
    <cellStyle name="SAPBEXHLevel2X 3 7 2 3 3" xfId="14581" xr:uid="{856CD525-333F-45D9-89DC-1A1E1921730A}"/>
    <cellStyle name="SAPBEXHLevel2X 3 7 2 4" xfId="9797" xr:uid="{DF4171FF-43D7-4AA4-B8CF-ADE27C965014}"/>
    <cellStyle name="SAPBEXHLevel2X 3 7 2 5" xfId="13230" xr:uid="{A159E01C-4530-4678-84A1-F5CF585CE9C7}"/>
    <cellStyle name="SAPBEXHLevel2X 3 7 2 6" xfId="12982" xr:uid="{884DF77D-17FE-4CBF-B491-9E0E85C657D8}"/>
    <cellStyle name="SAPBEXHLevel2X 3 7 2 7" xfId="7904" xr:uid="{CC352327-4CC3-4161-A076-363BDE778A22}"/>
    <cellStyle name="SAPBEXHLevel2X 3 7 3" xfId="5999" xr:uid="{887B3B22-76D9-4206-ADFC-B1E1584739CF}"/>
    <cellStyle name="SAPBEXHLevel2X 3 7 3 2" xfId="12268" xr:uid="{4783A9F5-AE3F-4812-BEC2-52986F1CFEF4}"/>
    <cellStyle name="SAPBEXHLevel2X 3 7 3 2 2" xfId="15668" xr:uid="{52614AF8-EA17-4471-8568-17CD3108A6AD}"/>
    <cellStyle name="SAPBEXHLevel2X 3 7 3 2 3" xfId="17052" xr:uid="{DFE2CB21-9A5E-493D-B666-07352B249A74}"/>
    <cellStyle name="SAPBEXHLevel2X 3 7 3 3" xfId="10865" xr:uid="{A1460172-720B-4717-86D9-9DF4548D22B4}"/>
    <cellStyle name="SAPBEXHLevel2X 3 7 3 3 2" xfId="14096" xr:uid="{B3C279D4-12BD-4AD7-A025-7D3D42606FB4}"/>
    <cellStyle name="SAPBEXHLevel2X 3 7 3 3 3" xfId="14945" xr:uid="{B2281F46-AC03-41E4-B38A-E76C07BD7BD9}"/>
    <cellStyle name="SAPBEXHLevel2X 3 7 3 4" xfId="10068" xr:uid="{156DB134-ACDA-43E6-A3B1-2862B623EB33}"/>
    <cellStyle name="SAPBEXHLevel2X 3 7 3 5" xfId="13462" xr:uid="{C684F771-4774-4A3B-B856-0310FC9DBCDB}"/>
    <cellStyle name="SAPBEXHLevel2X 3 7 3 6" xfId="12974" xr:uid="{270AF75D-5A1A-450F-AA91-52672F74DBE4}"/>
    <cellStyle name="SAPBEXHLevel2X 3 7 3 7" xfId="8175" xr:uid="{132B9409-590D-465E-A02E-B1D805D50DDE}"/>
    <cellStyle name="SAPBEXHLevel2X 3 7 4" xfId="7963" xr:uid="{78F9B21E-AEF8-48B7-9F57-B1089E4180CD}"/>
    <cellStyle name="SAPBEXHLevel2X 3 7 4 2" xfId="12525" xr:uid="{DA92D5B2-EB69-426E-88BC-FFC849391472}"/>
    <cellStyle name="SAPBEXHLevel2X 3 7 4 2 2" xfId="15836" xr:uid="{F5B8DD32-D1A4-4AE1-BE7D-F479734E04E4}"/>
    <cellStyle name="SAPBEXHLevel2X 3 7 4 2 3" xfId="17309" xr:uid="{129D5748-0984-4DC3-A23F-4E9B5ACF09C8}"/>
    <cellStyle name="SAPBEXHLevel2X 3 7 4 3" xfId="11123" xr:uid="{4DBF3892-607E-4E32-B22B-D731E991EA90}"/>
    <cellStyle name="SAPBEXHLevel2X 3 7 4 3 2" xfId="14310" xr:uid="{797AB6FA-00A7-435D-A57E-80050B2D612B}"/>
    <cellStyle name="SAPBEXHLevel2X 3 7 4 3 3" xfId="14124" xr:uid="{6306C2AE-E954-45F6-ACC3-DFF2C801CF36}"/>
    <cellStyle name="SAPBEXHLevel2X 3 7 4 4" xfId="9856" xr:uid="{A435B001-A8C8-4BAF-AE7A-4DEC234D53D6}"/>
    <cellStyle name="SAPBEXHLevel2X 3 7 4 5" xfId="13289" xr:uid="{90EE4169-D9C2-402F-B05C-DE1CF8283424}"/>
    <cellStyle name="SAPBEXHLevel2X 3 7 4 6" xfId="13585" xr:uid="{C18B54A0-62B8-4168-9019-AEDCF77B2E67}"/>
    <cellStyle name="SAPBEXHLevel2X 3 7 5" xfId="8122" xr:uid="{BBC8057D-5973-4ACD-B48B-BC878F77FFE2}"/>
    <cellStyle name="SAPBEXHLevel2X 3 7 5 2" xfId="12709" xr:uid="{E04FC48B-029F-4512-B4F5-67321AFAD7C0}"/>
    <cellStyle name="SAPBEXHLevel2X 3 7 5 2 2" xfId="15923" xr:uid="{86838A6D-8BB9-4AFB-920A-7EEF83FADE7F}"/>
    <cellStyle name="SAPBEXHLevel2X 3 7 5 2 3" xfId="17484" xr:uid="{1CA99D2E-B0CD-4E64-9FD5-BAF1F49A60A5}"/>
    <cellStyle name="SAPBEXHLevel2X 3 7 5 3" xfId="11300" xr:uid="{A3778110-4BBC-4259-B8F3-AB81F99F19FC}"/>
    <cellStyle name="SAPBEXHLevel2X 3 7 5 3 2" xfId="14446" xr:uid="{6086B343-B750-4E34-8A6F-7A541BBA9296}"/>
    <cellStyle name="SAPBEXHLevel2X 3 7 5 3 3" xfId="9147" xr:uid="{51F3C263-85E2-4B92-BB87-AA9567F483FF}"/>
    <cellStyle name="SAPBEXHLevel2X 3 7 5 4" xfId="10015" xr:uid="{ACF500DA-A9B5-407F-984C-8A1CD6A03D5A}"/>
    <cellStyle name="SAPBEXHLevel2X 3 7 5 5" xfId="13409" xr:uid="{404CACF6-8665-4397-B1F1-78B67EB013A4}"/>
    <cellStyle name="SAPBEXHLevel2X 3 7 5 6" xfId="13581" xr:uid="{79479155-F7A3-47AE-8182-0DEAD8FF0F24}"/>
    <cellStyle name="SAPBEXHLevel2X 3 7 6" xfId="11048" xr:uid="{C63FAB0E-AE45-45C2-9C81-0616B218CE2E}"/>
    <cellStyle name="SAPBEXHLevel2X 3 7 6 2" xfId="12450" xr:uid="{08410A92-4419-45C1-9D25-566273D0D0EE}"/>
    <cellStyle name="SAPBEXHLevel2X 3 7 6 2 2" xfId="15761" xr:uid="{425B3253-A617-4911-8B10-7C73CD59376C}"/>
    <cellStyle name="SAPBEXHLevel2X 3 7 6 2 3" xfId="17234" xr:uid="{5BDB0770-0E8E-4879-9EEC-3CBEB650A323}"/>
    <cellStyle name="SAPBEXHLevel2X 3 7 6 3" xfId="14235" xr:uid="{A62E3D08-38D6-44DE-B920-A14F50A34099}"/>
    <cellStyle name="SAPBEXHLevel2X 3 7 6 4" xfId="13822" xr:uid="{AE217011-BA54-4767-B3B9-37EE43EB90D6}"/>
    <cellStyle name="SAPBEXHLevel2X 3 7 7" xfId="11669" xr:uid="{CEEB560A-3B27-4023-9B24-CC72FC959551}"/>
    <cellStyle name="SAPBEXHLevel2X 3 7 7 2" xfId="15382" xr:uid="{AF958E51-5AAF-4852-B58A-47FDD90116A8}"/>
    <cellStyle name="SAPBEXHLevel2X 3 7 7 3" xfId="16563" xr:uid="{F3D2C609-4EA4-4CE5-98FE-F38F32F3A498}"/>
    <cellStyle name="SAPBEXHLevel2X 3 7 8" xfId="10521" xr:uid="{E5425DED-E37E-4B1B-A75F-EFF2C7AEB752}"/>
    <cellStyle name="SAPBEXHLevel2X 3 7 8 2" xfId="13781" xr:uid="{41370AC6-320A-459D-B82F-9C0EEA7566E5}"/>
    <cellStyle name="SAPBEXHLevel2X 3 7 8 3" xfId="14642" xr:uid="{03D4E84D-CAF4-4920-98A7-A05C4306F180}"/>
    <cellStyle name="SAPBEXHLevel2X 3 7 9" xfId="9241" xr:uid="{E8D952BE-074D-46D7-951B-8C6AA0E28A91}"/>
    <cellStyle name="SAPBEXHLevel2X 3 8" xfId="3143" xr:uid="{1D1C779B-F05A-4337-A0D6-C15C46B0A5AA}"/>
    <cellStyle name="SAPBEXHLevel2X 3 8 10" xfId="9005" xr:uid="{3735AA77-A38F-4A39-BC31-CBB7D3699F64}"/>
    <cellStyle name="SAPBEXHLevel2X 3 8 11" xfId="7353" xr:uid="{F775B6D3-3E80-4D63-8797-96CDFE201319}"/>
    <cellStyle name="SAPBEXHLevel2X 3 8 2" xfId="5721" xr:uid="{D88C55E6-7EA4-4E81-9441-B89E85A596E0}"/>
    <cellStyle name="SAPBEXHLevel2X 3 8 2 2" xfId="12158" xr:uid="{F6304A4B-35C7-49D4-B8B1-E8AF7EE325D2}"/>
    <cellStyle name="SAPBEXHLevel2X 3 8 2 2 2" xfId="15561" xr:uid="{FC9449CC-3D21-4401-BC4B-BA45FFDB73D7}"/>
    <cellStyle name="SAPBEXHLevel2X 3 8 2 2 3" xfId="16957" xr:uid="{1DF8640A-1D2F-417A-9E71-210B76B6E477}"/>
    <cellStyle name="SAPBEXHLevel2X 3 8 2 3" xfId="10754" xr:uid="{5BF45953-CD9E-43D5-8828-C8A599633366}"/>
    <cellStyle name="SAPBEXHLevel2X 3 8 2 3 2" xfId="13987" xr:uid="{0885091E-140B-4FD1-9F29-2B026743FE79}"/>
    <cellStyle name="SAPBEXHLevel2X 3 8 2 3 3" xfId="15220" xr:uid="{D75AD4A6-6E87-43DF-8A74-6C83E2D5D138}"/>
    <cellStyle name="SAPBEXHLevel2X 3 8 2 4" xfId="9796" xr:uid="{95DBD29D-7E18-4933-A3C9-FF0393E213F3}"/>
    <cellStyle name="SAPBEXHLevel2X 3 8 2 5" xfId="13229" xr:uid="{AA2E0FCD-6E6F-475D-AD6C-85E1F536016B}"/>
    <cellStyle name="SAPBEXHLevel2X 3 8 2 6" xfId="13177" xr:uid="{7A7944E1-5135-425E-BBDC-5E32A10FEF4C}"/>
    <cellStyle name="SAPBEXHLevel2X 3 8 2 7" xfId="7903" xr:uid="{678E3FC4-99AD-45E2-B839-999277367FB8}"/>
    <cellStyle name="SAPBEXHLevel2X 3 8 3" xfId="6000" xr:uid="{DBDB16FB-1B12-4AA1-837A-07C1BE726B85}"/>
    <cellStyle name="SAPBEXHLevel2X 3 8 3 2" xfId="12269" xr:uid="{022F32D6-E77A-4D70-B334-3B2053F17FD1}"/>
    <cellStyle name="SAPBEXHLevel2X 3 8 3 2 2" xfId="15669" xr:uid="{240FBD67-CC71-48B9-84F1-8F5FE5A9A4DD}"/>
    <cellStyle name="SAPBEXHLevel2X 3 8 3 2 3" xfId="17053" xr:uid="{4A506E6A-8F5D-4D5A-AB49-2F2AB4AFF7F0}"/>
    <cellStyle name="SAPBEXHLevel2X 3 8 3 3" xfId="10866" xr:uid="{585525A1-9F43-4834-8C2F-9B9187DBE281}"/>
    <cellStyle name="SAPBEXHLevel2X 3 8 3 3 2" xfId="14097" xr:uid="{DDAD8C5A-FC0B-432A-B896-5D6EFED7AB50}"/>
    <cellStyle name="SAPBEXHLevel2X 3 8 3 3 3" xfId="13097" xr:uid="{4A562CE8-FA68-45A5-9A46-A86FF86B8C4C}"/>
    <cellStyle name="SAPBEXHLevel2X 3 8 3 4" xfId="10069" xr:uid="{C07E1E87-8BC1-492B-BB31-E1C00C6B4C86}"/>
    <cellStyle name="SAPBEXHLevel2X 3 8 3 5" xfId="13463" xr:uid="{3339D582-6E64-45B9-98FB-5FB4CC79CB82}"/>
    <cellStyle name="SAPBEXHLevel2X 3 8 3 6" xfId="9046" xr:uid="{09E90BD2-23B6-461F-AA29-7FBADD9E3191}"/>
    <cellStyle name="SAPBEXHLevel2X 3 8 3 7" xfId="8176" xr:uid="{10EF1025-A030-4F6E-8FD1-1BE47136F4E7}"/>
    <cellStyle name="SAPBEXHLevel2X 3 8 4" xfId="7962" xr:uid="{F778466D-F7DA-4A8B-A1EA-6CEE83EFA95E}"/>
    <cellStyle name="SAPBEXHLevel2X 3 8 4 2" xfId="12526" xr:uid="{D1F8A567-8671-4E2B-B68A-C1B1EB2CB3EA}"/>
    <cellStyle name="SAPBEXHLevel2X 3 8 4 2 2" xfId="15837" xr:uid="{9297987D-47D2-475C-86A1-1B4E1FDCE49A}"/>
    <cellStyle name="SAPBEXHLevel2X 3 8 4 2 3" xfId="17310" xr:uid="{FBDE7D40-33E2-4458-8456-07DAFA3E7970}"/>
    <cellStyle name="SAPBEXHLevel2X 3 8 4 3" xfId="11124" xr:uid="{C7987C09-1AE9-4983-ADA1-41499C5DFF5E}"/>
    <cellStyle name="SAPBEXHLevel2X 3 8 4 3 2" xfId="14311" xr:uid="{A2AA6D25-FAFD-4B70-BB6F-CD07C1B3DD88}"/>
    <cellStyle name="SAPBEXHLevel2X 3 8 4 3 3" xfId="14862" xr:uid="{6E1D2BD0-9957-4855-B1B3-A7E900F4F0B1}"/>
    <cellStyle name="SAPBEXHLevel2X 3 8 4 4" xfId="9855" xr:uid="{E02B0DE0-3CA4-4067-9717-19D896476E50}"/>
    <cellStyle name="SAPBEXHLevel2X 3 8 4 5" xfId="13288" xr:uid="{436E1A40-70C8-4F50-A6B3-8373235F0B6A}"/>
    <cellStyle name="SAPBEXHLevel2X 3 8 4 6" xfId="13860" xr:uid="{C60C7E65-CA0A-4F7E-A1D7-A9845EC3C60A}"/>
    <cellStyle name="SAPBEXHLevel2X 3 8 5" xfId="8382" xr:uid="{24939522-DF12-42CF-AE07-711C69524693}"/>
    <cellStyle name="SAPBEXHLevel2X 3 8 5 2" xfId="12710" xr:uid="{563CB638-D743-44F9-88B6-74A6A0CCF9A5}"/>
    <cellStyle name="SAPBEXHLevel2X 3 8 5 2 2" xfId="15924" xr:uid="{5C6DE1B5-CA53-48D9-93BE-4B721406A307}"/>
    <cellStyle name="SAPBEXHLevel2X 3 8 5 2 3" xfId="17485" xr:uid="{53CC8D63-560F-4B83-8EE9-347E2CEB46CA}"/>
    <cellStyle name="SAPBEXHLevel2X 3 8 5 3" xfId="11301" xr:uid="{EAD8E103-3FE8-4743-A597-7AD02321461A}"/>
    <cellStyle name="SAPBEXHLevel2X 3 8 5 3 2" xfId="14447" xr:uid="{D85FE1FB-D3ED-4EC8-A4D7-70B852B4E1D7}"/>
    <cellStyle name="SAPBEXHLevel2X 3 8 5 3 3" xfId="9148" xr:uid="{56861C33-B61F-41ED-BF7E-7FDF842FABB9}"/>
    <cellStyle name="SAPBEXHLevel2X 3 8 5 4" xfId="10272" xr:uid="{E86322C7-1661-475B-A985-7572D83C833F}"/>
    <cellStyle name="SAPBEXHLevel2X 3 8 5 5" xfId="13628" xr:uid="{CD595A43-5CC0-4600-9E11-555A515EB0F9}"/>
    <cellStyle name="SAPBEXHLevel2X 3 8 5 6" xfId="13157" xr:uid="{8720AFBA-D117-4E38-892A-1383F6A3BD7B}"/>
    <cellStyle name="SAPBEXHLevel2X 3 8 6" xfId="11049" xr:uid="{7C230308-DAAA-45A0-A131-BBCD70C73D36}"/>
    <cellStyle name="SAPBEXHLevel2X 3 8 6 2" xfId="12451" xr:uid="{75460AD2-9AFF-4970-8EE0-89F9919447C2}"/>
    <cellStyle name="SAPBEXHLevel2X 3 8 6 2 2" xfId="15762" xr:uid="{328A94BF-A82B-423B-9025-4CA9C31E0651}"/>
    <cellStyle name="SAPBEXHLevel2X 3 8 6 2 3" xfId="17235" xr:uid="{D7966B17-0B48-4B69-87BD-D4D8346BDD74}"/>
    <cellStyle name="SAPBEXHLevel2X 3 8 6 3" xfId="14236" xr:uid="{4A43B6EF-F165-4A67-BB54-A7526DAD7050}"/>
    <cellStyle name="SAPBEXHLevel2X 3 8 6 4" xfId="13546" xr:uid="{624FE7ED-CB12-4F86-9569-3A6A0E5FF012}"/>
    <cellStyle name="SAPBEXHLevel2X 3 8 7" xfId="11670" xr:uid="{A956F880-E53A-441C-ADF7-591A17F6D3EA}"/>
    <cellStyle name="SAPBEXHLevel2X 3 8 7 2" xfId="15383" xr:uid="{E0DAD800-4630-4E01-B368-C6564F3CE479}"/>
    <cellStyle name="SAPBEXHLevel2X 3 8 7 3" xfId="16564" xr:uid="{AC2554F1-A848-48CE-A64E-0BA6F01462FD}"/>
    <cellStyle name="SAPBEXHLevel2X 3 8 8" xfId="10522" xr:uid="{1F713E47-3248-4991-AF1B-8516A71A0D4D}"/>
    <cellStyle name="SAPBEXHLevel2X 3 8 8 2" xfId="13782" xr:uid="{482E0CA2-D666-458F-A847-A8477639748A}"/>
    <cellStyle name="SAPBEXHLevel2X 3 8 8 3" xfId="12996" xr:uid="{4A00BDA7-691B-4108-A271-D8F91958FDDC}"/>
    <cellStyle name="SAPBEXHLevel2X 3 8 9" xfId="9242" xr:uid="{A50AB2A8-DEC3-4AA3-8287-6DB2B11F670D}"/>
    <cellStyle name="SAPBEXHLevel2X 3 9" xfId="4411" xr:uid="{8C9E53F5-029D-4EE2-8A56-5DF377FD05F1}"/>
    <cellStyle name="SAPBEXHLevel2X 3 9 2" xfId="12151" xr:uid="{0B32DF13-0DD3-46EF-916E-9698AEA04348}"/>
    <cellStyle name="SAPBEXHLevel2X 3 9 2 2" xfId="15554" xr:uid="{BAD0EC8D-4940-46F8-8D3E-173E7A2DC0F5}"/>
    <cellStyle name="SAPBEXHLevel2X 3 9 2 3" xfId="16950" xr:uid="{81AC085B-DC49-4178-A823-3D12DC95688F}"/>
    <cellStyle name="SAPBEXHLevel2X 3 9 3" xfId="10747" xr:uid="{239E62E0-7E8E-4642-8AEC-57955F94AA20}"/>
    <cellStyle name="SAPBEXHLevel2X 3 9 3 2" xfId="13980" xr:uid="{180E68B3-B129-4712-AF87-6E653111DA34}"/>
    <cellStyle name="SAPBEXHLevel2X 3 9 3 3" xfId="9086" xr:uid="{06BD746A-6E24-494C-8F2A-63553C1E915B}"/>
    <cellStyle name="SAPBEXHLevel2X 3 9 4" xfId="9803" xr:uid="{8E99947E-7D2E-4ADE-A80F-EF2C9F437B8D}"/>
    <cellStyle name="SAPBEXHLevel2X 3 9 5" xfId="13236" xr:uid="{2AA92ABA-EFC6-47D8-A89F-DDDAA0DBB414}"/>
    <cellStyle name="SAPBEXHLevel2X 3 9 6" xfId="15139" xr:uid="{C2DB7204-68D5-4139-98FB-3DDB495E7A02}"/>
    <cellStyle name="SAPBEXHLevel2X 3 9 7" xfId="7910" xr:uid="{0FAA865A-E6A2-48EA-AD93-06F7E08C74A8}"/>
    <cellStyle name="SAPBEXHLevel2X 4" xfId="982" xr:uid="{1663219E-5CD8-4B39-9197-2F679D1C6CC5}"/>
    <cellStyle name="SAPBEXHLevel2X 4 2" xfId="12149" xr:uid="{C2B921F1-4232-4CF7-81BF-5A90790525E0}"/>
    <cellStyle name="SAPBEXHLevel2X 4 2 2" xfId="15552" xr:uid="{7369AC99-39A8-4810-86B2-97CF5D8717B8}"/>
    <cellStyle name="SAPBEXHLevel2X 4 2 3" xfId="16948" xr:uid="{DB31AEC8-9087-440F-BD1E-C5813B29C578}"/>
    <cellStyle name="SAPBEXHLevel2X 4 3" xfId="10745" xr:uid="{FCDFBA0F-EDA1-4CE5-83F8-53E8A760640E}"/>
    <cellStyle name="SAPBEXHLevel2X 4 3 2" xfId="13978" xr:uid="{8819ABB1-13F7-4B8D-8A52-3BDB56EC1028}"/>
    <cellStyle name="SAPBEXHLevel2X 4 3 3" xfId="9084" xr:uid="{7E9B579A-8B8E-463B-8EA3-FF382EF215F5}"/>
    <cellStyle name="SAPBEXHLevel2X 4 4" xfId="10250" xr:uid="{9DEA60E8-AD03-4A23-8869-3880ED458D7B}"/>
    <cellStyle name="SAPBEXHLevel2X 4 5" xfId="13606" xr:uid="{93111F47-4D62-466C-A62C-E86D26A5AA51}"/>
    <cellStyle name="SAPBEXHLevel2X 4 6" xfId="13354" xr:uid="{B792B7B6-5A8B-4BC6-853B-9853AA8B49CE}"/>
    <cellStyle name="SAPBEXHLevel2X 4 7" xfId="8360" xr:uid="{7010EE33-67AA-4F48-A2B9-1A07D7A91ED2}"/>
    <cellStyle name="SAPBEXHLevel2X 5" xfId="1031" xr:uid="{1B170AAB-399B-4C77-BB48-CB899E72D716}"/>
    <cellStyle name="SAPBEXHLevel2X 5 2" xfId="12260" xr:uid="{2ABF48C6-0DF6-4C88-8433-7D9C8A9D7B78}"/>
    <cellStyle name="SAPBEXHLevel2X 5 2 2" xfId="15660" xr:uid="{036D1F81-2985-4EE8-9852-73602373D833}"/>
    <cellStyle name="SAPBEXHLevel2X 5 2 3" xfId="17044" xr:uid="{46FD76C7-8502-454C-9173-2A856452207F}"/>
    <cellStyle name="SAPBEXHLevel2X 5 3" xfId="10857" xr:uid="{E399826F-2FBF-469C-8AC4-3B8369AC5E78}"/>
    <cellStyle name="SAPBEXHLevel2X 5 3 2" xfId="14088" xr:uid="{57AF1FB9-5D62-4D19-B1DE-6BED26B267AF}"/>
    <cellStyle name="SAPBEXHLevel2X 5 3 3" xfId="9093" xr:uid="{DF6BD66C-78F1-46DE-835B-91F4C303CD5D}"/>
    <cellStyle name="SAPBEXHLevel2X 5 4" xfId="10061" xr:uid="{52AB7B4A-0FF2-49EB-BFEC-B2A8B6EBD92F}"/>
    <cellStyle name="SAPBEXHLevel2X 5 5" xfId="13455" xr:uid="{29FA4C66-7F5D-4A7D-9A96-6D5CF04DBBA8}"/>
    <cellStyle name="SAPBEXHLevel2X 5 6" xfId="13854" xr:uid="{D7746887-8742-4929-97FE-C9ABBBD77170}"/>
    <cellStyle name="SAPBEXHLevel2X 5 7" xfId="8168" xr:uid="{BE39DC15-4956-43E0-9C13-A928FA968C2F}"/>
    <cellStyle name="SAPBEXHLevel2X 6" xfId="204" xr:uid="{D797831C-1E3E-4580-AB35-4D9B8F7A4EB2}"/>
    <cellStyle name="SAPBEXHLevel2X 6 2" xfId="1157" xr:uid="{5383033F-5F81-42BF-BE2B-076B468DF715}"/>
    <cellStyle name="SAPBEXHLevel2X 6 2 2" xfId="2405" xr:uid="{0D0504AE-ECAA-431B-A8EE-E2F9B8D11145}"/>
    <cellStyle name="SAPBEXHLevel2X 6 2 2 2" xfId="15828" xr:uid="{314885A1-A960-4560-93DB-EE823507674B}"/>
    <cellStyle name="SAPBEXHLevel2X 6 2 3" xfId="2911" xr:uid="{B1E16A76-B556-45DE-B505-22A910E8B1AB}"/>
    <cellStyle name="SAPBEXHLevel2X 6 2 3 2" xfId="17301" xr:uid="{5FDFA568-02E8-4700-A5DB-D46CABCBE2D8}"/>
    <cellStyle name="SAPBEXHLevel2X 6 2 4" xfId="1430" xr:uid="{1222CA15-3F25-4A92-B58B-044BDD08D795}"/>
    <cellStyle name="SAPBEXHLevel2X 6 2 5" xfId="1477" xr:uid="{97392EE8-6D3E-49EB-8C18-6C5B8D8D3F57}"/>
    <cellStyle name="SAPBEXHLevel2X 6 2 6" xfId="4138" xr:uid="{DD767913-F47C-498B-A7E9-0DE8CED235F4}"/>
    <cellStyle name="SAPBEXHLevel2X 6 2 7" xfId="4472" xr:uid="{D782B187-C776-4651-99B7-94A5D8B6EB40}"/>
    <cellStyle name="SAPBEXHLevel2X 6 2 8" xfId="12517" xr:uid="{FB651E8B-0A26-45C2-906D-83EEC7F95FEF}"/>
    <cellStyle name="SAPBEXHLevel2X 6 3" xfId="1551" xr:uid="{C7EDADEE-955F-4FD2-B3E3-669F8C5F74A2}"/>
    <cellStyle name="SAPBEXHLevel2X 6 3 2" xfId="14302" xr:uid="{33D2E4F3-4B70-4D83-96B3-EFDF6C96FDBA}"/>
    <cellStyle name="SAPBEXHLevel2X 6 3 3" xfId="14623" xr:uid="{9C3A111E-8560-4201-8D8B-4D8A505F4914}"/>
    <cellStyle name="SAPBEXHLevel2X 6 3 4" xfId="11115" xr:uid="{055D0393-EED5-4F27-8F09-26FFF13B6331}"/>
    <cellStyle name="SAPBEXHLevel2X 6 4" xfId="1502" xr:uid="{BB8A934C-0052-4465-ABBE-51C11D19C7D9}"/>
    <cellStyle name="SAPBEXHLevel2X 6 4 2" xfId="10112" xr:uid="{6941D820-15EE-4483-BE8F-77E7DCAE6D2D}"/>
    <cellStyle name="SAPBEXHLevel2X 6 5" xfId="1864" xr:uid="{7037B638-E259-4D17-B27F-8F6594D67CA0}"/>
    <cellStyle name="SAPBEXHLevel2X 6 5 2" xfId="13506" xr:uid="{A18AC6F8-773B-4AAC-A4BB-CBE81D38240B}"/>
    <cellStyle name="SAPBEXHLevel2X 6 6" xfId="1917" xr:uid="{1742D0E4-0419-459D-8728-F0718E574970}"/>
    <cellStyle name="SAPBEXHLevel2X 6 6 2" xfId="14172" xr:uid="{B67A5A8F-FE55-46BA-8233-88CCC36FAC21}"/>
    <cellStyle name="SAPBEXHLevel2X 6 7" xfId="4259" xr:uid="{E563732E-555F-4E8A-8AC8-5858DC59C131}"/>
    <cellStyle name="SAPBEXHLevel2X 6 8" xfId="3902" xr:uid="{418BE51E-8C59-49AC-9694-D6977083F74B}"/>
    <cellStyle name="SAPBEXHLevel2X 6 9" xfId="8220" xr:uid="{5B1DF8B6-1A56-41CB-B430-3C37454ED1A6}"/>
    <cellStyle name="SAPBEXHLevel2X 7" xfId="1135" xr:uid="{75538530-758F-4554-BF3D-FA15E22C27CF}"/>
    <cellStyle name="SAPBEXHLevel2X 7 2" xfId="2383" xr:uid="{7AE81A70-5808-4E67-91F4-668F358618C3}"/>
    <cellStyle name="SAPBEXHLevel2X 7 2 2" xfId="15915" xr:uid="{89CF2D65-E61D-402A-9B83-406F5358D8EB}"/>
    <cellStyle name="SAPBEXHLevel2X 7 2 3" xfId="17476" xr:uid="{347D7991-B96A-4DC2-89D0-766A42433C6C}"/>
    <cellStyle name="SAPBEXHLevel2X 7 2 4" xfId="12701" xr:uid="{1B7B02B1-DD4F-41BF-A847-AA801DCB647F}"/>
    <cellStyle name="SAPBEXHLevel2X 7 3" xfId="2889" xr:uid="{CEE85C2A-9B8C-475D-BD4E-1F7974EFE3D1}"/>
    <cellStyle name="SAPBEXHLevel2X 7 3 2" xfId="14438" xr:uid="{50E299E7-63E4-4BC7-928B-D8FB8112F6B4}"/>
    <cellStyle name="SAPBEXHLevel2X 7 3 3" xfId="9141" xr:uid="{639E8CFA-B373-43C0-8135-B35905982D59}"/>
    <cellStyle name="SAPBEXHLevel2X 7 3 4" xfId="11292" xr:uid="{094CD844-8ACB-4609-A04F-272D2F84F435}"/>
    <cellStyle name="SAPBEXHLevel2X 7 4" xfId="2146" xr:uid="{DB24E954-AAAA-4C99-A3DA-769FF4C33BE5}"/>
    <cellStyle name="SAPBEXHLevel2X 7 4 2" xfId="10275" xr:uid="{4004F8EF-789D-4718-8916-E9F2C46046F4}"/>
    <cellStyle name="SAPBEXHLevel2X 7 5" xfId="3638" xr:uid="{89037D62-ED15-4C02-8C63-9FA3E6EA0A7C}"/>
    <cellStyle name="SAPBEXHLevel2X 7 5 2" xfId="13631" xr:uid="{A81C1E9A-F55B-421D-8358-5F254857F812}"/>
    <cellStyle name="SAPBEXHLevel2X 7 6" xfId="3724" xr:uid="{D7F91870-B06F-45F7-BFE9-F1FEDDE77830}"/>
    <cellStyle name="SAPBEXHLevel2X 7 6 2" xfId="14661" xr:uid="{C2B8A0B3-209F-4211-9714-E714303341B1}"/>
    <cellStyle name="SAPBEXHLevel2X 7 7" xfId="4371" xr:uid="{87D44A79-448F-4D01-86CD-125DFDB41ECB}"/>
    <cellStyle name="SAPBEXHLevel2X 7 8" xfId="8385" xr:uid="{9CCEE9EB-ACF6-45D3-9323-598161EE025D}"/>
    <cellStyle name="SAPBEXHLevel2X 8" xfId="1438" xr:uid="{5DE24DE8-1F46-4B9E-A192-63D7D51E0FCB}"/>
    <cellStyle name="SAPBEXHLevel2X 8 2" xfId="12443" xr:uid="{FEF9D33B-B9A6-4DD9-85A8-521078E38ECB}"/>
    <cellStyle name="SAPBEXHLevel2X 8 2 2" xfId="15754" xr:uid="{23CC8135-7E3B-4E67-B554-9B27EB9138A2}"/>
    <cellStyle name="SAPBEXHLevel2X 8 2 3" xfId="17227" xr:uid="{099CEBBC-0E4B-475C-B051-6C5A3670C47F}"/>
    <cellStyle name="SAPBEXHLevel2X 8 3" xfId="14228" xr:uid="{2A5DE4FD-C04E-41A6-8B10-0181BFCBDEC2}"/>
    <cellStyle name="SAPBEXHLevel2X 8 4" xfId="13320" xr:uid="{4DFDCF68-9555-42D0-BB5A-E18D1207F788}"/>
    <cellStyle name="SAPBEXHLevel2X 8 5" xfId="11041" xr:uid="{F1EEEA59-5936-4057-B323-DE9D4F1A530F}"/>
    <cellStyle name="SAPBEXHLevel2X 9" xfId="2293" xr:uid="{D4C0FC7F-EE30-42AE-9493-30652A912B18}"/>
    <cellStyle name="SAPBEXHLevel2X 9 2" xfId="15324" xr:uid="{4C1017E2-6483-4800-8F94-18420111C9EC}"/>
    <cellStyle name="SAPBEXHLevel2X 9 3" xfId="16440" xr:uid="{1465743D-A455-4DAB-9546-F4AB473FCA19}"/>
    <cellStyle name="SAPBEXHLevel2X 9 4" xfId="11536" xr:uid="{7B567416-16D3-41FE-9D4F-200832D9928F}"/>
    <cellStyle name="SAPBEXHLevel2X_0910 GSO Capex RRP - Final (Detail) v2 220710" xfId="5722" xr:uid="{38C116E3-AAB1-4DD5-B54A-F593F69DDEB5}"/>
    <cellStyle name="SAPBEXHLevel3" xfId="75" xr:uid="{4AEFDA3B-BE9A-45C6-951B-7AE7D2658436}"/>
    <cellStyle name="SAPBEXHLevel3 10" xfId="1439" xr:uid="{EFA5A601-6320-4245-AE18-0EBC1499B6FE}"/>
    <cellStyle name="SAPBEXHLevel3 10 2" xfId="9243" xr:uid="{C9E73D85-7693-44D1-836F-87C600F27F4C}"/>
    <cellStyle name="SAPBEXHLevel3 11" xfId="2247" xr:uid="{782698A4-0AAB-47BB-9B28-B193B938C883}"/>
    <cellStyle name="SAPBEXHLevel3 11 2" xfId="9006" xr:uid="{81F906AB-BBC7-43C7-8138-191D24C9DF58}"/>
    <cellStyle name="SAPBEXHLevel3 12" xfId="3235" xr:uid="{237DE0DB-7EE6-4DA5-A3C9-45C06F7C3D30}"/>
    <cellStyle name="SAPBEXHLevel3 13" xfId="2161" xr:uid="{FD289B55-EB1D-46F0-BAE6-4846CA29C204}"/>
    <cellStyle name="SAPBEXHLevel3 14" xfId="4172" xr:uid="{BB82C23B-8324-49AB-AFE1-ACB5D44A8C1E}"/>
    <cellStyle name="SAPBEXHLevel3 15" xfId="4152" xr:uid="{99B83470-81E6-4275-BD96-1857BB2D5F79}"/>
    <cellStyle name="SAPBEXHLevel3 16" xfId="5723" xr:uid="{9BBC9BDD-2980-45BE-BB5B-ECA9F848F61C}"/>
    <cellStyle name="SAPBEXHLevel3 17" xfId="6001" xr:uid="{B12E7A73-6603-4379-8911-538C02A8D113}"/>
    <cellStyle name="SAPBEXHLevel3 18" xfId="7354" xr:uid="{58F75E8A-B1B6-4D36-B2E6-1C08814AAB5A}"/>
    <cellStyle name="SAPBEXHLevel3 2" xfId="813" xr:uid="{E1D54D88-4CC7-4C31-AE91-ECD4C69BA6CF}"/>
    <cellStyle name="SAPBEXHLevel3 2 10" xfId="6002" xr:uid="{644D9CFD-C25A-4CDB-82D1-1E407A55758C}"/>
    <cellStyle name="SAPBEXHLevel3 2 10 2" xfId="9007" xr:uid="{A031D768-A5EF-4AE8-A289-DC27B46E71F4}"/>
    <cellStyle name="SAPBEXHLevel3 2 11" xfId="7355" xr:uid="{648380E0-6D8F-4909-8C2F-0361C7A193D0}"/>
    <cellStyle name="SAPBEXHLevel3 2 2" xfId="1297" xr:uid="{94ADAFBB-380E-4A46-A064-4C10EAD3A979}"/>
    <cellStyle name="SAPBEXHLevel3 2 2 2" xfId="2545" xr:uid="{0034EEDD-5103-4E57-A019-CB4FEFF75E53}"/>
    <cellStyle name="SAPBEXHLevel3 2 2 2 2" xfId="15563" xr:uid="{744E83A0-5A04-42E9-ABDB-C8C8337832F2}"/>
    <cellStyle name="SAPBEXHLevel3 2 2 2 3" xfId="16959" xr:uid="{89338952-0286-41B8-9EDD-A18832953E9D}"/>
    <cellStyle name="SAPBEXHLevel3 2 2 2 4" xfId="12160" xr:uid="{235C21B4-CAA7-4DBE-A759-9FB814214696}"/>
    <cellStyle name="SAPBEXHLevel3 2 2 3" xfId="3051" xr:uid="{05000E67-0EDE-41D2-A9DF-12908530A32A}"/>
    <cellStyle name="SAPBEXHLevel3 2 2 3 2" xfId="13989" xr:uid="{9138C1D4-C51A-431A-9939-30A116026018}"/>
    <cellStyle name="SAPBEXHLevel3 2 2 3 3" xfId="14157" xr:uid="{D20D7870-C276-4B05-899D-C226FB8990D8}"/>
    <cellStyle name="SAPBEXHLevel3 2 2 3 4" xfId="10756" xr:uid="{13C65D58-3ADF-4941-B56F-750BC441722A}"/>
    <cellStyle name="SAPBEXHLevel3 2 2 4" xfId="2797" xr:uid="{B49EA93F-1607-4C7A-9432-DD4CD910D44B}"/>
    <cellStyle name="SAPBEXHLevel3 2 2 4 2" xfId="9795" xr:uid="{67E06EC3-401C-427B-BACF-1F40FBA53815}"/>
    <cellStyle name="SAPBEXHLevel3 2 2 5" xfId="3414" xr:uid="{221956FA-F1B1-49AC-ADE2-D4DC6E345C6B}"/>
    <cellStyle name="SAPBEXHLevel3 2 2 5 2" xfId="13228" xr:uid="{60159465-1D27-4B10-AD58-B8ECAD5819FE}"/>
    <cellStyle name="SAPBEXHLevel3 2 2 6" xfId="3681" xr:uid="{29A4AF10-56DF-4C1C-BC2E-429EF641ACDB}"/>
    <cellStyle name="SAPBEXHLevel3 2 2 6 2" xfId="15088" xr:uid="{3091FB18-5C2F-4FB9-A350-BCDB977770EE}"/>
    <cellStyle name="SAPBEXHLevel3 2 2 7" xfId="4298" xr:uid="{650EF53D-09E5-40AD-A3E0-0F04DE65D75B}"/>
    <cellStyle name="SAPBEXHLevel3 2 2 8" xfId="7902" xr:uid="{CD90AFF5-7272-43B6-B918-7CE765E1AC54}"/>
    <cellStyle name="SAPBEXHLevel3 2 3" xfId="2092" xr:uid="{1D055EA7-13D9-45CE-B659-B49E639C7C7A}"/>
    <cellStyle name="SAPBEXHLevel3 2 3 2" xfId="12271" xr:uid="{812EC1AE-D9A0-460E-A0A9-D0135DF64174}"/>
    <cellStyle name="SAPBEXHLevel3 2 3 2 2" xfId="15671" xr:uid="{1C599F29-48A1-4EF1-97E7-7F679EE93009}"/>
    <cellStyle name="SAPBEXHLevel3 2 3 2 3" xfId="17055" xr:uid="{08515761-6C52-4F44-B0A1-D41FE4756028}"/>
    <cellStyle name="SAPBEXHLevel3 2 3 3" xfId="10868" xr:uid="{EA96D372-EC91-469F-B422-16B55FDEAAE8}"/>
    <cellStyle name="SAPBEXHLevel3 2 3 3 2" xfId="14099" xr:uid="{04B5257E-E25C-418C-89B8-B11252333A1A}"/>
    <cellStyle name="SAPBEXHLevel3 2 3 3 3" xfId="13552" xr:uid="{09EEBB95-8D23-42E0-9C02-9390AB3FA5EE}"/>
    <cellStyle name="SAPBEXHLevel3 2 3 4" xfId="10071" xr:uid="{C98D55F0-2E7F-49B3-B233-D203AF5B0749}"/>
    <cellStyle name="SAPBEXHLevel3 2 3 5" xfId="13465" xr:uid="{8147D2E3-4F8A-4B5D-BEBB-98570BB1EF91}"/>
    <cellStyle name="SAPBEXHLevel3 2 3 6" xfId="13704" xr:uid="{ACDEA06B-7B25-4E99-859E-906D8261961D}"/>
    <cellStyle name="SAPBEXHLevel3 2 3 7" xfId="8178" xr:uid="{FB57F8F4-9238-469D-AFCE-E32D8ABD87CD}"/>
    <cellStyle name="SAPBEXHLevel3 2 4" xfId="1703" xr:uid="{E677BCB5-656F-4C80-9FC6-BAC7D66EA1DA}"/>
    <cellStyle name="SAPBEXHLevel3 2 4 2" xfId="12528" xr:uid="{2F16202E-6DD3-494B-AF5D-6F3790E73B1F}"/>
    <cellStyle name="SAPBEXHLevel3 2 4 2 2" xfId="15839" xr:uid="{AAEF748A-E105-45EC-9EE1-EF1015773F86}"/>
    <cellStyle name="SAPBEXHLevel3 2 4 2 3" xfId="17312" xr:uid="{BBF89C38-8703-47A0-B0E7-841378D26333}"/>
    <cellStyle name="SAPBEXHLevel3 2 4 3" xfId="11126" xr:uid="{56C25F6C-7FD4-4A60-B8B1-DCADBE81A0EB}"/>
    <cellStyle name="SAPBEXHLevel3 2 4 3 2" xfId="14313" xr:uid="{3B5BEDDA-2148-4C3C-BD1D-1E100F2199E5}"/>
    <cellStyle name="SAPBEXHLevel3 2 4 3 3" xfId="14486" xr:uid="{2416FE87-E558-4257-BD5E-B406D72F3C82}"/>
    <cellStyle name="SAPBEXHLevel3 2 4 4" xfId="9853" xr:uid="{93E50AF0-99A7-4ED9-9ECD-AFE7C5BAF236}"/>
    <cellStyle name="SAPBEXHLevel3 2 4 5" xfId="13286" xr:uid="{88D0E28A-EF5E-4761-B1FD-FA0F65B90F27}"/>
    <cellStyle name="SAPBEXHLevel3 2 4 6" xfId="14975" xr:uid="{841391CC-0AD6-48EB-B658-FE66FB152F7C}"/>
    <cellStyle name="SAPBEXHLevel3 2 4 7" xfId="7960" xr:uid="{ED47FC5B-4E20-45F0-A933-7081BA88C14B}"/>
    <cellStyle name="SAPBEXHLevel3 2 5" xfId="1976" xr:uid="{E48D92F1-440C-4B38-9C73-79E18CEDF4D3}"/>
    <cellStyle name="SAPBEXHLevel3 2 5 2" xfId="12712" xr:uid="{A4B0837D-0003-4016-9CE8-51FDC661BCDF}"/>
    <cellStyle name="SAPBEXHLevel3 2 5 2 2" xfId="15926" xr:uid="{FE8AAEB5-0365-47BB-8F84-87E2B7468687}"/>
    <cellStyle name="SAPBEXHLevel3 2 5 2 3" xfId="17487" xr:uid="{F4A26B4E-CFF7-4E63-B435-B706C44374D7}"/>
    <cellStyle name="SAPBEXHLevel3 2 5 3" xfId="11303" xr:uid="{1D63E65D-7FA5-4443-A907-3C2D3C7ABDCC}"/>
    <cellStyle name="SAPBEXHLevel3 2 5 3 2" xfId="14449" xr:uid="{7C0862BC-80FC-4445-8A2F-1F325B0DABEF}"/>
    <cellStyle name="SAPBEXHLevel3 2 5 3 3" xfId="14475" xr:uid="{85EBA3BC-D154-4BCB-BFCC-4F4E95A25D25}"/>
    <cellStyle name="SAPBEXHLevel3 2 5 4" xfId="10271" xr:uid="{5B2BCB91-E198-4933-A9D7-2367CD927A0B}"/>
    <cellStyle name="SAPBEXHLevel3 2 5 5" xfId="13627" xr:uid="{CF09B74A-846B-4A3E-9455-4CDC2BBCE553}"/>
    <cellStyle name="SAPBEXHLevel3 2 5 6" xfId="15067" xr:uid="{10CF52D8-187E-4EE6-8573-4C643208F5AC}"/>
    <cellStyle name="SAPBEXHLevel3 2 5 7" xfId="8381" xr:uid="{A4E7E9D9-4AD9-4AB8-A53E-B7C89B8226EA}"/>
    <cellStyle name="SAPBEXHLevel3 2 6" xfId="2787" xr:uid="{606E577C-BA9D-45C2-B3C0-519DF33611EF}"/>
    <cellStyle name="SAPBEXHLevel3 2 6 2" xfId="12301" xr:uid="{3F037123-A386-4760-989B-522B940D2A57}"/>
    <cellStyle name="SAPBEXHLevel3 2 6 2 2" xfId="15698" xr:uid="{93E396FF-DEE1-453D-92DF-0B773CD4CE02}"/>
    <cellStyle name="SAPBEXHLevel3 2 6 2 3" xfId="17085" xr:uid="{BE91C955-07D1-4781-B59C-A53D89C3D248}"/>
    <cellStyle name="SAPBEXHLevel3 2 6 3" xfId="14127" xr:uid="{19E067B0-39F9-489E-831A-CB8EEA7749EC}"/>
    <cellStyle name="SAPBEXHLevel3 2 6 4" xfId="15212" xr:uid="{371AE790-D0D0-4ED3-8C34-F145AA0919E7}"/>
    <cellStyle name="SAPBEXHLevel3 2 6 5" xfId="10898" xr:uid="{0FB1BDA7-DB98-4C78-911C-2E774D080B09}"/>
    <cellStyle name="SAPBEXHLevel3 2 7" xfId="1479" xr:uid="{93D96F75-5E65-4EBE-BDC5-584B6911B8F1}"/>
    <cellStyle name="SAPBEXHLevel3 2 7 2" xfId="15384" xr:uid="{97ACF44A-1DB5-419F-9ABC-91D41F2BC407}"/>
    <cellStyle name="SAPBEXHLevel3 2 7 3" xfId="16565" xr:uid="{5E78D998-377A-436A-A4AB-3C40A358822A}"/>
    <cellStyle name="SAPBEXHLevel3 2 7 4" xfId="11671" xr:uid="{C6477E43-2AE8-4F4B-B03D-CC6C59B5EA06}"/>
    <cellStyle name="SAPBEXHLevel3 2 8" xfId="4347" xr:uid="{EB69CA6C-B5AB-49C0-9A85-540C81F74492}"/>
    <cellStyle name="SAPBEXHLevel3 2 8 2" xfId="13784" xr:uid="{3F243731-E656-4020-A251-9AC9ADF62346}"/>
    <cellStyle name="SAPBEXHLevel3 2 8 3" xfId="14942" xr:uid="{0F961C44-0441-45E1-B839-633474A1D498}"/>
    <cellStyle name="SAPBEXHLevel3 2 8 4" xfId="10524" xr:uid="{81391494-03D9-4F46-92DB-EBB166F05AB2}"/>
    <cellStyle name="SAPBEXHLevel3 2 9" xfId="5724" xr:uid="{8DFEBF8F-97B6-4809-A1BF-205764C14882}"/>
    <cellStyle name="SAPBEXHLevel3 2 9 2" xfId="9244" xr:uid="{6CADE293-C33A-4F63-8C87-5765779C5E52}"/>
    <cellStyle name="SAPBEXHLevel3 3" xfId="814" xr:uid="{10CA161C-CCDE-4D53-82A2-23D81CB625F3}"/>
    <cellStyle name="SAPBEXHLevel3 3 2" xfId="1298" xr:uid="{4329B46A-C923-45CF-BEB9-863B96ADF50F}"/>
    <cellStyle name="SAPBEXHLevel3 3 2 2" xfId="2546" xr:uid="{CF67B00E-FC50-4A9B-9586-26AC04F06887}"/>
    <cellStyle name="SAPBEXHLevel3 3 2 2 2" xfId="14849" xr:uid="{369F0B8D-7F64-4AE8-B08E-8BB0D23B3092}"/>
    <cellStyle name="SAPBEXHLevel3 3 2 3" xfId="3052" xr:uid="{E67DE1D7-D47E-4327-A99C-88AA6104960E}"/>
    <cellStyle name="SAPBEXHLevel3 3 2 3 2" xfId="15562" xr:uid="{BE06756E-4371-4874-8EE8-2E1A5C12BD32}"/>
    <cellStyle name="SAPBEXHLevel3 3 2 4" xfId="2766" xr:uid="{ECD94B38-02B0-4ADA-AC53-BBD1DC7C291D}"/>
    <cellStyle name="SAPBEXHLevel3 3 2 4 2" xfId="16958" xr:uid="{C6CB3454-4926-4C36-8346-EB4451C6EA1B}"/>
    <cellStyle name="SAPBEXHLevel3 3 2 5" xfId="3194" xr:uid="{8A526427-589A-491E-B33C-A4AAE67BEB52}"/>
    <cellStyle name="SAPBEXHLevel3 3 2 6" xfId="2775" xr:uid="{23D74290-5327-4B7F-A742-989CDFB0B89B}"/>
    <cellStyle name="SAPBEXHLevel3 3 2 7" xfId="3603" xr:uid="{599D33D0-B08A-421A-98A1-01F1627C6ED5}"/>
    <cellStyle name="SAPBEXHLevel3 3 2 8" xfId="12159" xr:uid="{D16432FE-B8AB-45B6-B56B-0046EA44CD92}"/>
    <cellStyle name="SAPBEXHLevel3 3 3" xfId="2093" xr:uid="{8286987B-1671-43AA-B039-CA06B8B22D41}"/>
    <cellStyle name="SAPBEXHLevel3 3 3 2" xfId="13988" xr:uid="{0022E84E-0308-47D2-9960-624CB49705CF}"/>
    <cellStyle name="SAPBEXHLevel3 3 3 3" xfId="13004" xr:uid="{C205D381-C24C-45EC-A0ED-0095F1C82D87}"/>
    <cellStyle name="SAPBEXHLevel3 3 3 4" xfId="10755" xr:uid="{0CD1F536-075E-409D-8B3D-D4146BA97232}"/>
    <cellStyle name="SAPBEXHLevel3 3 4" xfId="1704" xr:uid="{41955CEF-DEE6-474D-AE04-6DE7F094F7A7}"/>
    <cellStyle name="SAPBEXHLevel3 3 4 2" xfId="10148" xr:uid="{AD06ADA8-D85D-4E70-A18E-56F41B4DA865}"/>
    <cellStyle name="SAPBEXHLevel3 3 5" xfId="3184" xr:uid="{F9835A16-4C5D-4DA9-9EB0-14AB457B6CFB}"/>
    <cellStyle name="SAPBEXHLevel3 3 5 2" xfId="13540" xr:uid="{B27FEB66-2FDB-4E0C-AFFF-3BFD28855C11}"/>
    <cellStyle name="SAPBEXHLevel3 3 6" xfId="3743" xr:uid="{BB1FB71E-1E5F-415D-A0CF-8F19270C599B}"/>
    <cellStyle name="SAPBEXHLevel3 3 6 2" xfId="14374" xr:uid="{C6DA81FB-2119-4AFB-8EF3-04944D1EC23C}"/>
    <cellStyle name="SAPBEXHLevel3 3 7" xfId="4020" xr:uid="{48637EFC-2653-41CB-A564-99200DCB4AFE}"/>
    <cellStyle name="SAPBEXHLevel3 3 8" xfId="4156" xr:uid="{42E95486-049E-4313-8C35-1BF6F0F3040F}"/>
    <cellStyle name="SAPBEXHLevel3 3 9" xfId="8256" xr:uid="{CE9F91C6-ED1A-4DF2-8046-24C3BF7246CB}"/>
    <cellStyle name="SAPBEXHLevel3 4" xfId="815" xr:uid="{66A5B34C-C2DD-443C-A6CC-8E455FA311AF}"/>
    <cellStyle name="SAPBEXHLevel3 4 10" xfId="8177" xr:uid="{349ADE9D-5907-485F-9C3D-EBA3856E0B3D}"/>
    <cellStyle name="SAPBEXHLevel3 4 2" xfId="816" xr:uid="{90817135-C6D3-459B-B24B-1C1B24B84666}"/>
    <cellStyle name="SAPBEXHLevel3 4 2 2" xfId="1300" xr:uid="{3820AE6E-2C20-4E8E-9E85-25ED34A193DC}"/>
    <cellStyle name="SAPBEXHLevel3 4 2 2 2" xfId="2548" xr:uid="{97C66042-AC39-430F-92D6-418740F05B16}"/>
    <cellStyle name="SAPBEXHLevel3 4 2 2 3" xfId="3054" xr:uid="{F9171AC7-E4AA-42CD-8AFA-E10B3DC9DBC9}"/>
    <cellStyle name="SAPBEXHLevel3 4 2 2 4" xfId="3268" xr:uid="{2A47A843-5D63-44A4-9071-EAAD2DDCE047}"/>
    <cellStyle name="SAPBEXHLevel3 4 2 2 5" xfId="3408" xr:uid="{91923EA6-455A-4199-A4A9-E44F99BBADFC}"/>
    <cellStyle name="SAPBEXHLevel3 4 2 2 6" xfId="3686" xr:uid="{91015938-604E-4CD6-9AA3-B18CF01DF696}"/>
    <cellStyle name="SAPBEXHLevel3 4 2 2 7" xfId="4387" xr:uid="{CA80D96C-5D80-4A07-B619-8FC81FE0E565}"/>
    <cellStyle name="SAPBEXHLevel3 4 2 2 8" xfId="14911" xr:uid="{CB14E926-B869-47A2-841D-C594BBA6AA7C}"/>
    <cellStyle name="SAPBEXHLevel3 4 2 3" xfId="2095" xr:uid="{D28A6F48-5BEF-49C5-A21B-D8077ECBDB6D}"/>
    <cellStyle name="SAPBEXHLevel3 4 2 3 2" xfId="15670" xr:uid="{90F29438-58E6-4201-B89F-576490AD3711}"/>
    <cellStyle name="SAPBEXHLevel3 4 2 4" xfId="1707" xr:uid="{7A9B668E-E41E-40B4-B845-BC0CA2A041CB}"/>
    <cellStyle name="SAPBEXHLevel3 4 2 4 2" xfId="17054" xr:uid="{B09CFA47-1487-406E-82F0-4258DE480308}"/>
    <cellStyle name="SAPBEXHLevel3 4 2 5" xfId="2692" xr:uid="{5B68921C-3BD7-43CD-80D5-819F3C68A7F3}"/>
    <cellStyle name="SAPBEXHLevel3 4 2 6" xfId="3410" xr:uid="{648502CB-7561-499B-80AC-6DB7C182E7C7}"/>
    <cellStyle name="SAPBEXHLevel3 4 2 7" xfId="3219" xr:uid="{D3EE60C7-6C88-4E76-846C-29136F1A87D6}"/>
    <cellStyle name="SAPBEXHLevel3 4 2 8" xfId="2358" xr:uid="{AC0CB668-D290-4EE6-BA91-72517D4FC328}"/>
    <cellStyle name="SAPBEXHLevel3 4 2 9" xfId="12270" xr:uid="{255AD69B-A0C8-4F45-A8D8-6B2D79C3DCAF}"/>
    <cellStyle name="SAPBEXHLevel3 4 3" xfId="1299" xr:uid="{7EF6A382-3BCF-4326-A371-671D1F36E260}"/>
    <cellStyle name="SAPBEXHLevel3 4 3 2" xfId="2547" xr:uid="{851D2614-26CC-4317-889F-B43E7E8DD424}"/>
    <cellStyle name="SAPBEXHLevel3 4 3 2 2" xfId="14098" xr:uid="{F7AFA85F-2070-46F4-907F-623B57D1609A}"/>
    <cellStyle name="SAPBEXHLevel3 4 3 3" xfId="3053" xr:uid="{DBFBA162-D4E4-4135-9313-E9DA98051908}"/>
    <cellStyle name="SAPBEXHLevel3 4 3 3 2" xfId="13828" xr:uid="{C5FC53A9-CC1A-4E2B-9230-3C943239BFAA}"/>
    <cellStyle name="SAPBEXHLevel3 4 3 4" xfId="1754" xr:uid="{7F3FC872-07B8-41B5-AA20-D72539EDF3F4}"/>
    <cellStyle name="SAPBEXHLevel3 4 3 5" xfId="2289" xr:uid="{8F0A5C0D-9C8B-4C87-B943-BB55D05B3E37}"/>
    <cellStyle name="SAPBEXHLevel3 4 3 6" xfId="3147" xr:uid="{581D9B44-FDA8-46E7-98A5-F42E19BD6547}"/>
    <cellStyle name="SAPBEXHLevel3 4 3 7" xfId="4330" xr:uid="{A3E2299D-049D-4795-9DCE-6ACD82703664}"/>
    <cellStyle name="SAPBEXHLevel3 4 3 8" xfId="10867" xr:uid="{5FFE96B6-3F57-41F9-BA6E-11F8EF3B574E}"/>
    <cellStyle name="SAPBEXHLevel3 4 4" xfId="2094" xr:uid="{98212013-7034-4CC2-BA89-098AAD9278C7}"/>
    <cellStyle name="SAPBEXHLevel3 4 4 2" xfId="10070" xr:uid="{DD840783-9CCD-4178-BEF0-F1A181CFE833}"/>
    <cellStyle name="SAPBEXHLevel3 4 5" xfId="1705" xr:uid="{6D5A3969-DA06-4522-AD4A-D4C2A25F47E3}"/>
    <cellStyle name="SAPBEXHLevel3 4 5 2" xfId="13464" xr:uid="{445E61A3-3287-4043-9371-1F6395CFB1B0}"/>
    <cellStyle name="SAPBEXHLevel3 4 6" xfId="1848" xr:uid="{278A49C1-83C1-488E-9302-5FA4F63AA7DA}"/>
    <cellStyle name="SAPBEXHLevel3 4 6 2" xfId="9047" xr:uid="{D2D05663-22E6-424A-B0C3-CEAF83376184}"/>
    <cellStyle name="SAPBEXHLevel3 4 7" xfId="2704" xr:uid="{5AF28B08-546C-46E2-9B84-D57FD84D5CE1}"/>
    <cellStyle name="SAPBEXHLevel3 4 8" xfId="2675" xr:uid="{B8BDD5A9-2039-4F23-9BCA-F05BB6BF63EF}"/>
    <cellStyle name="SAPBEXHLevel3 4 9" xfId="3921" xr:uid="{3F30F26F-DF11-4F06-AEB5-FB463199BE36}"/>
    <cellStyle name="SAPBEXHLevel3 5" xfId="954" xr:uid="{21F07DBF-017A-4A74-8A24-8536444B45F4}"/>
    <cellStyle name="SAPBEXHLevel3 5 2" xfId="1362" xr:uid="{76A1C0DD-DD42-4D27-B225-70057DABE13F}"/>
    <cellStyle name="SAPBEXHLevel3 5 2 2" xfId="2610" xr:uid="{DCF0DED3-AC97-4CDC-9227-8F5FCA4B99F0}"/>
    <cellStyle name="SAPBEXHLevel3 5 2 2 2" xfId="15032" xr:uid="{D8497445-AC9A-4AA7-BC63-A263C3609DCE}"/>
    <cellStyle name="SAPBEXHLevel3 5 2 3" xfId="3116" xr:uid="{686C24CC-E92E-4182-9845-268CA15307E1}"/>
    <cellStyle name="SAPBEXHLevel3 5 2 3 2" xfId="15838" xr:uid="{0B30F37F-FFB3-46D7-8B5F-24BACD1AB214}"/>
    <cellStyle name="SAPBEXHLevel3 5 2 4" xfId="2682" xr:uid="{3BACA5EA-36E5-4DB8-B17F-CCDFCB878EB3}"/>
    <cellStyle name="SAPBEXHLevel3 5 2 4 2" xfId="17311" xr:uid="{1739895C-9A47-474F-8736-1B9E4B71024A}"/>
    <cellStyle name="SAPBEXHLevel3 5 2 5" xfId="3947" xr:uid="{4A169943-625A-49BC-9FB8-BFE2B8EC7DD5}"/>
    <cellStyle name="SAPBEXHLevel3 5 2 6" xfId="2645" xr:uid="{C0DD16F0-2914-4A52-A8B4-8F78F03E16C7}"/>
    <cellStyle name="SAPBEXHLevel3 5 2 7" xfId="3608" xr:uid="{5224A8C8-18E1-4FB0-B9E3-9F0DA79FAB5E}"/>
    <cellStyle name="SAPBEXHLevel3 5 2 8" xfId="12527" xr:uid="{3895F81E-90A1-4D7F-B58A-EF99D6B4CD0C}"/>
    <cellStyle name="SAPBEXHLevel3 5 3" xfId="2222" xr:uid="{48A45B1B-DEE8-4352-B192-A9F7FABD981A}"/>
    <cellStyle name="SAPBEXHLevel3 5 3 2" xfId="14312" xr:uid="{0F3817A0-69E9-43F2-B01A-4774B1C39A88}"/>
    <cellStyle name="SAPBEXHLevel3 5 3 3" xfId="15128" xr:uid="{149C83AA-F24C-48A6-932B-8FE22AD007A7}"/>
    <cellStyle name="SAPBEXHLevel3 5 3 4" xfId="11125" xr:uid="{2C0BD2CD-6865-4214-AAD1-4931D9237CF2}"/>
    <cellStyle name="SAPBEXHLevel3 5 4" xfId="2729" xr:uid="{C451D0D6-45AF-4D28-A6E0-96523D5143D8}"/>
    <cellStyle name="SAPBEXHLevel3 5 4 2" xfId="9854" xr:uid="{BD7A9D05-7A3D-4364-926D-930F688E2CC3}"/>
    <cellStyle name="SAPBEXHLevel3 5 5" xfId="1832" xr:uid="{19B7A559-5DEB-481E-8F1A-F3BC40A69F85}"/>
    <cellStyle name="SAPBEXHLevel3 5 5 2" xfId="13287" xr:uid="{A2E7D9CC-9185-435D-8F60-B0AE1ED0E6B0}"/>
    <cellStyle name="SAPBEXHLevel3 5 6" xfId="3286" xr:uid="{6E29A7D6-827D-4F2B-B88A-A3759F9F4084}"/>
    <cellStyle name="SAPBEXHLevel3 5 6 2" xfId="13126" xr:uid="{ABDB69D8-756A-4BA3-BE14-DEAD60D9BFF9}"/>
    <cellStyle name="SAPBEXHLevel3 5 7" xfId="1888" xr:uid="{6ADF171B-E188-448D-AC5A-4BA98495C430}"/>
    <cellStyle name="SAPBEXHLevel3 5 8" xfId="4051" xr:uid="{1DE0597A-D733-4038-A57B-FAD3AEA627CF}"/>
    <cellStyle name="SAPBEXHLevel3 5 9" xfId="7961" xr:uid="{4D8770C4-8799-4A9B-82E5-655F82A9C978}"/>
    <cellStyle name="SAPBEXHLevel3 6" xfId="983" xr:uid="{C40416A9-F34F-4C7C-8930-F24671FE66A6}"/>
    <cellStyle name="SAPBEXHLevel3 6 2" xfId="12711" xr:uid="{C9E3FD2D-4125-45A3-8F5C-689AD57F2B6E}"/>
    <cellStyle name="SAPBEXHLevel3 6 2 2" xfId="15116" xr:uid="{262BA7E3-D72E-4069-96F5-6D38D1109A4D}"/>
    <cellStyle name="SAPBEXHLevel3 6 2 3" xfId="15925" xr:uid="{FC16699C-1146-46AB-9631-1E0EEAC7C214}"/>
    <cellStyle name="SAPBEXHLevel3 6 2 4" xfId="17486" xr:uid="{A090D816-DE67-483D-96DF-30B6455F9774}"/>
    <cellStyle name="SAPBEXHLevel3 6 3" xfId="11302" xr:uid="{A17201C7-1FC0-4B24-AD9E-CE54A60B0C3E}"/>
    <cellStyle name="SAPBEXHLevel3 6 3 2" xfId="14448" xr:uid="{729C08C6-A5E5-4C45-8ABE-ECF27D809276}"/>
    <cellStyle name="SAPBEXHLevel3 6 3 3" xfId="9149" xr:uid="{E3C0023E-A755-4EFE-B65B-D0E943D90CB2}"/>
    <cellStyle name="SAPBEXHLevel3 6 4" xfId="10016" xr:uid="{4FB332AA-7A5F-4C15-BB43-35AE59EB3361}"/>
    <cellStyle name="SAPBEXHLevel3 6 5" xfId="13410" xr:uid="{A6809CA1-673D-47FB-A25F-A6F0B560A112}"/>
    <cellStyle name="SAPBEXHLevel3 6 6" xfId="14751" xr:uid="{C8A9B95C-C472-42E0-A2CE-02839A599C23}"/>
    <cellStyle name="SAPBEXHLevel3 6 7" xfId="8123" xr:uid="{EE48936E-A1C0-4F17-8F81-C596D18ED66F}"/>
    <cellStyle name="SAPBEXHLevel3 7" xfId="1030" xr:uid="{47367F35-08C4-44CD-890D-19804E087335}"/>
    <cellStyle name="SAPBEXHLevel3 7 2" xfId="15325" xr:uid="{586C86E2-9430-4AD3-B2AD-D73DFBBD93F0}"/>
    <cellStyle name="SAPBEXHLevel3 7 3" xfId="16441" xr:uid="{2B658283-181E-4F06-B2E4-B07B6B6C2969}"/>
    <cellStyle name="SAPBEXHLevel3 7 4" xfId="11537" xr:uid="{5CD82BD9-5DF4-4C50-BD96-96B033DEF378}"/>
    <cellStyle name="SAPBEXHLevel3 8" xfId="269" xr:uid="{9568E2B5-3E3E-4178-B170-48BBC3C778D2}"/>
    <cellStyle name="SAPBEXHLevel3 8 2" xfId="1185" xr:uid="{C1EA4BC9-C2A0-48F4-9BB1-AD63D99AC6E4}"/>
    <cellStyle name="SAPBEXHLevel3 8 2 2" xfId="2433" xr:uid="{F55F5A6B-91D4-4AA7-9C90-7A36215E87A1}"/>
    <cellStyle name="SAPBEXHLevel3 8 2 3" xfId="2939" xr:uid="{9B04A56C-7BA0-43BF-87C2-4ED52F233A99}"/>
    <cellStyle name="SAPBEXHLevel3 8 2 4" xfId="3284" xr:uid="{DEF4D60B-E559-4FFA-827F-22B30D692178}"/>
    <cellStyle name="SAPBEXHLevel3 8 2 5" xfId="3312" xr:uid="{2654ECF5-62C7-4B97-AB38-1A06864AE7C0}"/>
    <cellStyle name="SAPBEXHLevel3 8 2 6" xfId="3591" xr:uid="{5D7A8C15-1A15-4A99-9D0E-BF0CB3F99E0A}"/>
    <cellStyle name="SAPBEXHLevel3 8 2 7" xfId="4151" xr:uid="{0E2BE5F2-6690-445E-85E8-588BEEE4AEF3}"/>
    <cellStyle name="SAPBEXHLevel3 8 2 8" xfId="14699" xr:uid="{EBD848A4-D32E-4FD8-A2B7-6F636A2025C2}"/>
    <cellStyle name="SAPBEXHLevel3 8 3" xfId="1611" xr:uid="{AA1EB6F9-E636-4AE0-B094-0794198D22E5}"/>
    <cellStyle name="SAPBEXHLevel3 8 3 2" xfId="15422" xr:uid="{2D939D93-320B-4C49-884F-A8591A867F6C}"/>
    <cellStyle name="SAPBEXHLevel3 8 4" xfId="1927" xr:uid="{5A31271C-11EA-40A7-8FB6-1E43D429A441}"/>
    <cellStyle name="SAPBEXHLevel3 8 4 2" xfId="16764" xr:uid="{2F293FDE-1077-48E2-8067-47989AB25DA0}"/>
    <cellStyle name="SAPBEXHLevel3 8 5" xfId="2755" xr:uid="{C6BB4B7A-E25C-48BF-8007-D2EF3BEBD236}"/>
    <cellStyle name="SAPBEXHLevel3 8 6" xfId="2709" xr:uid="{342B54ED-09F8-493A-A44D-1036B3C1ACC8}"/>
    <cellStyle name="SAPBEXHLevel3 8 7" xfId="4225" xr:uid="{886F5C03-0ABC-4740-A3EC-CCFE416BF14B}"/>
    <cellStyle name="SAPBEXHLevel3 8 8" xfId="4033" xr:uid="{2EFF3A17-E297-4905-B8A4-BCBAB4217E80}"/>
    <cellStyle name="SAPBEXHLevel3 8 9" xfId="11904" xr:uid="{658F73CE-7036-462A-AF04-6622C5AE6708}"/>
    <cellStyle name="SAPBEXHLevel3 9" xfId="1136" xr:uid="{D3AC100D-C776-47CE-BF19-232F583104D0}"/>
    <cellStyle name="SAPBEXHLevel3 9 2" xfId="2384" xr:uid="{0E419A29-6C30-4C1B-B024-69D16D7C0497}"/>
    <cellStyle name="SAPBEXHLevel3 9 2 2" xfId="13783" xr:uid="{12893E26-DC26-405C-A8E0-CA3785615B44}"/>
    <cellStyle name="SAPBEXHLevel3 9 3" xfId="2890" xr:uid="{A77A1B78-CFAA-40DE-AA86-2F858A097E1F}"/>
    <cellStyle name="SAPBEXHLevel3 9 3 2" xfId="14148" xr:uid="{181D4416-CB33-41A9-B702-1E33306FFDFF}"/>
    <cellStyle name="SAPBEXHLevel3 9 4" xfId="1803" xr:uid="{AC3E6250-6E15-4FE8-98E0-D8360E629097}"/>
    <cellStyle name="SAPBEXHLevel3 9 5" xfId="3496" xr:uid="{B7BEF454-E821-4A54-9620-2C882B9932D5}"/>
    <cellStyle name="SAPBEXHLevel3 9 6" xfId="2732" xr:uid="{64256C87-2E4A-4C9F-982A-C55A4C88499A}"/>
    <cellStyle name="SAPBEXHLevel3 9 7" xfId="3871" xr:uid="{FA5C4354-0863-432D-9BA3-D473626AFBC9}"/>
    <cellStyle name="SAPBEXHLevel3 9 8" xfId="10523" xr:uid="{2AD0398D-55B6-4183-B5FB-34FB0C187ADE}"/>
    <cellStyle name="SAPBEXHLevel3_0910 GSO Capex RRP - Final (Detail) v2 220710" xfId="5725" xr:uid="{A03EF1F8-9F28-4CBE-85AD-CE7874EB7778}"/>
    <cellStyle name="SAPBEXHLevel3X" xfId="76" xr:uid="{F715E3E4-6FF2-43E0-97F3-A3A66A824309}"/>
    <cellStyle name="SAPBEXHLevel3X 10" xfId="3156" xr:uid="{DF082CFD-AE61-4C3C-AF96-801C682001DC}"/>
    <cellStyle name="SAPBEXHLevel3X 10 2" xfId="13785" xr:uid="{9DE603C7-E058-49E3-9565-2EFE23A475A5}"/>
    <cellStyle name="SAPBEXHLevel3X 10 3" xfId="13094" xr:uid="{AF45AD46-604A-431F-B3CA-5AA6D442C128}"/>
    <cellStyle name="SAPBEXHLevel3X 10 4" xfId="10525" xr:uid="{509FD559-602D-46A7-81D3-180603C97EB7}"/>
    <cellStyle name="SAPBEXHLevel3X 11" xfId="3964" xr:uid="{44A55457-294C-4982-85F2-2F93B07961D8}"/>
    <cellStyle name="SAPBEXHLevel3X 11 2" xfId="9245" xr:uid="{C5E5D619-FB58-471D-858A-95E1A17C813B}"/>
    <cellStyle name="SAPBEXHLevel3X 12" xfId="2706" xr:uid="{8A53DE0C-5D24-4DBD-AA1F-C75D9A8A6B9F}"/>
    <cellStyle name="SAPBEXHLevel3X 12 2" xfId="9008" xr:uid="{615BC6C0-5172-455D-A1F6-828EF6DEFFBA}"/>
    <cellStyle name="SAPBEXHLevel3X 13" xfId="4213" xr:uid="{42E9FB64-694E-4128-A053-959A6CFD9D2E}"/>
    <cellStyle name="SAPBEXHLevel3X 14" xfId="5726" xr:uid="{A310D3B1-C915-4790-A600-357655BB6422}"/>
    <cellStyle name="SAPBEXHLevel3X 15" xfId="6003" xr:uid="{5F3F366C-DF5B-4F3C-ABF2-7DBDA054FA94}"/>
    <cellStyle name="SAPBEXHLevel3X 16" xfId="7356" xr:uid="{9923A589-9A03-4AD3-9622-4C32CC9EB9AE}"/>
    <cellStyle name="SAPBEXHLevel3X 2" xfId="817" xr:uid="{97CDC053-E55D-4F3F-8612-E6621A32F893}"/>
    <cellStyle name="SAPBEXHLevel3X 2 10" xfId="5727" xr:uid="{988D8286-D6BF-4004-A107-3043181D4E25}"/>
    <cellStyle name="SAPBEXHLevel3X 2 10 2" xfId="9009" xr:uid="{8769CF13-B643-4514-9668-8C1719AD9550}"/>
    <cellStyle name="SAPBEXHLevel3X 2 11" xfId="6004" xr:uid="{332594FA-ABE9-4CAE-AAE6-932B1291868B}"/>
    <cellStyle name="SAPBEXHLevel3X 2 12" xfId="7357" xr:uid="{BC6045AC-58B6-4257-BD0A-8704D2AAB7C8}"/>
    <cellStyle name="SAPBEXHLevel3X 2 2" xfId="818" xr:uid="{267B69FD-A4EF-4746-86B3-F0E127BB4168}"/>
    <cellStyle name="SAPBEXHLevel3X 2 2 2" xfId="1302" xr:uid="{3E5DCD25-C04B-412C-8B21-41BFED97D5BD}"/>
    <cellStyle name="SAPBEXHLevel3X 2 2 2 2" xfId="2550" xr:uid="{D7F85A6E-1420-4E51-BB99-28AB31154865}"/>
    <cellStyle name="SAPBEXHLevel3X 2 2 2 2 2" xfId="15565" xr:uid="{ADCB9AD2-91BB-442C-8328-255CC3C29581}"/>
    <cellStyle name="SAPBEXHLevel3X 2 2 2 3" xfId="3056" xr:uid="{D523D57A-F91A-4D84-A994-2887040B9B4C}"/>
    <cellStyle name="SAPBEXHLevel3X 2 2 2 3 2" xfId="16961" xr:uid="{713727BA-B287-422C-8B12-EB1F86BAAE86}"/>
    <cellStyle name="SAPBEXHLevel3X 2 2 2 4" xfId="1567" xr:uid="{E99B4C33-4740-4C71-927E-BE697A380F21}"/>
    <cellStyle name="SAPBEXHLevel3X 2 2 2 5" xfId="3705" xr:uid="{7AEF89F2-8057-4043-A72F-2FAFB2C0972E}"/>
    <cellStyle name="SAPBEXHLevel3X 2 2 2 6" xfId="3926" xr:uid="{FC17D3EF-D41C-454F-900E-9DFF47EDADDD}"/>
    <cellStyle name="SAPBEXHLevel3X 2 2 2 7" xfId="4343" xr:uid="{C6DBA607-948A-4E03-B741-A3BB174F73B6}"/>
    <cellStyle name="SAPBEXHLevel3X 2 2 2 8" xfId="12162" xr:uid="{9F8E1BCA-69E0-4386-BCAA-30F168D4D860}"/>
    <cellStyle name="SAPBEXHLevel3X 2 2 3" xfId="2097" xr:uid="{3537331C-EE25-4ABD-B233-A304C8B9B8FB}"/>
    <cellStyle name="SAPBEXHLevel3X 2 2 3 2" xfId="13991" xr:uid="{F753251A-F252-4CD1-8C62-08411A304579}"/>
    <cellStyle name="SAPBEXHLevel3X 2 2 3 3" xfId="13103" xr:uid="{BF57578F-6A43-4DD0-8B26-DD6AF0309FDD}"/>
    <cellStyle name="SAPBEXHLevel3X 2 2 3 4" xfId="10758" xr:uid="{0D6DBEB7-CBD9-4056-AD73-79EB800F5F46}"/>
    <cellStyle name="SAPBEXHLevel3X 2 2 4" xfId="2623" xr:uid="{008631A1-D390-4A8A-8914-3FC9F60101E5}"/>
    <cellStyle name="SAPBEXHLevel3X 2 2 4 2" xfId="10238" xr:uid="{6DDBB510-2457-412A-A13F-EAC84757FD8E}"/>
    <cellStyle name="SAPBEXHLevel3X 2 2 5" xfId="1723" xr:uid="{230F1BEF-3825-480C-8A25-690DB8919F7A}"/>
    <cellStyle name="SAPBEXHLevel3X 2 2 5 2" xfId="13593" xr:uid="{4EB0D9A6-698D-41C9-896D-89C1F2D18374}"/>
    <cellStyle name="SAPBEXHLevel3X 2 2 6" xfId="3692" xr:uid="{3F0889A2-9963-482D-A0E9-85CB04DC9AB5}"/>
    <cellStyle name="SAPBEXHLevel3X 2 2 6 2" xfId="15075" xr:uid="{7A0A3EAF-2FD3-4070-A0DE-71FA4F617FF6}"/>
    <cellStyle name="SAPBEXHLevel3X 2 2 7" xfId="3725" xr:uid="{F4D470B8-B085-4B0B-8F4A-363C54A3C5B5}"/>
    <cellStyle name="SAPBEXHLevel3X 2 2 8" xfId="4403" xr:uid="{D6A9DB37-934F-4963-BD2F-CD5097A70C9C}"/>
    <cellStyle name="SAPBEXHLevel3X 2 2 9" xfId="8347" xr:uid="{2FB35886-A969-47F1-930C-D3BB13B45C79}"/>
    <cellStyle name="SAPBEXHLevel3X 2 3" xfId="1301" xr:uid="{83C15D86-07E8-4E1F-BD23-FE2D6061C55B}"/>
    <cellStyle name="SAPBEXHLevel3X 2 3 2" xfId="2549" xr:uid="{2A5DBA1C-BB72-4CCA-8F79-D8B11AE5224D}"/>
    <cellStyle name="SAPBEXHLevel3X 2 3 2 2" xfId="15673" xr:uid="{86FAA8A1-4B24-47A9-B590-7E5BD55A7B55}"/>
    <cellStyle name="SAPBEXHLevel3X 2 3 2 3" xfId="17057" xr:uid="{DCEAB0EA-A3F5-464B-9008-D61FAED9F7B2}"/>
    <cellStyle name="SAPBEXHLevel3X 2 3 2 4" xfId="12273" xr:uid="{F34A601A-C00E-4072-981F-28DB0EE925E4}"/>
    <cellStyle name="SAPBEXHLevel3X 2 3 3" xfId="3055" xr:uid="{08FAABC4-A4FA-4CE4-BB08-025AE0279EAB}"/>
    <cellStyle name="SAPBEXHLevel3X 2 3 3 2" xfId="14101" xr:uid="{E9AA304C-19CE-4D1B-B765-05340B76B001}"/>
    <cellStyle name="SAPBEXHLevel3X 2 3 3 3" xfId="13046" xr:uid="{00C330B5-6EA9-4A95-A971-0C753ED42D04}"/>
    <cellStyle name="SAPBEXHLevel3X 2 3 3 4" xfId="10870" xr:uid="{C5D7C361-7977-489B-BE6D-4F1BEACF4C44}"/>
    <cellStyle name="SAPBEXHLevel3X 2 3 4" xfId="3197" xr:uid="{D418E86B-2E8B-4B56-BFA6-F3B8B483CBDB}"/>
    <cellStyle name="SAPBEXHLevel3X 2 3 4 2" xfId="10073" xr:uid="{501DF053-B789-490B-A558-A2AA972AD7B1}"/>
    <cellStyle name="SAPBEXHLevel3X 2 3 5" xfId="3497" xr:uid="{0982C9DA-A83A-4712-8982-8AEC71E20F4C}"/>
    <cellStyle name="SAPBEXHLevel3X 2 3 5 2" xfId="13467" xr:uid="{C53E6AEF-0051-4069-A6CC-C42332B64A21}"/>
    <cellStyle name="SAPBEXHLevel3X 2 3 6" xfId="3873" xr:uid="{5CD8E790-D1B2-41EC-879D-FA81C3384855}"/>
    <cellStyle name="SAPBEXHLevel3X 2 3 6 2" xfId="13359" xr:uid="{70C1068F-EEC7-425A-98E6-17E51F72FEF5}"/>
    <cellStyle name="SAPBEXHLevel3X 2 3 7" xfId="3416" xr:uid="{6C3155C8-02AD-490E-BBA0-F987DDAB37D7}"/>
    <cellStyle name="SAPBEXHLevel3X 2 3 8" xfId="8180" xr:uid="{465C0E5F-C4FB-474D-8373-F6BC5B8777D6}"/>
    <cellStyle name="SAPBEXHLevel3X 2 4" xfId="2096" xr:uid="{3C6535DC-E599-4695-BC21-BD74EDE6DB91}"/>
    <cellStyle name="SAPBEXHLevel3X 2 4 2" xfId="12530" xr:uid="{89FD3751-68FE-4EAB-A334-21197835820D}"/>
    <cellStyle name="SAPBEXHLevel3X 2 4 2 2" xfId="15841" xr:uid="{B3A68D59-4BFE-4BA0-A749-6E546BE61737}"/>
    <cellStyle name="SAPBEXHLevel3X 2 4 2 3" xfId="17314" xr:uid="{EA6F08B8-FF08-44F3-BB6B-AE412819ABD4}"/>
    <cellStyle name="SAPBEXHLevel3X 2 4 3" xfId="11128" xr:uid="{911DB20A-EE16-4839-B2AC-426F3533905A}"/>
    <cellStyle name="SAPBEXHLevel3X 2 4 3 2" xfId="14315" xr:uid="{EF50D83B-D53B-42A4-8A4C-0B1246775765}"/>
    <cellStyle name="SAPBEXHLevel3X 2 4 3 3" xfId="13670" xr:uid="{BEBA25DF-971A-49C0-B6B7-D1C99FC1769E}"/>
    <cellStyle name="SAPBEXHLevel3X 2 4 4" xfId="10143" xr:uid="{21629DFC-4A45-4F42-9B87-201707B74B7C}"/>
    <cellStyle name="SAPBEXHLevel3X 2 4 5" xfId="13537" xr:uid="{60AA6E98-2DA5-476D-BC09-9DA204B1087B}"/>
    <cellStyle name="SAPBEXHLevel3X 2 4 6" xfId="13116" xr:uid="{3BA702DE-A2AF-4B99-B815-D06CB1F667C5}"/>
    <cellStyle name="SAPBEXHLevel3X 2 4 7" xfId="8251" xr:uid="{0E0DA6B8-C400-419E-BFC0-3D806B4A541C}"/>
    <cellStyle name="SAPBEXHLevel3X 2 5" xfId="1708" xr:uid="{CD5708F2-DE9B-404E-9DF3-6690B0BD7E33}"/>
    <cellStyle name="SAPBEXHLevel3X 2 5 2" xfId="12714" xr:uid="{6AF80D05-7EBE-4442-AA6F-E683890891EA}"/>
    <cellStyle name="SAPBEXHLevel3X 2 5 2 2" xfId="15928" xr:uid="{52514AC0-EC31-42BD-9773-899361F6A7BA}"/>
    <cellStyle name="SAPBEXHLevel3X 2 5 2 3" xfId="17489" xr:uid="{13A402D5-8FD0-457E-A15B-A9A329A94D87}"/>
    <cellStyle name="SAPBEXHLevel3X 2 5 3" xfId="11305" xr:uid="{6E9F459B-3CDB-4B0C-A313-48CBE2AC7393}"/>
    <cellStyle name="SAPBEXHLevel3X 2 5 3 2" xfId="14451" xr:uid="{DD5ECA8B-E714-4B46-8D72-90EDB1B4344A}"/>
    <cellStyle name="SAPBEXHLevel3X 2 5 3 3" xfId="9151" xr:uid="{E50A49B8-EE39-4E6C-BC48-98CA13A2934E}"/>
    <cellStyle name="SAPBEXHLevel3X 2 5 4" xfId="10018" xr:uid="{2C954CA9-8F09-4FDC-8B7F-E606F9D8C29A}"/>
    <cellStyle name="SAPBEXHLevel3X 2 5 5" xfId="13412" xr:uid="{52FFB1EB-342E-4E8B-9783-3808CB092F63}"/>
    <cellStyle name="SAPBEXHLevel3X 2 5 6" xfId="14380" xr:uid="{AA099E26-E895-4EA9-A11E-2835C4F249D2}"/>
    <cellStyle name="SAPBEXHLevel3X 2 5 7" xfId="8125" xr:uid="{0A91E537-117B-4614-A1F7-ECFE74796CAB}"/>
    <cellStyle name="SAPBEXHLevel3X 2 6" xfId="1582" xr:uid="{6AF0E426-06B9-4B0D-8379-8C06981E0FAF}"/>
    <cellStyle name="SAPBEXHLevel3X 2 6 2" xfId="12453" xr:uid="{95F206A7-65FE-4AF4-92A4-2CE0DE1096CD}"/>
    <cellStyle name="SAPBEXHLevel3X 2 6 2 2" xfId="15764" xr:uid="{5B7A6672-3699-4A12-968D-7B7392D8777F}"/>
    <cellStyle name="SAPBEXHLevel3X 2 6 2 3" xfId="17237" xr:uid="{C7F807AA-9359-4CFE-B294-D3A023724AD5}"/>
    <cellStyle name="SAPBEXHLevel3X 2 6 3" xfId="14238" xr:uid="{0BA819E7-6E5D-4DEF-A83D-1B53F86DFD76}"/>
    <cellStyle name="SAPBEXHLevel3X 2 6 4" xfId="13039" xr:uid="{7ADA8764-C7D1-405D-B1A9-751E8842D67B}"/>
    <cellStyle name="SAPBEXHLevel3X 2 6 5" xfId="11051" xr:uid="{628965B1-1D59-446C-BB09-8FA05E8D60B7}"/>
    <cellStyle name="SAPBEXHLevel3X 2 7" xfId="3559" xr:uid="{A806AC36-14AE-456B-BF7E-54E443C0889F}"/>
    <cellStyle name="SAPBEXHLevel3X 2 7 2" xfId="15385" xr:uid="{9500AD45-08BC-4384-9426-FC343E07A069}"/>
    <cellStyle name="SAPBEXHLevel3X 2 7 3" xfId="16566" xr:uid="{8A465F3D-E7D9-4BB0-8FEC-1AC442750330}"/>
    <cellStyle name="SAPBEXHLevel3X 2 7 4" xfId="11672" xr:uid="{B4265279-4A8C-446B-BA97-D483A8B2B9AD}"/>
    <cellStyle name="SAPBEXHLevel3X 2 8" xfId="1850" xr:uid="{C99A1803-E29D-4FEB-A000-DD65BD4728E0}"/>
    <cellStyle name="SAPBEXHLevel3X 2 8 2" xfId="13786" xr:uid="{A5BDEAF0-59F4-4C0F-AD41-4F1B8FE32AC0}"/>
    <cellStyle name="SAPBEXHLevel3X 2 8 3" xfId="13825" xr:uid="{205192F9-2DD5-40A7-9732-02A6978AD17A}"/>
    <cellStyle name="SAPBEXHLevel3X 2 8 4" xfId="10526" xr:uid="{67DA8D1A-105F-4D27-8900-5035796836C7}"/>
    <cellStyle name="SAPBEXHLevel3X 2 9" xfId="4439" xr:uid="{15ABD1BE-73F3-4457-B991-6CD738D4FDCD}"/>
    <cellStyle name="SAPBEXHLevel3X 2 9 2" xfId="9246" xr:uid="{13CFDD58-8599-4D91-90A1-C4B2010D41D9}"/>
    <cellStyle name="SAPBEXHLevel3X 3" xfId="819" xr:uid="{66B757E0-F3B9-4D6D-941C-3F588CB1091F}"/>
    <cellStyle name="SAPBEXHLevel3X 3 10" xfId="5728" xr:uid="{5C19414B-786B-40BA-8AC3-2407C20293DC}"/>
    <cellStyle name="SAPBEXHLevel3X 3 10 2" xfId="12274" xr:uid="{B79FD95F-7FAC-4822-A373-B225D2551669}"/>
    <cellStyle name="SAPBEXHLevel3X 3 10 2 2" xfId="15674" xr:uid="{4D8FC98A-7548-438A-9E2F-4B1075449B47}"/>
    <cellStyle name="SAPBEXHLevel3X 3 10 2 3" xfId="17058" xr:uid="{DAAA0A18-FCA6-4212-BA4D-23DC444511DD}"/>
    <cellStyle name="SAPBEXHLevel3X 3 10 3" xfId="10871" xr:uid="{83F23D8E-1F89-46BA-AFFD-D7EF191447DF}"/>
    <cellStyle name="SAPBEXHLevel3X 3 10 3 2" xfId="14102" xr:uid="{E712FA1A-D167-4617-91D0-BFBE1246D8FC}"/>
    <cellStyle name="SAPBEXHLevel3X 3 10 3 3" xfId="14352" xr:uid="{5736F778-AB22-4728-B729-F539FED399E6}"/>
    <cellStyle name="SAPBEXHLevel3X 3 10 4" xfId="10074" xr:uid="{4602217B-1221-4411-8234-173331F448F8}"/>
    <cellStyle name="SAPBEXHLevel3X 3 10 5" xfId="13468" xr:uid="{FD84EF16-39A7-474A-966C-BBFEB09588D2}"/>
    <cellStyle name="SAPBEXHLevel3X 3 10 6" xfId="14599" xr:uid="{462816DD-377B-4038-AB47-4A1A2A2245A9}"/>
    <cellStyle name="SAPBEXHLevel3X 3 10 7" xfId="8181" xr:uid="{2E689EDA-3ED1-4F97-BDC6-02C62D87CF74}"/>
    <cellStyle name="SAPBEXHLevel3X 3 11" xfId="6005" xr:uid="{EBE37D15-CD1E-4BA7-9E5A-B3C3014F6F9E}"/>
    <cellStyle name="SAPBEXHLevel3X 3 11 2" xfId="12531" xr:uid="{247D9C47-E82B-490C-BB94-E2D2C5256E13}"/>
    <cellStyle name="SAPBEXHLevel3X 3 11 2 2" xfId="15842" xr:uid="{8B5752AB-36F3-4E1A-B16A-8010749DA90F}"/>
    <cellStyle name="SAPBEXHLevel3X 3 11 2 3" xfId="17315" xr:uid="{78F597D4-7662-46B3-B68D-084C4E38610F}"/>
    <cellStyle name="SAPBEXHLevel3X 3 11 3" xfId="11129" xr:uid="{32F481AB-730E-4877-874A-169BAFBDEAFD}"/>
    <cellStyle name="SAPBEXHLevel3X 3 11 3 2" xfId="14316" xr:uid="{0AB2EED6-A410-45C7-A49C-7C492CF98887}"/>
    <cellStyle name="SAPBEXHLevel3X 3 11 3 3" xfId="14634" xr:uid="{0B686FED-80F1-4DD0-88EB-F068804899C2}"/>
    <cellStyle name="SAPBEXHLevel3X 3 11 4" xfId="9851" xr:uid="{5EC6F43C-8B72-4C02-8028-7580B53A3B9D}"/>
    <cellStyle name="SAPBEXHLevel3X 3 11 5" xfId="13284" xr:uid="{056AE123-5721-481B-A9CA-61B014FB79BA}"/>
    <cellStyle name="SAPBEXHLevel3X 3 11 6" xfId="13029" xr:uid="{79292956-0546-48AE-A271-23A2FBBB4948}"/>
    <cellStyle name="SAPBEXHLevel3X 3 11 7" xfId="7958" xr:uid="{58C066E0-3BF1-4BE4-A5CE-56B91D16F8B9}"/>
    <cellStyle name="SAPBEXHLevel3X 3 12" xfId="8126" xr:uid="{0E57AD41-119E-4596-A23E-9001B6712164}"/>
    <cellStyle name="SAPBEXHLevel3X 3 12 2" xfId="12715" xr:uid="{390B5C07-780E-4F3F-8279-6D6119A0D9A3}"/>
    <cellStyle name="SAPBEXHLevel3X 3 12 2 2" xfId="15929" xr:uid="{7913F241-D8DB-4835-86D0-BB8620BB41D6}"/>
    <cellStyle name="SAPBEXHLevel3X 3 12 2 3" xfId="17490" xr:uid="{1A4DBCEC-384E-43A8-9DE8-851200CDE036}"/>
    <cellStyle name="SAPBEXHLevel3X 3 12 3" xfId="11306" xr:uid="{B4D92A79-BB5C-4716-A0DD-7E33128D0BE4}"/>
    <cellStyle name="SAPBEXHLevel3X 3 12 3 2" xfId="14452" xr:uid="{06D3566E-83DF-45EF-9E0B-1331A6EFFD71}"/>
    <cellStyle name="SAPBEXHLevel3X 3 12 3 3" xfId="9381" xr:uid="{0EFAB93F-4F27-48AD-9483-A449AF130976}"/>
    <cellStyle name="SAPBEXHLevel3X 3 12 4" xfId="10019" xr:uid="{C0842440-4D7F-48E1-AB50-D7C9DFF13CDA}"/>
    <cellStyle name="SAPBEXHLevel3X 3 12 5" xfId="13413" xr:uid="{BDBB11CE-3C56-49FB-9F0E-27583A3DCE2D}"/>
    <cellStyle name="SAPBEXHLevel3X 3 12 6" xfId="15081" xr:uid="{5C8BCEF7-0899-4BB6-A06A-3FAED2C18541}"/>
    <cellStyle name="SAPBEXHLevel3X 3 13" xfId="11052" xr:uid="{BB25E118-BE01-4A72-8165-0DE9AA51BB05}"/>
    <cellStyle name="SAPBEXHLevel3X 3 13 2" xfId="12454" xr:uid="{279B4400-C46A-4CD1-9961-F162F67655E8}"/>
    <cellStyle name="SAPBEXHLevel3X 3 13 2 2" xfId="15765" xr:uid="{8E3D1633-A23E-4EDE-9351-AC36B0E8E602}"/>
    <cellStyle name="SAPBEXHLevel3X 3 13 2 3" xfId="17238" xr:uid="{4D7CEBBD-B009-43FE-BDDD-CF8CFF990272}"/>
    <cellStyle name="SAPBEXHLevel3X 3 13 3" xfId="14239" xr:uid="{8A66F61E-F7BB-4F59-AF47-34CB524B7E6C}"/>
    <cellStyle name="SAPBEXHLevel3X 3 13 4" xfId="14345" xr:uid="{BF913918-6D28-4307-B27A-F39C5C3ABB7D}"/>
    <cellStyle name="SAPBEXHLevel3X 3 14" xfId="11673" xr:uid="{1EBB294A-D96B-4110-B8B8-277D46A9E142}"/>
    <cellStyle name="SAPBEXHLevel3X 3 14 2" xfId="15386" xr:uid="{A4F54FC6-4564-439C-B284-76A42965D64F}"/>
    <cellStyle name="SAPBEXHLevel3X 3 14 3" xfId="16567" xr:uid="{CCB176BA-CF6B-4944-B04F-35FCAC114091}"/>
    <cellStyle name="SAPBEXHLevel3X 3 15" xfId="10527" xr:uid="{3684C759-7109-4F8A-8CD1-378BDAD2EDB3}"/>
    <cellStyle name="SAPBEXHLevel3X 3 15 2" xfId="13787" xr:uid="{80F4B1C1-FE2D-4140-B11D-097B83A33DA2}"/>
    <cellStyle name="SAPBEXHLevel3X 3 15 3" xfId="13549" xr:uid="{F446B202-B445-442B-B3A3-8B44B3B488A8}"/>
    <cellStyle name="SAPBEXHLevel3X 3 16" xfId="9247" xr:uid="{1EE9F872-7AEC-4632-B2A9-32AB07C47B2E}"/>
    <cellStyle name="SAPBEXHLevel3X 3 17" xfId="9010" xr:uid="{65629C24-3E36-4A1C-9388-E3E9D8E55E30}"/>
    <cellStyle name="SAPBEXHLevel3X 3 18" xfId="7358" xr:uid="{B3EF839C-0CC4-494F-9662-81CF3305C94F}"/>
    <cellStyle name="SAPBEXHLevel3X 3 2" xfId="820" xr:uid="{89DA6300-593C-4528-831F-90464455A1FC}"/>
    <cellStyle name="SAPBEXHLevel3X 3 2 10" xfId="6006" xr:uid="{132468EF-5742-4B4F-9448-EA11B5FB570F}"/>
    <cellStyle name="SAPBEXHLevel3X 3 2 10 2" xfId="9011" xr:uid="{A7A4D1C6-6BD2-49C4-AD09-A9C061FABF78}"/>
    <cellStyle name="SAPBEXHLevel3X 3 2 11" xfId="7359" xr:uid="{C6E6012C-2330-440A-9851-EEDF04809104}"/>
    <cellStyle name="SAPBEXHLevel3X 3 2 2" xfId="1304" xr:uid="{964A2990-9B46-4FA7-B9BA-66C47881AFD0}"/>
    <cellStyle name="SAPBEXHLevel3X 3 2 2 2" xfId="2552" xr:uid="{44B47D15-2517-4BA6-89AF-3000865F37A8}"/>
    <cellStyle name="SAPBEXHLevel3X 3 2 2 2 2" xfId="15567" xr:uid="{F4D0514F-712C-4126-B839-5184A5DE60AC}"/>
    <cellStyle name="SAPBEXHLevel3X 3 2 2 2 3" xfId="16963" xr:uid="{DA8DB927-92F1-42D4-87DB-9879CB7385BF}"/>
    <cellStyle name="SAPBEXHLevel3X 3 2 2 2 4" xfId="12164" xr:uid="{B1B9242E-A00E-4BDD-B4D1-CCC55D481CB0}"/>
    <cellStyle name="SAPBEXHLevel3X 3 2 2 3" xfId="3058" xr:uid="{52AAAD1A-B164-488D-8A30-FCBE64C7C4D5}"/>
    <cellStyle name="SAPBEXHLevel3X 3 2 2 3 2" xfId="13993" xr:uid="{0DE578A7-1B5C-49F4-9A6D-535C41C7C69D}"/>
    <cellStyle name="SAPBEXHLevel3X 3 2 2 3 3" xfId="13558" xr:uid="{F6AE8E20-5C62-43D0-B6C8-68BC15A5579C}"/>
    <cellStyle name="SAPBEXHLevel3X 3 2 2 3 4" xfId="10760" xr:uid="{A57CED79-E8B3-4636-BD82-08093171EC3F}"/>
    <cellStyle name="SAPBEXHLevel3X 3 2 2 4" xfId="1571" xr:uid="{3A288B97-D277-4F29-AF63-FC00AED1C4D2}"/>
    <cellStyle name="SAPBEXHLevel3X 3 2 2 4 2" xfId="9792" xr:uid="{CFF385BD-72D2-472E-B357-3B95243A60E5}"/>
    <cellStyle name="SAPBEXHLevel3X 3 2 2 5" xfId="3317" xr:uid="{9A8F4F45-2643-40B8-A5F5-5979BEAD26EA}"/>
    <cellStyle name="SAPBEXHLevel3X 3 2 2 5 2" xfId="13225" xr:uid="{43C29289-E022-4D16-8ECC-5F4CBF54550B}"/>
    <cellStyle name="SAPBEXHLevel3X 3 2 2 6" xfId="4034" xr:uid="{8F5D978C-79D8-4B0C-A171-9E6B65C60EE3}"/>
    <cellStyle name="SAPBEXHLevel3X 3 2 2 6 2" xfId="14758" xr:uid="{BBDE94C0-70A6-499D-A609-302FE52C4831}"/>
    <cellStyle name="SAPBEXHLevel3X 3 2 2 7" xfId="4261" xr:uid="{16447613-1D9F-453A-94A3-9AD023082784}"/>
    <cellStyle name="SAPBEXHLevel3X 3 2 2 8" xfId="7899" xr:uid="{79B8EC4F-D27D-4C5F-8A03-13B6AAA2C15B}"/>
    <cellStyle name="SAPBEXHLevel3X 3 2 3" xfId="2099" xr:uid="{5D549599-45EB-4075-AA95-9E38EA7E3336}"/>
    <cellStyle name="SAPBEXHLevel3X 3 2 3 2" xfId="12275" xr:uid="{6A7A8CF1-B27D-4F8E-A477-7EDB6860143A}"/>
    <cellStyle name="SAPBEXHLevel3X 3 2 3 2 2" xfId="15675" xr:uid="{F42FC118-E88E-47C6-8BE4-84B7FB525C0A}"/>
    <cellStyle name="SAPBEXHLevel3X 3 2 3 2 3" xfId="17059" xr:uid="{EEB54683-EC24-4D0C-8F9C-5CED0041D784}"/>
    <cellStyle name="SAPBEXHLevel3X 3 2 3 3" xfId="10872" xr:uid="{6B8D171E-69CC-4007-85F2-2C1984927EB6}"/>
    <cellStyle name="SAPBEXHLevel3X 3 2 3 3 2" xfId="14103" xr:uid="{23397F1B-96BE-4B64-9F97-6D5114831FA6}"/>
    <cellStyle name="SAPBEXHLevel3X 3 2 3 3 3" xfId="15054" xr:uid="{ED0A3126-9DAA-45CB-9AA9-800F1A10DDF2}"/>
    <cellStyle name="SAPBEXHLevel3X 3 2 3 4" xfId="10145" xr:uid="{898EE1BD-34C3-4DA5-93A7-0E7D5290E51B}"/>
    <cellStyle name="SAPBEXHLevel3X 3 2 3 5" xfId="13539" xr:uid="{B32779F8-0308-4874-8298-89204E0992C3}"/>
    <cellStyle name="SAPBEXHLevel3X 3 2 3 6" xfId="13575" xr:uid="{777AA1E6-E860-4C5F-ABA8-DC5A704B4E42}"/>
    <cellStyle name="SAPBEXHLevel3X 3 2 3 7" xfId="8253" xr:uid="{B69B93B6-DE66-46EC-9EF2-42F524187CAB}"/>
    <cellStyle name="SAPBEXHLevel3X 3 2 4" xfId="1710" xr:uid="{08E5A827-C372-460F-8029-1ED85CE86C6A}"/>
    <cellStyle name="SAPBEXHLevel3X 3 2 4 2" xfId="12532" xr:uid="{4EF2749F-7F27-41E0-A93F-2B2DBEBFAD81}"/>
    <cellStyle name="SAPBEXHLevel3X 3 2 4 2 2" xfId="15843" xr:uid="{7DC255AF-036F-42B7-BF71-9B388FAC26C8}"/>
    <cellStyle name="SAPBEXHLevel3X 3 2 4 2 3" xfId="17316" xr:uid="{0B76B173-C4B4-497E-82D0-C0125403C663}"/>
    <cellStyle name="SAPBEXHLevel3X 3 2 4 3" xfId="11130" xr:uid="{0EE9C80E-3AEE-4702-8795-96077F068DB1}"/>
    <cellStyle name="SAPBEXHLevel3X 3 2 4 3 2" xfId="14317" xr:uid="{24A2C433-E6DA-49A5-92C0-3B853FDEC944}"/>
    <cellStyle name="SAPBEXHLevel3X 3 2 4 3 3" xfId="13315" xr:uid="{D6F862BB-3570-40E3-B432-B401CEC3F21A}"/>
    <cellStyle name="SAPBEXHLevel3X 3 2 4 4" xfId="9850" xr:uid="{301A0E17-4253-494A-B283-AAF31E5C9BDA}"/>
    <cellStyle name="SAPBEXHLevel3X 3 2 4 5" xfId="13283" xr:uid="{7A55D44A-0CF6-48A5-AA3D-954DE54BAAC0}"/>
    <cellStyle name="SAPBEXHLevel3X 3 2 4 6" xfId="15243" xr:uid="{84FD1407-8EBB-4A72-AEAB-96CBC0ADE8F9}"/>
    <cellStyle name="SAPBEXHLevel3X 3 2 4 7" xfId="7957" xr:uid="{B3F93413-36F6-436B-8CF4-73AFAB5D0881}"/>
    <cellStyle name="SAPBEXHLevel3X 3 2 5" xfId="1665" xr:uid="{C52D73CA-A9DA-40FA-96D3-355F43A19E23}"/>
    <cellStyle name="SAPBEXHLevel3X 3 2 5 2" xfId="12716" xr:uid="{09F76CB2-D4B3-4DD2-8B27-321791AE9199}"/>
    <cellStyle name="SAPBEXHLevel3X 3 2 5 2 2" xfId="15930" xr:uid="{842CCA44-218E-4110-AD9A-2CD8C64CB075}"/>
    <cellStyle name="SAPBEXHLevel3X 3 2 5 2 3" xfId="17491" xr:uid="{972D4B6B-CC74-44B8-A467-831C71658AE6}"/>
    <cellStyle name="SAPBEXHLevel3X 3 2 5 3" xfId="11307" xr:uid="{FFA6AA77-5AB5-499C-A910-408DF1A47B3F}"/>
    <cellStyle name="SAPBEXHLevel3X 3 2 5 3 2" xfId="14453" xr:uid="{2F15D9D7-14CE-48F4-A070-4F5A3B42C1D6}"/>
    <cellStyle name="SAPBEXHLevel3X 3 2 5 3 3" xfId="9152" xr:uid="{E93530F3-1AD9-4A37-8F0B-B941B1785CD4}"/>
    <cellStyle name="SAPBEXHLevel3X 3 2 5 4" xfId="10020" xr:uid="{89CCF3F2-F76D-4D2B-973D-022E697B953C}"/>
    <cellStyle name="SAPBEXHLevel3X 3 2 5 5" xfId="13414" xr:uid="{09A60A23-3C71-45EA-9701-324AC85C13CA}"/>
    <cellStyle name="SAPBEXHLevel3X 3 2 5 6" xfId="13171" xr:uid="{4ADA4E11-39DB-4C64-95B8-DCAC02BB90ED}"/>
    <cellStyle name="SAPBEXHLevel3X 3 2 5 7" xfId="8127" xr:uid="{D532B2BF-5157-4EA9-81D4-D60965E9F822}"/>
    <cellStyle name="SAPBEXHLevel3X 3 2 6" xfId="3316" xr:uid="{2EA7680B-F397-4611-9D0D-954E9ADC9E21}"/>
    <cellStyle name="SAPBEXHLevel3X 3 2 6 2" xfId="12455" xr:uid="{DF34B802-7B23-4989-884F-A26505FF7ED3}"/>
    <cellStyle name="SAPBEXHLevel3X 3 2 6 2 2" xfId="15766" xr:uid="{7AD0AE33-7A02-48C5-B493-030C00707817}"/>
    <cellStyle name="SAPBEXHLevel3X 3 2 6 2 3" xfId="17239" xr:uid="{9DBFA89D-D1EE-4D36-806D-216B8B25D801}"/>
    <cellStyle name="SAPBEXHLevel3X 3 2 6 3" xfId="14240" xr:uid="{79FE0089-5D67-445B-B13A-7A9FE77C9E01}"/>
    <cellStyle name="SAPBEXHLevel3X 3 2 6 4" xfId="15047" xr:uid="{13CB5BFF-A57C-464C-80B2-043EE8489FD1}"/>
    <cellStyle name="SAPBEXHLevel3X 3 2 6 5" xfId="11053" xr:uid="{9C737914-52DC-4C83-9D0D-BFA2A78C3217}"/>
    <cellStyle name="SAPBEXHLevel3X 3 2 7" xfId="3239" xr:uid="{A027E94C-FCDE-441A-B949-2DAFA469BD58}"/>
    <cellStyle name="SAPBEXHLevel3X 3 2 7 2" xfId="15387" xr:uid="{9F1CF123-695F-4D10-81BD-A082D07AC0BC}"/>
    <cellStyle name="SAPBEXHLevel3X 3 2 7 3" xfId="16568" xr:uid="{E19EF309-A384-4C54-85AC-151E3627A9B4}"/>
    <cellStyle name="SAPBEXHLevel3X 3 2 7 4" xfId="11674" xr:uid="{B1525F66-951F-420D-B98A-10A3D7A4BBE4}"/>
    <cellStyle name="SAPBEXHLevel3X 3 2 8" xfId="4357" xr:uid="{5D27D067-CA88-45BE-A7E3-0C308DB0FF1D}"/>
    <cellStyle name="SAPBEXHLevel3X 3 2 8 2" xfId="13788" xr:uid="{C2BC6732-2198-4E4E-9180-C2DD3B5BCF92}"/>
    <cellStyle name="SAPBEXHLevel3X 3 2 8 3" xfId="14720" xr:uid="{B2FE5F1A-3155-449A-86FC-A2E127632675}"/>
    <cellStyle name="SAPBEXHLevel3X 3 2 8 4" xfId="10528" xr:uid="{8995A037-C166-4A15-8894-CAC360AA9939}"/>
    <cellStyle name="SAPBEXHLevel3X 3 2 9" xfId="5729" xr:uid="{0B2EB0B1-BC10-4717-AEDD-C04C1E0C08CA}"/>
    <cellStyle name="SAPBEXHLevel3X 3 2 9 2" xfId="9248" xr:uid="{94317E8A-6DC4-413E-A207-ECF8C32316A9}"/>
    <cellStyle name="SAPBEXHLevel3X 3 3" xfId="1303" xr:uid="{32DCBA27-D88F-41AF-9B75-45A56E7A6C03}"/>
    <cellStyle name="SAPBEXHLevel3X 3 3 10" xfId="9012" xr:uid="{709ABBD3-0772-4208-927F-4404BE155342}"/>
    <cellStyle name="SAPBEXHLevel3X 3 3 11" xfId="7360" xr:uid="{AA7ABBC8-99F1-495A-BE28-EAAFCD04D460}"/>
    <cellStyle name="SAPBEXHLevel3X 3 3 2" xfId="2551" xr:uid="{110E1283-E7C9-47E0-9AD5-94767E3DE2C0}"/>
    <cellStyle name="SAPBEXHLevel3X 3 3 2 2" xfId="12165" xr:uid="{617E0936-D3E5-4987-9A06-5509B0FB0697}"/>
    <cellStyle name="SAPBEXHLevel3X 3 3 2 2 2" xfId="15568" xr:uid="{DAAE8A61-E9E0-42A2-81C0-6A7A98435669}"/>
    <cellStyle name="SAPBEXHLevel3X 3 3 2 2 3" xfId="16964" xr:uid="{7D56EBE0-D858-4EA3-9503-1453D6619BAD}"/>
    <cellStyle name="SAPBEXHLevel3X 3 3 2 3" xfId="10761" xr:uid="{B7DBEAE4-91E3-4758-A6CE-864518FB9E8A}"/>
    <cellStyle name="SAPBEXHLevel3X 3 3 2 3 2" xfId="13994" xr:uid="{C21C97F1-962F-4C9D-8D3D-A4F044D73563}"/>
    <cellStyle name="SAPBEXHLevel3X 3 3 2 3 3" xfId="14729" xr:uid="{D9EC9C1E-00B8-4139-8317-D01D1A724DE2}"/>
    <cellStyle name="SAPBEXHLevel3X 3 3 2 4" xfId="9791" xr:uid="{4EB391BC-75BB-4CE6-ADF9-74345D988870}"/>
    <cellStyle name="SAPBEXHLevel3X 3 3 2 5" xfId="13224" xr:uid="{D1AF938C-BB66-4EF5-8BAA-E9358E514CAC}"/>
    <cellStyle name="SAPBEXHLevel3X 3 3 2 6" xfId="13588" xr:uid="{0B35FAB6-508C-4F01-910C-D7EE0D1E3AFB}"/>
    <cellStyle name="SAPBEXHLevel3X 3 3 2 7" xfId="7898" xr:uid="{387F32F4-A278-4FAF-A968-4C0CDB9B3C1C}"/>
    <cellStyle name="SAPBEXHLevel3X 3 3 3" xfId="3057" xr:uid="{608CFACB-39D3-4DB6-BEFA-47634394632F}"/>
    <cellStyle name="SAPBEXHLevel3X 3 3 3 2" xfId="12276" xr:uid="{1CD1E627-76BD-4D44-A405-81AB183E2765}"/>
    <cellStyle name="SAPBEXHLevel3X 3 3 3 2 2" xfId="15676" xr:uid="{0732B60E-8818-4796-B34C-9CB90C142C08}"/>
    <cellStyle name="SAPBEXHLevel3X 3 3 3 2 3" xfId="17060" xr:uid="{BCFE7B2F-084F-44F7-815B-D316083E40CE}"/>
    <cellStyle name="SAPBEXHLevel3X 3 3 3 3" xfId="10873" xr:uid="{47119B54-542B-45DD-A825-4A8CA8BC3A0E}"/>
    <cellStyle name="SAPBEXHLevel3X 3 3 3 3 2" xfId="14104" xr:uid="{72232F08-8F04-4FF6-A53D-999977BFCC2D}"/>
    <cellStyle name="SAPBEXHLevel3X 3 3 3 3 3" xfId="13143" xr:uid="{83981075-4D43-4CE0-9394-953D8F2E7FD8}"/>
    <cellStyle name="SAPBEXHLevel3X 3 3 3 4" xfId="10239" xr:uid="{F77964B0-C221-47F8-83EC-9BA296A76EFF}"/>
    <cellStyle name="SAPBEXHLevel3X 3 3 3 5" xfId="13594" xr:uid="{CF8FBAF5-531D-4E79-8200-D5B1EC78B875}"/>
    <cellStyle name="SAPBEXHLevel3X 3 3 3 6" xfId="13165" xr:uid="{7F95F0FA-9279-41FD-9976-06E6EF7FC039}"/>
    <cellStyle name="SAPBEXHLevel3X 3 3 3 7" xfId="8348" xr:uid="{1AA85D64-43C5-4DB4-B26C-FAAA878E5BE1}"/>
    <cellStyle name="SAPBEXHLevel3X 3 3 4" xfId="1788" xr:uid="{08B42AFE-B313-48D7-BC0D-42D7C516D5CB}"/>
    <cellStyle name="SAPBEXHLevel3X 3 3 4 2" xfId="12533" xr:uid="{A35545C0-B5DC-4F80-A49B-66D836048575}"/>
    <cellStyle name="SAPBEXHLevel3X 3 3 4 2 2" xfId="15844" xr:uid="{FFC3F0FC-38EA-4ABC-BC36-DE1CECBEEDB7}"/>
    <cellStyle name="SAPBEXHLevel3X 3 3 4 2 3" xfId="17317" xr:uid="{CD3928EE-E6C7-4544-9D4D-2229810DA31A}"/>
    <cellStyle name="SAPBEXHLevel3X 3 3 4 3" xfId="11131" xr:uid="{F3DA758A-01C4-4B8C-92BE-5231CCD58780}"/>
    <cellStyle name="SAPBEXHLevel3X 3 3 4 3 2" xfId="14318" xr:uid="{4E71D02C-A675-412C-9C3C-1BDCD06C856A}"/>
    <cellStyle name="SAPBEXHLevel3X 3 3 4 3 3" xfId="14485" xr:uid="{7F74C99F-0A04-46A7-868D-498EE82726C0}"/>
    <cellStyle name="SAPBEXHLevel3X 3 3 4 4" xfId="9849" xr:uid="{DC29B98B-79BE-4916-B787-FF279721801D}"/>
    <cellStyle name="SAPBEXHLevel3X 3 3 4 5" xfId="13282" xr:uid="{50DA24CC-83AE-429F-8BAC-A5132D213ED2}"/>
    <cellStyle name="SAPBEXHLevel3X 3 3 4 6" xfId="14602" xr:uid="{D5CA37BD-DDAB-4D1B-A78D-87C4F03ABB16}"/>
    <cellStyle name="SAPBEXHLevel3X 3 3 4 7" xfId="7956" xr:uid="{B229C706-EB2A-42E6-BC0D-9172864D3569}"/>
    <cellStyle name="SAPBEXHLevel3X 3 3 5" xfId="3499" xr:uid="{42AF8857-29F1-4BF4-8405-FE7C3E944B95}"/>
    <cellStyle name="SAPBEXHLevel3X 3 3 5 2" xfId="12717" xr:uid="{E4E489E3-FE41-4A56-AD7E-D42975C1F998}"/>
    <cellStyle name="SAPBEXHLevel3X 3 3 5 2 2" xfId="15931" xr:uid="{04F71721-0F87-4C4B-91D8-8EB66BCA517C}"/>
    <cellStyle name="SAPBEXHLevel3X 3 3 5 2 3" xfId="17492" xr:uid="{6A6889DC-C349-4D1D-A68A-8914BB8CB7A7}"/>
    <cellStyle name="SAPBEXHLevel3X 3 3 5 3" xfId="11308" xr:uid="{AC8E30EA-A885-4EC5-A67D-5A049E4D9060}"/>
    <cellStyle name="SAPBEXHLevel3X 3 3 5 3 2" xfId="14454" xr:uid="{9CA03743-9768-4616-881A-8353707B5B22}"/>
    <cellStyle name="SAPBEXHLevel3X 3 3 5 3 3" xfId="9153" xr:uid="{83F3EC77-9267-4BF4-8E14-FF45C5975F31}"/>
    <cellStyle name="SAPBEXHLevel3X 3 3 5 4" xfId="10021" xr:uid="{3EC0F6B3-4FFB-410D-B6A4-6CBC562DD640}"/>
    <cellStyle name="SAPBEXHLevel3X 3 3 5 5" xfId="13415" xr:uid="{EADD8DAC-7B06-4C04-AB25-FB5075B4A73A}"/>
    <cellStyle name="SAPBEXHLevel3X 3 3 5 6" xfId="12976" xr:uid="{F5AD1ADD-EE4F-40E0-84BB-4BD2F462B7DC}"/>
    <cellStyle name="SAPBEXHLevel3X 3 3 5 7" xfId="8128" xr:uid="{175A6FFB-C836-44C4-961B-8B9CE0C579EF}"/>
    <cellStyle name="SAPBEXHLevel3X 3 3 6" xfId="4086" xr:uid="{13FFF34A-3B5A-4CBA-B9FF-8B014B8AA6DE}"/>
    <cellStyle name="SAPBEXHLevel3X 3 3 6 2" xfId="12456" xr:uid="{388BCA71-0E5D-424E-996D-B6EEAEEB3B4A}"/>
    <cellStyle name="SAPBEXHLevel3X 3 3 6 2 2" xfId="15767" xr:uid="{360C9CAA-0014-483E-A77A-8636E61C6E87}"/>
    <cellStyle name="SAPBEXHLevel3X 3 3 6 2 3" xfId="17240" xr:uid="{D98BE7C5-8CF7-4711-97AB-7547951DE876}"/>
    <cellStyle name="SAPBEXHLevel3X 3 3 6 3" xfId="14241" xr:uid="{78E8105E-5D49-46DD-9A29-87D524236E5F}"/>
    <cellStyle name="SAPBEXHLevel3X 3 3 6 4" xfId="13136" xr:uid="{401C91AB-014A-45B3-9A7E-39C106C1EDA3}"/>
    <cellStyle name="SAPBEXHLevel3X 3 3 6 5" xfId="11054" xr:uid="{FED9F15A-7ADB-4F02-A76D-E6893D936522}"/>
    <cellStyle name="SAPBEXHLevel3X 3 3 7" xfId="4370" xr:uid="{DAD34C59-62D3-40F6-BF81-3BF1E756E37B}"/>
    <cellStyle name="SAPBEXHLevel3X 3 3 7 2" xfId="15388" xr:uid="{306182CA-6104-4B6B-A871-924D1C351A77}"/>
    <cellStyle name="SAPBEXHLevel3X 3 3 7 3" xfId="16569" xr:uid="{96628014-46D3-4817-B619-45D459FF44FC}"/>
    <cellStyle name="SAPBEXHLevel3X 3 3 7 4" xfId="11675" xr:uid="{3EA89DB0-A1E9-469B-8020-160E574E689F}"/>
    <cellStyle name="SAPBEXHLevel3X 3 3 8" xfId="5730" xr:uid="{E55D58AE-0442-455D-85C6-17AE5D79FF0A}"/>
    <cellStyle name="SAPBEXHLevel3X 3 3 8 2" xfId="13789" xr:uid="{EDC7420D-A733-4C5D-88DC-67EF2FBC9E82}"/>
    <cellStyle name="SAPBEXHLevel3X 3 3 8 3" xfId="13043" xr:uid="{8C297DC0-42B9-4378-96CF-B33F213BE153}"/>
    <cellStyle name="SAPBEXHLevel3X 3 3 8 4" xfId="10529" xr:uid="{40D47638-698D-48B5-B4BF-63113209D12E}"/>
    <cellStyle name="SAPBEXHLevel3X 3 3 9" xfId="6007" xr:uid="{72C47013-A3A4-4E96-9550-B8518B5A1B97}"/>
    <cellStyle name="SAPBEXHLevel3X 3 3 9 2" xfId="9249" xr:uid="{D16DB45A-8F5D-4E59-8446-C9C14C834FD3}"/>
    <cellStyle name="SAPBEXHLevel3X 3 4" xfId="2098" xr:uid="{91FCA43C-A6FA-46DF-AF08-1184670BCEFB}"/>
    <cellStyle name="SAPBEXHLevel3X 3 4 10" xfId="9013" xr:uid="{2649A9B2-FD42-44C0-AA13-80AFBCFB1C37}"/>
    <cellStyle name="SAPBEXHLevel3X 3 4 11" xfId="7361" xr:uid="{2C22185E-2131-46A0-8F6F-1098457E4B71}"/>
    <cellStyle name="SAPBEXHLevel3X 3 4 2" xfId="5731" xr:uid="{C2AECC6D-AA60-4AB7-A31C-D8DA9BA5EA3B}"/>
    <cellStyle name="SAPBEXHLevel3X 3 4 2 2" xfId="12166" xr:uid="{469D41A9-D8F6-4C93-B6C5-27D86F4FC41F}"/>
    <cellStyle name="SAPBEXHLevel3X 3 4 2 2 2" xfId="15569" xr:uid="{61312B3E-B8F0-4D1A-A443-7AEE38E26FC7}"/>
    <cellStyle name="SAPBEXHLevel3X 3 4 2 2 3" xfId="16965" xr:uid="{2EDAE324-2D4C-4117-9B96-5ACA09280CEB}"/>
    <cellStyle name="SAPBEXHLevel3X 3 4 2 3" xfId="10762" xr:uid="{F0D8EAD3-2989-4CC8-98BF-40B731C971C3}"/>
    <cellStyle name="SAPBEXHLevel3X 3 4 2 3 2" xfId="13995" xr:uid="{8DEEAEF9-570B-4418-8FA0-C465238091EA}"/>
    <cellStyle name="SAPBEXHLevel3X 3 4 2 3 3" xfId="13052" xr:uid="{A3D9A7E0-C90A-4222-9EA8-72592ACB512C}"/>
    <cellStyle name="SAPBEXHLevel3X 3 4 2 4" xfId="9790" xr:uid="{E259EE8E-F264-4539-A500-AAC63B356A72}"/>
    <cellStyle name="SAPBEXHLevel3X 3 4 2 5" xfId="13223" xr:uid="{D96F0299-B9AB-4E36-AE61-EEE01E1B0A72}"/>
    <cellStyle name="SAPBEXHLevel3X 3 4 2 6" xfId="13863" xr:uid="{DE0782DD-BA71-4F56-92D0-841BA7CCEEBE}"/>
    <cellStyle name="SAPBEXHLevel3X 3 4 2 7" xfId="7897" xr:uid="{2EE478CF-EC8B-4B96-AE91-5DFF77764FDA}"/>
    <cellStyle name="SAPBEXHLevel3X 3 4 3" xfId="6008" xr:uid="{019FD92C-AC00-43CA-99B6-3B122A699008}"/>
    <cellStyle name="SAPBEXHLevel3X 3 4 3 2" xfId="12277" xr:uid="{58E8802C-6A8F-43ED-A9EE-49810E0B7169}"/>
    <cellStyle name="SAPBEXHLevel3X 3 4 3 2 2" xfId="15677" xr:uid="{110A3B41-9395-42E1-BB7E-94815E0C8862}"/>
    <cellStyle name="SAPBEXHLevel3X 3 4 3 2 3" xfId="17061" xr:uid="{487CEA8A-B821-47F5-B933-404ABCF1FAC5}"/>
    <cellStyle name="SAPBEXHLevel3X 3 4 3 3" xfId="10874" xr:uid="{BB2C16FC-0D7D-4ED1-AB2A-6A0D55D52E3C}"/>
    <cellStyle name="SAPBEXHLevel3X 3 4 3 3 2" xfId="14105" xr:uid="{668A2DDC-57AC-4625-9188-1B335A3EDE08}"/>
    <cellStyle name="SAPBEXHLevel3X 3 4 3 3 3" xfId="12950" xr:uid="{6E513480-D713-4032-9E1D-E9CEEC2B7502}"/>
    <cellStyle name="SAPBEXHLevel3X 3 4 3 4" xfId="10075" xr:uid="{295EB8E8-6CD4-4563-817C-86816EAE6E70}"/>
    <cellStyle name="SAPBEXHLevel3X 3 4 3 5" xfId="13469" xr:uid="{7C6B17B6-3130-4F19-9E49-F4B7611B9DB2}"/>
    <cellStyle name="SAPBEXHLevel3X 3 4 3 6" xfId="15240" xr:uid="{498EF5F1-CE78-4E72-8E64-D4AB80647A53}"/>
    <cellStyle name="SAPBEXHLevel3X 3 4 3 7" xfId="8182" xr:uid="{009F370D-149B-4E6D-AA9B-C6658F7677B8}"/>
    <cellStyle name="SAPBEXHLevel3X 3 4 4" xfId="7955" xr:uid="{B94F622F-5254-4AB3-A106-09C759608ED1}"/>
    <cellStyle name="SAPBEXHLevel3X 3 4 4 2" xfId="12534" xr:uid="{2651F94C-F3AA-454B-9F17-0A0144ED1985}"/>
    <cellStyle name="SAPBEXHLevel3X 3 4 4 2 2" xfId="15845" xr:uid="{FF61ABF2-F8C9-436F-9E7E-ACE3C873B14A}"/>
    <cellStyle name="SAPBEXHLevel3X 3 4 4 2 3" xfId="17318" xr:uid="{EC572A48-6EF6-43A1-A263-D28EFD6747D6}"/>
    <cellStyle name="SAPBEXHLevel3X 3 4 4 3" xfId="11132" xr:uid="{41098C81-37ED-4F64-8D83-B7682CBF0636}"/>
    <cellStyle name="SAPBEXHLevel3X 3 4 4 3 2" xfId="14319" xr:uid="{310987D3-7928-4C93-AC1D-AF643AD8A805}"/>
    <cellStyle name="SAPBEXHLevel3X 3 4 4 3 3" xfId="15127" xr:uid="{769A4370-077D-4B26-8BB3-525200FA029F}"/>
    <cellStyle name="SAPBEXHLevel3X 3 4 4 4" xfId="9848" xr:uid="{557C76C3-8967-4A5B-9ED2-D3F6A1F6CC30}"/>
    <cellStyle name="SAPBEXHLevel3X 3 4 4 5" xfId="13281" xr:uid="{B085AE48-A167-4DFC-931D-44AC07268D57}"/>
    <cellStyle name="SAPBEXHLevel3X 3 4 4 6" xfId="13364" xr:uid="{97FF4318-2CC0-4605-8B0B-EFFDB152441D}"/>
    <cellStyle name="SAPBEXHLevel3X 3 4 5" xfId="8356" xr:uid="{A4873792-4EEE-482D-B5E9-522DE455F939}"/>
    <cellStyle name="SAPBEXHLevel3X 3 4 5 2" xfId="12718" xr:uid="{28933BAE-F013-4F95-8524-BB4AC22FBECF}"/>
    <cellStyle name="SAPBEXHLevel3X 3 4 5 2 2" xfId="15932" xr:uid="{5F5BB463-538F-4502-A461-BEF1436A949F}"/>
    <cellStyle name="SAPBEXHLevel3X 3 4 5 2 3" xfId="17493" xr:uid="{FC9D95B4-0C4F-4DCA-B310-6DCDBE2B8F63}"/>
    <cellStyle name="SAPBEXHLevel3X 3 4 5 3" xfId="11309" xr:uid="{711C42FF-A4C2-4951-BDBF-AC8A5F722558}"/>
    <cellStyle name="SAPBEXHLevel3X 3 4 5 3 2" xfId="14455" xr:uid="{6A25A9FB-8A76-4AA7-8E40-5EDABFDE631C}"/>
    <cellStyle name="SAPBEXHLevel3X 3 4 5 3 3" xfId="9154" xr:uid="{D65FECB0-7525-4489-BAC7-3B3CE5A2D7DE}"/>
    <cellStyle name="SAPBEXHLevel3X 3 4 5 4" xfId="10246" xr:uid="{BEA74EDB-EE13-4DCE-AF99-9B1DF383BF59}"/>
    <cellStyle name="SAPBEXHLevel3X 3 4 5 5" xfId="13602" xr:uid="{58961B4E-C983-48F0-80D4-B6A0AA40C3F4}"/>
    <cellStyle name="SAPBEXHLevel3X 3 4 5 6" xfId="13019" xr:uid="{3D8C2DCE-5A06-4B6F-B5E7-F0BAB25B9D9E}"/>
    <cellStyle name="SAPBEXHLevel3X 3 4 6" xfId="11055" xr:uid="{D931FBA4-16B2-4B1E-B401-A2DCD8884249}"/>
    <cellStyle name="SAPBEXHLevel3X 3 4 6 2" xfId="12457" xr:uid="{114BE769-AF21-46DD-A1CD-0214D566178E}"/>
    <cellStyle name="SAPBEXHLevel3X 3 4 6 2 2" xfId="15768" xr:uid="{DDB93EA5-AA29-4F92-81E2-C6EE1044E5E4}"/>
    <cellStyle name="SAPBEXHLevel3X 3 4 6 2 3" xfId="17241" xr:uid="{0891EA66-2F31-4FBD-AC03-38D74EF3F9B5}"/>
    <cellStyle name="SAPBEXHLevel3X 3 4 6 3" xfId="14242" xr:uid="{66B26CF7-5673-42FB-B4F9-3FB5AA401C60}"/>
    <cellStyle name="SAPBEXHLevel3X 3 4 6 4" xfId="12943" xr:uid="{5C405F4E-A58E-428A-BCC7-06F4A6F58245}"/>
    <cellStyle name="SAPBEXHLevel3X 3 4 7" xfId="11676" xr:uid="{7F54E7B4-A163-458C-9BBC-491CF221ED69}"/>
    <cellStyle name="SAPBEXHLevel3X 3 4 7 2" xfId="15389" xr:uid="{CFF30B70-9AB6-497A-8E77-BF47770EA6F0}"/>
    <cellStyle name="SAPBEXHLevel3X 3 4 7 3" xfId="16570" xr:uid="{9E0C58E7-7D25-4ED4-A856-53478206BA0F}"/>
    <cellStyle name="SAPBEXHLevel3X 3 4 8" xfId="10530" xr:uid="{884CED59-5717-492D-A4B9-454E0B24B58B}"/>
    <cellStyle name="SAPBEXHLevel3X 3 4 8 2" xfId="13790" xr:uid="{DDAD369B-F0B6-406D-80B1-321831150558}"/>
    <cellStyle name="SAPBEXHLevel3X 3 4 8 3" xfId="14349" xr:uid="{560A4FE0-AC4F-4C10-AC2E-950A56E298DF}"/>
    <cellStyle name="SAPBEXHLevel3X 3 4 9" xfId="9250" xr:uid="{95D476F1-51CF-4E47-8503-63DEC7BF6BB1}"/>
    <cellStyle name="SAPBEXHLevel3X 3 5" xfId="1709" xr:uid="{C269EC0D-B735-4A29-9145-99BEAC3E1A6E}"/>
    <cellStyle name="SAPBEXHLevel3X 3 5 10" xfId="9014" xr:uid="{538D6893-F1FA-450A-AEFC-54C6F80586BD}"/>
    <cellStyle name="SAPBEXHLevel3X 3 5 11" xfId="7362" xr:uid="{6A4BD6D7-ADE6-4E61-9587-6DDC092DAB46}"/>
    <cellStyle name="SAPBEXHLevel3X 3 5 2" xfId="5732" xr:uid="{83DA0297-E581-462C-B02A-8465AD054BCA}"/>
    <cellStyle name="SAPBEXHLevel3X 3 5 2 2" xfId="12167" xr:uid="{35F0F34B-EE18-4572-B7A0-9ED650F8F8C1}"/>
    <cellStyle name="SAPBEXHLevel3X 3 5 2 2 2" xfId="15570" xr:uid="{211207AC-060E-487B-AD50-E7E5B7B96512}"/>
    <cellStyle name="SAPBEXHLevel3X 3 5 2 2 3" xfId="16966" xr:uid="{3B29613F-FE96-4718-953E-8AF138EC3DCA}"/>
    <cellStyle name="SAPBEXHLevel3X 3 5 2 3" xfId="10763" xr:uid="{3BB1343D-6CB8-4404-8E98-EC9445495A9E}"/>
    <cellStyle name="SAPBEXHLevel3X 3 5 2 3 2" xfId="13996" xr:uid="{6B2B1EE4-5314-485E-A8A2-99456762D164}"/>
    <cellStyle name="SAPBEXHLevel3X 3 5 2 3 3" xfId="14358" xr:uid="{6220599C-C8B2-4EA0-9486-9CCB4241B833}"/>
    <cellStyle name="SAPBEXHLevel3X 3 5 2 4" xfId="9789" xr:uid="{3C695E48-551B-4C5C-8060-642CCF1B3638}"/>
    <cellStyle name="SAPBEXHLevel3X 3 5 2 5" xfId="13222" xr:uid="{A9B79CEC-28D5-4821-B66C-1A2E6F0D2AB4}"/>
    <cellStyle name="SAPBEXHLevel3X 3 5 2 6" xfId="13129" xr:uid="{5B8DF3C6-4B36-48F1-9AFB-5F8FC324B606}"/>
    <cellStyle name="SAPBEXHLevel3X 3 5 2 7" xfId="7896" xr:uid="{3BBE9C9A-EA99-4AD1-89D9-0AA58A16B167}"/>
    <cellStyle name="SAPBEXHLevel3X 3 5 3" xfId="6009" xr:uid="{BCC5E616-C327-4E46-8EDE-F618E33EB410}"/>
    <cellStyle name="SAPBEXHLevel3X 3 5 3 2" xfId="12278" xr:uid="{FB4CC431-3652-4C2D-9390-6DDCF4BC4D5C}"/>
    <cellStyle name="SAPBEXHLevel3X 3 5 3 2 2" xfId="15678" xr:uid="{5AB067FC-ABCD-49D2-8C5E-FA314088D078}"/>
    <cellStyle name="SAPBEXHLevel3X 3 5 3 2 3" xfId="17062" xr:uid="{0EA7DDDE-3B7B-420A-9988-A9B90C875104}"/>
    <cellStyle name="SAPBEXHLevel3X 3 5 3 3" xfId="10875" xr:uid="{8EF71F7A-403B-4340-B464-EEFD5DB1D6A2}"/>
    <cellStyle name="SAPBEXHLevel3X 3 5 3 3 2" xfId="14106" xr:uid="{A489B999-B0E0-416D-92B5-826B7969FB99}"/>
    <cellStyle name="SAPBEXHLevel3X 3 5 3 3 3" xfId="9094" xr:uid="{C46F9628-D890-43AC-9367-2507E5B22815}"/>
    <cellStyle name="SAPBEXHLevel3X 3 5 3 4" xfId="10076" xr:uid="{D956F8AE-1A1C-48B0-A52F-834C3D2F1306}"/>
    <cellStyle name="SAPBEXHLevel3X 3 5 3 5" xfId="13470" xr:uid="{E84D4000-13C5-443E-947C-FF2FECA922E4}"/>
    <cellStyle name="SAPBEXHLevel3X 3 5 3 6" xfId="13023" xr:uid="{90C4C999-CB5A-44F5-87F0-6A2F83E26CDD}"/>
    <cellStyle name="SAPBEXHLevel3X 3 5 3 7" xfId="8183" xr:uid="{564BFC28-CE4C-442E-8AB5-2562024D7E35}"/>
    <cellStyle name="SAPBEXHLevel3X 3 5 4" xfId="8407" xr:uid="{749D6E3F-F58C-4850-9A81-97BF84ECBA43}"/>
    <cellStyle name="SAPBEXHLevel3X 3 5 4 2" xfId="12535" xr:uid="{CC39C03E-CC7B-48A6-BCD9-B120EDFB9005}"/>
    <cellStyle name="SAPBEXHLevel3X 3 5 4 2 2" xfId="15846" xr:uid="{6EF4394E-7E1E-4195-AEE8-CD7148F877C6}"/>
    <cellStyle name="SAPBEXHLevel3X 3 5 4 2 3" xfId="17319" xr:uid="{601DCEE7-EB49-424B-8B19-119E41F4C312}"/>
    <cellStyle name="SAPBEXHLevel3X 3 5 4 3" xfId="11133" xr:uid="{1B7536F5-B29C-4B7A-92E7-67016D95ECA6}"/>
    <cellStyle name="SAPBEXHLevel3X 3 5 4 3 2" xfId="14320" xr:uid="{D3D1238E-25F4-4070-9463-6FAD49C1A7BF}"/>
    <cellStyle name="SAPBEXHLevel3X 3 5 4 3 3" xfId="12988" xr:uid="{5683C074-D813-43C5-92C5-7B604D342AF8}"/>
    <cellStyle name="SAPBEXHLevel3X 3 5 4 4" xfId="10297" xr:uid="{77F772A8-96A6-4268-86EA-B71B7DA7F922}"/>
    <cellStyle name="SAPBEXHLevel3X 3 5 4 5" xfId="13653" xr:uid="{11030B8F-604A-423E-8DE3-B78D58F37681}"/>
    <cellStyle name="SAPBEXHLevel3X 3 5 4 6" xfId="13016" xr:uid="{553914B1-E87D-46E3-8128-835E1524A4A2}"/>
    <cellStyle name="SAPBEXHLevel3X 3 5 5" xfId="8129" xr:uid="{177E3E17-7B6F-49D7-9B33-DADB3E5C36B0}"/>
    <cellStyle name="SAPBEXHLevel3X 3 5 5 2" xfId="12719" xr:uid="{618D1B64-D482-4F68-8176-EDB1DAE4DCE4}"/>
    <cellStyle name="SAPBEXHLevel3X 3 5 5 2 2" xfId="15933" xr:uid="{1AF0A4A6-4F3F-444A-9E2D-D8B5B08BA8BD}"/>
    <cellStyle name="SAPBEXHLevel3X 3 5 5 2 3" xfId="17494" xr:uid="{8587A586-4E26-44F3-AAAB-E235A461BDBE}"/>
    <cellStyle name="SAPBEXHLevel3X 3 5 5 3" xfId="11310" xr:uid="{3AEA9700-193B-46C4-926E-EC9EFAD46F04}"/>
    <cellStyle name="SAPBEXHLevel3X 3 5 5 3 2" xfId="14456" xr:uid="{00C4C01C-B740-4F45-A38F-95B26D8830C9}"/>
    <cellStyle name="SAPBEXHLevel3X 3 5 5 3 3" xfId="9155" xr:uid="{38D87187-E532-4E33-AACE-3753C4968110}"/>
    <cellStyle name="SAPBEXHLevel3X 3 5 5 4" xfId="10022" xr:uid="{AB6BF2D9-AE87-4B5A-B86B-60375FCB1D19}"/>
    <cellStyle name="SAPBEXHLevel3X 3 5 5 5" xfId="13416" xr:uid="{E0CAB067-8C13-42A1-9F15-B47223162144}"/>
    <cellStyle name="SAPBEXHLevel3X 3 5 5 6" xfId="9043" xr:uid="{ABE46C7B-9967-45C9-92FD-27AA789507B0}"/>
    <cellStyle name="SAPBEXHLevel3X 3 5 6" xfId="11056" xr:uid="{BF8C4BE6-9F9D-4316-80A7-5586AA9C4DA0}"/>
    <cellStyle name="SAPBEXHLevel3X 3 5 6 2" xfId="12458" xr:uid="{07804CBF-A5EF-4DC4-81BF-DA4113BE5425}"/>
    <cellStyle name="SAPBEXHLevel3X 3 5 6 2 2" xfId="15769" xr:uid="{4FA8F69A-22F8-43E6-8E86-BCFB6F209F6E}"/>
    <cellStyle name="SAPBEXHLevel3X 3 5 6 2 3" xfId="17242" xr:uid="{E8128933-F925-4C67-B3DE-AC4F3C812E0E}"/>
    <cellStyle name="SAPBEXHLevel3X 3 5 6 3" xfId="14243" xr:uid="{B67C7169-31C4-489A-A164-0C3297D57F90}"/>
    <cellStyle name="SAPBEXHLevel3X 3 5 6 4" xfId="9098" xr:uid="{6019E912-65B7-4589-9ED0-1B4D98E5C89D}"/>
    <cellStyle name="SAPBEXHLevel3X 3 5 7" xfId="11677" xr:uid="{CF49D119-DA32-4063-B0BE-315432560252}"/>
    <cellStyle name="SAPBEXHLevel3X 3 5 7 2" xfId="15390" xr:uid="{372C87C9-3859-4953-B355-52D1A8056A02}"/>
    <cellStyle name="SAPBEXHLevel3X 3 5 7 3" xfId="16571" xr:uid="{351CEB3B-0CDF-4FDF-98B7-4B5A9337627F}"/>
    <cellStyle name="SAPBEXHLevel3X 3 5 8" xfId="10531" xr:uid="{927F390A-09B3-47D7-B57E-E1220E5AAD2B}"/>
    <cellStyle name="SAPBEXHLevel3X 3 5 8 2" xfId="13791" xr:uid="{F20E89C7-6088-44EF-A72F-AFB4FFC2BEAA}"/>
    <cellStyle name="SAPBEXHLevel3X 3 5 8 3" xfId="15051" xr:uid="{E07A4598-ECB0-4B90-A9FF-8D2C0E0CEEF7}"/>
    <cellStyle name="SAPBEXHLevel3X 3 5 9" xfId="9251" xr:uid="{923EF6EC-689E-4D4F-8B3E-890836F15892}"/>
    <cellStyle name="SAPBEXHLevel3X 3 6" xfId="2252" xr:uid="{4A5A1EC0-D581-447A-B895-53CEE9DA3144}"/>
    <cellStyle name="SAPBEXHLevel3X 3 6 10" xfId="9015" xr:uid="{DEE988AC-EAF4-4DD4-8177-9922900650BE}"/>
    <cellStyle name="SAPBEXHLevel3X 3 6 11" xfId="7363" xr:uid="{0F4C31C2-0496-4109-8842-5FFBE7EAD1A1}"/>
    <cellStyle name="SAPBEXHLevel3X 3 6 2" xfId="5733" xr:uid="{A93F6627-37C7-4ED4-AFDF-6F0044E7B4D5}"/>
    <cellStyle name="SAPBEXHLevel3X 3 6 2 2" xfId="12168" xr:uid="{5CD67D44-82D8-41C0-A11F-A15D7D89FF82}"/>
    <cellStyle name="SAPBEXHLevel3X 3 6 2 2 2" xfId="15571" xr:uid="{00E16FAC-9658-4E74-999C-F0892E0DB945}"/>
    <cellStyle name="SAPBEXHLevel3X 3 6 2 2 3" xfId="16967" xr:uid="{8064D083-0E56-4805-AAE3-8A2BA4FF01C4}"/>
    <cellStyle name="SAPBEXHLevel3X 3 6 2 3" xfId="10764" xr:uid="{6B9FF124-C4F0-497F-B609-592350B53BDE}"/>
    <cellStyle name="SAPBEXHLevel3X 3 6 2 3 2" xfId="13997" xr:uid="{37CF9BB9-FD75-4B1C-A368-7D084C2B3A23}"/>
    <cellStyle name="SAPBEXHLevel3X 3 6 2 3 3" xfId="15060" xr:uid="{2DC35A87-184F-49F2-9C44-FFEE7BF836B3}"/>
    <cellStyle name="SAPBEXHLevel3X 3 6 2 4" xfId="9788" xr:uid="{4D21D9F4-0FDC-471C-A4D8-7B0EEED63DEC}"/>
    <cellStyle name="SAPBEXHLevel3X 3 6 2 5" xfId="13221" xr:uid="{0510B593-B60F-4CE8-BED5-CF60D3851F24}"/>
    <cellStyle name="SAPBEXHLevel3X 3 6 2 6" xfId="14978" xr:uid="{0DC72EBB-E9F2-4F60-B2C7-922843948038}"/>
    <cellStyle name="SAPBEXHLevel3X 3 6 2 7" xfId="7895" xr:uid="{A4457819-41F7-409B-BDC6-10A29FB21AF3}"/>
    <cellStyle name="SAPBEXHLevel3X 3 6 3" xfId="6010" xr:uid="{CFE5D2BF-BE81-45E7-85F6-657CA3092A81}"/>
    <cellStyle name="SAPBEXHLevel3X 3 6 3 2" xfId="12279" xr:uid="{8874741B-DAE5-45F5-B0B3-AFE6460C65B0}"/>
    <cellStyle name="SAPBEXHLevel3X 3 6 3 2 2" xfId="15679" xr:uid="{D2D2AEDE-4981-40D1-835D-4FDB3F49B32C}"/>
    <cellStyle name="SAPBEXHLevel3X 3 6 3 2 3" xfId="17063" xr:uid="{6A806B72-B25A-4B87-B415-37CF25B32FB4}"/>
    <cellStyle name="SAPBEXHLevel3X 3 6 3 3" xfId="10876" xr:uid="{EA969C25-16B1-477B-8B50-4E7AAA6EB601}"/>
    <cellStyle name="SAPBEXHLevel3X 3 6 3 3 2" xfId="14107" xr:uid="{C95A99B9-9B1F-4D47-9732-8769D5A390AF}"/>
    <cellStyle name="SAPBEXHLevel3X 3 6 3 3 3" xfId="13680" xr:uid="{0C98EF24-B26C-481C-A47A-51352D16AB04}"/>
    <cellStyle name="SAPBEXHLevel3X 3 6 3 4" xfId="10077" xr:uid="{46E2AF0E-1E54-4047-BBFC-73FC6E55C61E}"/>
    <cellStyle name="SAPBEXHLevel3X 3 6 3 5" xfId="13471" xr:uid="{96F1191A-F283-4266-A957-8FC7E64CB4E6}"/>
    <cellStyle name="SAPBEXHLevel3X 3 6 3 6" xfId="14173" xr:uid="{E5A31062-9973-4688-AC34-445AA1A23311}"/>
    <cellStyle name="SAPBEXHLevel3X 3 6 3 7" xfId="8184" xr:uid="{9EF9F536-EB04-4568-8FF8-5EBEA892DE39}"/>
    <cellStyle name="SAPBEXHLevel3X 3 6 4" xfId="7954" xr:uid="{C1F8BF6C-E99B-4BDD-9166-68ADCEC3059F}"/>
    <cellStyle name="SAPBEXHLevel3X 3 6 4 2" xfId="12536" xr:uid="{55815ABC-7923-4C64-BA66-1CA7123256C2}"/>
    <cellStyle name="SAPBEXHLevel3X 3 6 4 2 2" xfId="15847" xr:uid="{B9782615-393F-4CB7-BEDE-9A0DB5D5A6F5}"/>
    <cellStyle name="SAPBEXHLevel3X 3 6 4 2 3" xfId="17320" xr:uid="{81B03557-B480-4730-8363-78F8861F79D6}"/>
    <cellStyle name="SAPBEXHLevel3X 3 6 4 3" xfId="11134" xr:uid="{6479DA6C-B83D-4B75-882F-B40D071CA155}"/>
    <cellStyle name="SAPBEXHLevel3X 3 6 4 3 2" xfId="14321" xr:uid="{2FDCDC79-4E96-4C80-AE15-34CB1E299EEC}"/>
    <cellStyle name="SAPBEXHLevel3X 3 6 4 3 3" xfId="14140" xr:uid="{0699CF8A-C1B0-45EE-88BC-18ED9144D595}"/>
    <cellStyle name="SAPBEXHLevel3X 3 6 4 4" xfId="9847" xr:uid="{5ADB2EDB-52FF-46EB-813E-99D08E7A5259}"/>
    <cellStyle name="SAPBEXHLevel3X 3 6 4 5" xfId="13280" xr:uid="{4FC1030F-5380-495D-AFE0-C6C81B4948F2}"/>
    <cellStyle name="SAPBEXHLevel3X 3 6 4 6" xfId="14672" xr:uid="{47C8D9A3-5901-4BEB-BF74-426F0960EDEC}"/>
    <cellStyle name="SAPBEXHLevel3X 3 6 5" xfId="8130" xr:uid="{1F8B0AE3-D047-475F-9F09-7810AD181F2A}"/>
    <cellStyle name="SAPBEXHLevel3X 3 6 5 2" xfId="12720" xr:uid="{B5A4E660-EA7D-49DE-9539-454CBB1FFAFA}"/>
    <cellStyle name="SAPBEXHLevel3X 3 6 5 2 2" xfId="15934" xr:uid="{3AC7B499-DA71-4BA9-B194-B80DD7EF4833}"/>
    <cellStyle name="SAPBEXHLevel3X 3 6 5 2 3" xfId="17495" xr:uid="{9CF46DC5-0EFA-4EF6-A524-6A96B7C4FCA5}"/>
    <cellStyle name="SAPBEXHLevel3X 3 6 5 3" xfId="11311" xr:uid="{F4C0DD4B-C636-4F71-BC6C-8B077F059877}"/>
    <cellStyle name="SAPBEXHLevel3X 3 6 5 3 2" xfId="14457" xr:uid="{6252E517-7A7B-4140-9F54-48542082B1BF}"/>
    <cellStyle name="SAPBEXHLevel3X 3 6 5 3 3" xfId="9271" xr:uid="{760809FF-2557-41DE-A5B0-B8E84FA7F018}"/>
    <cellStyle name="SAPBEXHLevel3X 3 6 5 4" xfId="10023" xr:uid="{3F30D6D1-78FC-4347-AEE3-39077CF8EC20}"/>
    <cellStyle name="SAPBEXHLevel3X 3 6 5 5" xfId="13417" xr:uid="{15CFAFD9-C2F0-4302-89BB-6497162D2751}"/>
    <cellStyle name="SAPBEXHLevel3X 3 6 5 6" xfId="9044" xr:uid="{9EC5723F-E59F-44AA-A201-D00D01C4E2FD}"/>
    <cellStyle name="SAPBEXHLevel3X 3 6 6" xfId="11057" xr:uid="{82368175-D425-403C-A469-6604DC8C8ECE}"/>
    <cellStyle name="SAPBEXHLevel3X 3 6 6 2" xfId="12459" xr:uid="{0413BA02-69A9-4034-8BE1-A4DD6BAF86E1}"/>
    <cellStyle name="SAPBEXHLevel3X 3 6 6 2 2" xfId="15770" xr:uid="{455E409E-A975-4B4E-97FA-83355E72BF8F}"/>
    <cellStyle name="SAPBEXHLevel3X 3 6 6 2 3" xfId="17243" xr:uid="{EA93E2EC-DD45-468A-9C00-2AAB020DCB11}"/>
    <cellStyle name="SAPBEXHLevel3X 3 6 6 3" xfId="14244" xr:uid="{67C289F4-ABB5-4C3C-B916-0C4D3D1F13F4}"/>
    <cellStyle name="SAPBEXHLevel3X 3 6 6 4" xfId="13674" xr:uid="{1DA9D756-ED72-4B6E-B699-7E9601A7FA12}"/>
    <cellStyle name="SAPBEXHLevel3X 3 6 7" xfId="11678" xr:uid="{07D4AD1E-855F-4399-A0AB-5573826733FD}"/>
    <cellStyle name="SAPBEXHLevel3X 3 6 7 2" xfId="15391" xr:uid="{0850B6FA-DEA1-48E6-8ABB-BE2B69A4E196}"/>
    <cellStyle name="SAPBEXHLevel3X 3 6 7 3" xfId="16572" xr:uid="{36A48AFF-AD05-4D06-92B8-230B5DA30C06}"/>
    <cellStyle name="SAPBEXHLevel3X 3 6 8" xfId="10532" xr:uid="{D09947EA-36F6-4618-B415-2F796E42765B}"/>
    <cellStyle name="SAPBEXHLevel3X 3 6 8 2" xfId="13792" xr:uid="{DF36EBEC-19FB-4A17-A939-54922E284E06}"/>
    <cellStyle name="SAPBEXHLevel3X 3 6 8 3" xfId="13140" xr:uid="{4E57435F-4065-44E8-94EC-2B935FCA6F73}"/>
    <cellStyle name="SAPBEXHLevel3X 3 6 9" xfId="9252" xr:uid="{B12A1559-649F-48A9-B056-9E691F9B2304}"/>
    <cellStyle name="SAPBEXHLevel3X 3 7" xfId="3780" xr:uid="{0C83878E-7B16-4247-A1F7-362611129129}"/>
    <cellStyle name="SAPBEXHLevel3X 3 7 10" xfId="9016" xr:uid="{6B3A6309-431C-4C86-A084-E7324728D7E4}"/>
    <cellStyle name="SAPBEXHLevel3X 3 7 11" xfId="7364" xr:uid="{FDE1DAD6-036B-4309-B2B3-DBB274705B4C}"/>
    <cellStyle name="SAPBEXHLevel3X 3 7 2" xfId="5734" xr:uid="{9E39BB5C-598D-4302-9C47-2BD1E951F2DD}"/>
    <cellStyle name="SAPBEXHLevel3X 3 7 2 2" xfId="12169" xr:uid="{71E1EA4E-6CE8-466D-B7BE-CA86ECAD5E7F}"/>
    <cellStyle name="SAPBEXHLevel3X 3 7 2 2 2" xfId="15572" xr:uid="{ACCF7FC8-B62E-43D3-906F-D3073BE062FE}"/>
    <cellStyle name="SAPBEXHLevel3X 3 7 2 2 3" xfId="16968" xr:uid="{952DA186-C309-4992-8AD8-DA132211D954}"/>
    <cellStyle name="SAPBEXHLevel3X 3 7 2 3" xfId="10765" xr:uid="{789E4DD4-C03A-4B46-8BCD-291DE555D6FA}"/>
    <cellStyle name="SAPBEXHLevel3X 3 7 2 3 2" xfId="13998" xr:uid="{1EE41605-D230-4827-AC6D-234A031E000C}"/>
    <cellStyle name="SAPBEXHLevel3X 3 7 2 3 3" xfId="13149" xr:uid="{A0CAAB02-AE1E-459B-94F0-C6FB17D3BFDA}"/>
    <cellStyle name="SAPBEXHLevel3X 3 7 2 4" xfId="9787" xr:uid="{C1EAEDCA-2226-41AC-AD4E-6FAC3B7D4C94}"/>
    <cellStyle name="SAPBEXHLevel3X 3 7 2 5" xfId="13220" xr:uid="{B91EBE35-379F-495E-A1C0-5791686B1947}"/>
    <cellStyle name="SAPBEXHLevel3X 3 7 2 6" xfId="14182" xr:uid="{5C8DD192-1235-465A-A65E-C26127116F4E}"/>
    <cellStyle name="SAPBEXHLevel3X 3 7 2 7" xfId="7894" xr:uid="{9B4AEAE3-F130-4F1E-B6E0-CCB77AD44E06}"/>
    <cellStyle name="SAPBEXHLevel3X 3 7 3" xfId="6011" xr:uid="{D117192B-2E5C-4CF3-9ACE-1250DDE58A80}"/>
    <cellStyle name="SAPBEXHLevel3X 3 7 3 2" xfId="12280" xr:uid="{EE59142A-07C6-450E-BE34-066C1F9ECA97}"/>
    <cellStyle name="SAPBEXHLevel3X 3 7 3 2 2" xfId="15680" xr:uid="{F706C067-82B9-445A-848D-E11CB1DB031D}"/>
    <cellStyle name="SAPBEXHLevel3X 3 7 3 2 3" xfId="17064" xr:uid="{B5990C69-6010-4BFF-83B7-630C7A1267E8}"/>
    <cellStyle name="SAPBEXHLevel3X 3 7 3 3" xfId="10877" xr:uid="{03141E6F-E16C-4829-8034-B31B5A3E7F1E}"/>
    <cellStyle name="SAPBEXHLevel3X 3 7 3 3 2" xfId="14108" xr:uid="{8F00F79E-846C-4674-8DD4-A598AD0A52B3}"/>
    <cellStyle name="SAPBEXHLevel3X 3 7 3 3 3" xfId="14643" xr:uid="{EF189CD0-4975-4A27-8523-8FE4CFD2FBB6}"/>
    <cellStyle name="SAPBEXHLevel3X 3 7 3 4" xfId="10078" xr:uid="{4E50D958-602F-434A-B63F-37AF811279DE}"/>
    <cellStyle name="SAPBEXHLevel3X 3 7 3 5" xfId="13472" xr:uid="{9C6DDC70-908A-4F76-ABD1-5A8458F938A1}"/>
    <cellStyle name="SAPBEXHLevel3X 3 7 3 6" xfId="14968" xr:uid="{6AF93563-558E-42A3-A21A-563BD34F49EB}"/>
    <cellStyle name="SAPBEXHLevel3X 3 7 3 7" xfId="8185" xr:uid="{C488BD58-C93C-4CDD-BD55-A152773F70E1}"/>
    <cellStyle name="SAPBEXHLevel3X 3 7 4" xfId="8219" xr:uid="{44DA6709-C527-4296-A955-404A48E00395}"/>
    <cellStyle name="SAPBEXHLevel3X 3 7 4 2" xfId="12537" xr:uid="{DF19938C-861C-4BBB-9E83-A9D7BB55AB64}"/>
    <cellStyle name="SAPBEXHLevel3X 3 7 4 2 2" xfId="15848" xr:uid="{7D328FA3-5282-409B-B420-119093F5FF5E}"/>
    <cellStyle name="SAPBEXHLevel3X 3 7 4 2 3" xfId="17321" xr:uid="{176B87E9-333F-4487-AD5F-B7A3A74FDD82}"/>
    <cellStyle name="SAPBEXHLevel3X 3 7 4 3" xfId="11135" xr:uid="{4CEEB583-4C57-4E37-AFB4-15D940C11A68}"/>
    <cellStyle name="SAPBEXHLevel3X 3 7 4 3 2" xfId="14322" xr:uid="{9D0EA4FF-2938-4D19-9D20-E0A639C1B66A}"/>
    <cellStyle name="SAPBEXHLevel3X 3 7 4 3 3" xfId="14934" xr:uid="{29310910-60CF-404F-8AD9-0030A4A7D187}"/>
    <cellStyle name="SAPBEXHLevel3X 3 7 4 4" xfId="10111" xr:uid="{A3F3F65B-754B-4CBE-8163-A69EAA9F96B5}"/>
    <cellStyle name="SAPBEXHLevel3X 3 7 4 5" xfId="13505" xr:uid="{4E2EDCB2-F456-4A0F-9D90-5B46DE530287}"/>
    <cellStyle name="SAPBEXHLevel3X 3 7 4 6" xfId="13021" xr:uid="{78F6945D-7C49-4436-A623-E2C474CB2512}"/>
    <cellStyle name="SAPBEXHLevel3X 3 7 5" xfId="8131" xr:uid="{A74D1058-3F17-4C77-A02D-58B2E4E9A527}"/>
    <cellStyle name="SAPBEXHLevel3X 3 7 5 2" xfId="12721" xr:uid="{3E8D2FF8-CA8C-4311-9C2B-D9D22B974949}"/>
    <cellStyle name="SAPBEXHLevel3X 3 7 5 2 2" xfId="15935" xr:uid="{66A9A498-2C2F-4347-9CF4-5263AA96F280}"/>
    <cellStyle name="SAPBEXHLevel3X 3 7 5 2 3" xfId="17496" xr:uid="{7CF852FA-7AA1-4ADE-8D6E-44BB6ED01F7D}"/>
    <cellStyle name="SAPBEXHLevel3X 3 7 5 3" xfId="11312" xr:uid="{9959ADD0-1E4F-4EA5-963A-9E3ABCC52F32}"/>
    <cellStyle name="SAPBEXHLevel3X 3 7 5 3 2" xfId="14458" xr:uid="{A8FCC0EB-2749-4958-AA31-EC37C7809945}"/>
    <cellStyle name="SAPBEXHLevel3X 3 7 5 3 3" xfId="9156" xr:uid="{4C6BD540-82A8-4DD4-B7E4-D7D492709E47}"/>
    <cellStyle name="SAPBEXHLevel3X 3 7 5 4" xfId="10024" xr:uid="{1A111EE4-A806-45D7-BBD5-7D37BDDC1AB0}"/>
    <cellStyle name="SAPBEXHLevel3X 3 7 5 5" xfId="13418" xr:uid="{1305326E-BF43-4FD0-B9A3-CEB3D9061665}"/>
    <cellStyle name="SAPBEXHLevel3X 3 7 5 6" xfId="9045" xr:uid="{2ED6C901-75BD-42F3-AEE7-CCBEA573D790}"/>
    <cellStyle name="SAPBEXHLevel3X 3 7 6" xfId="11058" xr:uid="{10B20D87-7649-4446-A548-146AA8958B00}"/>
    <cellStyle name="SAPBEXHLevel3X 3 7 6 2" xfId="12460" xr:uid="{45F3EF1E-B21A-417E-867E-A5A0681C8624}"/>
    <cellStyle name="SAPBEXHLevel3X 3 7 6 2 2" xfId="15771" xr:uid="{AD30A459-D065-40EE-8A4B-B0EFCBA854D2}"/>
    <cellStyle name="SAPBEXHLevel3X 3 7 6 2 3" xfId="17244" xr:uid="{834790CD-75CD-43F1-A809-F87F175E0680}"/>
    <cellStyle name="SAPBEXHLevel3X 3 7 6 3" xfId="14245" xr:uid="{4ADFF954-6184-4515-8472-117DB680C36C}"/>
    <cellStyle name="SAPBEXHLevel3X 3 7 6 4" xfId="14638" xr:uid="{A908F373-4289-4E9C-AA73-414FADCAA8B9}"/>
    <cellStyle name="SAPBEXHLevel3X 3 7 7" xfId="11679" xr:uid="{6531F68A-30E8-4480-9019-E12F5F115028}"/>
    <cellStyle name="SAPBEXHLevel3X 3 7 7 2" xfId="15392" xr:uid="{74D0EE52-545F-4034-9C2B-8AF86904004C}"/>
    <cellStyle name="SAPBEXHLevel3X 3 7 7 3" xfId="16573" xr:uid="{440ED859-36D9-46DF-B990-BB35BB859FCC}"/>
    <cellStyle name="SAPBEXHLevel3X 3 7 8" xfId="10533" xr:uid="{01D87B4E-E8DD-4E65-8D83-6ED304AF16BF}"/>
    <cellStyle name="SAPBEXHLevel3X 3 7 8 2" xfId="13793" xr:uid="{5575F926-755B-466F-A726-D4177452DE5D}"/>
    <cellStyle name="SAPBEXHLevel3X 3 7 8 3" xfId="12947" xr:uid="{8FBBA841-32AB-436D-BB66-45417CFEF450}"/>
    <cellStyle name="SAPBEXHLevel3X 3 7 9" xfId="9253" xr:uid="{A2DEA9FF-1AD4-4867-B59D-A4B175E5CB11}"/>
    <cellStyle name="SAPBEXHLevel3X 3 8" xfId="1624" xr:uid="{054E2865-D136-49FD-A7DF-58C0971AA8BB}"/>
    <cellStyle name="SAPBEXHLevel3X 3 8 10" xfId="9017" xr:uid="{BEA3967D-DA1C-4121-93F5-A214A3CFF78D}"/>
    <cellStyle name="SAPBEXHLevel3X 3 8 11" xfId="7365" xr:uid="{40E6E65A-CC9A-4F0E-97A2-36E8D86E69F3}"/>
    <cellStyle name="SAPBEXHLevel3X 3 8 2" xfId="5735" xr:uid="{0F27DCC7-E571-4697-AB41-DE7A917B0273}"/>
    <cellStyle name="SAPBEXHLevel3X 3 8 2 2" xfId="12170" xr:uid="{4B246FB4-675F-4FD6-B55C-7736494BB090}"/>
    <cellStyle name="SAPBEXHLevel3X 3 8 2 2 2" xfId="15573" xr:uid="{96531B26-2A49-4081-93CC-40EF69FABF84}"/>
    <cellStyle name="SAPBEXHLevel3X 3 8 2 2 3" xfId="16969" xr:uid="{A4CEFEA5-688B-4C2F-9B25-7C9A63C6D53E}"/>
    <cellStyle name="SAPBEXHLevel3X 3 8 2 3" xfId="10766" xr:uid="{9A154875-181D-4BF8-A86E-E28AA1B5F444}"/>
    <cellStyle name="SAPBEXHLevel3X 3 8 2 3 2" xfId="13999" xr:uid="{C552428B-B8F3-4735-ADFD-0FA0F86DDC48}"/>
    <cellStyle name="SAPBEXHLevel3X 3 8 2 3 3" xfId="12955" xr:uid="{51B3D6A5-B297-4ABA-9143-307044C255B2}"/>
    <cellStyle name="SAPBEXHLevel3X 3 8 2 4" xfId="9786" xr:uid="{0157A23C-0323-44CE-A1B0-A55017FD1E44}"/>
    <cellStyle name="SAPBEXHLevel3X 3 8 2 5" xfId="13219" xr:uid="{5550E155-FF5C-4798-BC22-EA7D4737630E}"/>
    <cellStyle name="SAPBEXHLevel3X 3 8 2 6" xfId="13032" xr:uid="{A9FF191C-C86D-4994-8A2F-0DF99C2186DA}"/>
    <cellStyle name="SAPBEXHLevel3X 3 8 2 7" xfId="7893" xr:uid="{B4DAF1A3-D347-45CB-9872-5329DA86DEB5}"/>
    <cellStyle name="SAPBEXHLevel3X 3 8 3" xfId="6012" xr:uid="{5E4ADE70-CC92-41D2-953D-4D8DD4053AEF}"/>
    <cellStyle name="SAPBEXHLevel3X 3 8 3 2" xfId="12281" xr:uid="{6DCD5514-299B-47F6-9E6D-C402270B08BF}"/>
    <cellStyle name="SAPBEXHLevel3X 3 8 3 2 2" xfId="15681" xr:uid="{09F2A509-F5ED-4AE1-A1D9-5073E84514BF}"/>
    <cellStyle name="SAPBEXHLevel3X 3 8 3 2 3" xfId="17065" xr:uid="{B8AA298B-08BA-45BC-9A95-FB6F27244C74}"/>
    <cellStyle name="SAPBEXHLevel3X 3 8 3 3" xfId="10878" xr:uid="{A1BDD63D-2143-419E-89C8-540368A0797E}"/>
    <cellStyle name="SAPBEXHLevel3X 3 8 3 3 2" xfId="14109" xr:uid="{4A433F22-CD86-42BF-B037-3054040C5107}"/>
    <cellStyle name="SAPBEXHLevel3X 3 8 3 3 3" xfId="13325" xr:uid="{E354D8ED-4902-4920-807C-8D9E69AD37E6}"/>
    <cellStyle name="SAPBEXHLevel3X 3 8 3 4" xfId="10079" xr:uid="{4065F93C-1F2E-4297-8363-44E1C5FECECA}"/>
    <cellStyle name="SAPBEXHLevel3X 3 8 3 5" xfId="13473" xr:uid="{CC216AE9-C30F-4E02-9F03-224F932329F9}"/>
    <cellStyle name="SAPBEXHLevel3X 3 8 3 6" xfId="13119" xr:uid="{7606C529-DF6C-4636-8980-21B1744294C6}"/>
    <cellStyle name="SAPBEXHLevel3X 3 8 3 7" xfId="8186" xr:uid="{5F972407-DACE-4AD3-A1EA-23F9471504CB}"/>
    <cellStyle name="SAPBEXHLevel3X 3 8 4" xfId="7953" xr:uid="{486FDD32-FA0F-404B-B9D8-DA0517780C40}"/>
    <cellStyle name="SAPBEXHLevel3X 3 8 4 2" xfId="12538" xr:uid="{A7AF32E3-EBDB-4D79-AD29-1C5CA3657AA7}"/>
    <cellStyle name="SAPBEXHLevel3X 3 8 4 2 2" xfId="15849" xr:uid="{43AE528B-5F0E-4347-A743-A6995E44B17E}"/>
    <cellStyle name="SAPBEXHLevel3X 3 8 4 2 3" xfId="17322" xr:uid="{6D3AC6B1-3C1F-4B05-BF4A-861382F3BC8A}"/>
    <cellStyle name="SAPBEXHLevel3X 3 8 4 3" xfId="11136" xr:uid="{DEEB106D-F882-4C0B-AFB9-AD2B66A5B49E}"/>
    <cellStyle name="SAPBEXHLevel3X 3 8 4 3 2" xfId="14323" xr:uid="{2EBF9D97-CACD-42B0-9F2C-B1527F78B699}"/>
    <cellStyle name="SAPBEXHLevel3X 3 8 4 3 3" xfId="13086" xr:uid="{6EE2C06F-3A72-4793-94C3-6BD22B9932C8}"/>
    <cellStyle name="SAPBEXHLevel3X 3 8 4 4" xfId="9846" xr:uid="{6BA10692-5535-4700-8F27-FFAE471DFE89}"/>
    <cellStyle name="SAPBEXHLevel3X 3 8 4 5" xfId="13279" xr:uid="{1627481E-7E71-4432-BA3D-1DDE301239B3}"/>
    <cellStyle name="SAPBEXHLevel3X 3 8 4 6" xfId="13709" xr:uid="{6EB6CD6B-2DC7-43B0-9927-A8F751EBDCF4}"/>
    <cellStyle name="SAPBEXHLevel3X 3 8 5" xfId="8380" xr:uid="{1F725553-D11F-4490-A9FE-D02583ED60BA}"/>
    <cellStyle name="SAPBEXHLevel3X 3 8 5 2" xfId="12722" xr:uid="{39CC44A4-4110-44BE-B19B-0025C1FF3B90}"/>
    <cellStyle name="SAPBEXHLevel3X 3 8 5 2 2" xfId="15936" xr:uid="{744AF659-4147-46DA-A9A3-0801CDBE9E91}"/>
    <cellStyle name="SAPBEXHLevel3X 3 8 5 2 3" xfId="17497" xr:uid="{CD691ACD-9DBE-4FDF-9745-040F4FD3999F}"/>
    <cellStyle name="SAPBEXHLevel3X 3 8 5 3" xfId="11313" xr:uid="{B8C1F9FC-FE65-4FEF-B7FC-16C3F1133DAE}"/>
    <cellStyle name="SAPBEXHLevel3X 3 8 5 3 2" xfId="14459" xr:uid="{2183C0B7-00E9-4477-952F-D4127FE4F994}"/>
    <cellStyle name="SAPBEXHLevel3X 3 8 5 3 3" xfId="9157" xr:uid="{E96F47E1-B9C6-447C-A63C-938FBD1F5DDE}"/>
    <cellStyle name="SAPBEXHLevel3X 3 8 5 4" xfId="10270" xr:uid="{A9BE0C32-04E6-43F9-8C11-C077E810F31B}"/>
    <cellStyle name="SAPBEXHLevel3X 3 8 5 5" xfId="13626" xr:uid="{AB08B774-DD41-44F8-8914-AAE1CAA65E78}"/>
    <cellStyle name="SAPBEXHLevel3X 3 8 5 6" xfId="14365" xr:uid="{A452AFA8-D3AD-4412-9FBA-702BD484C2A3}"/>
    <cellStyle name="SAPBEXHLevel3X 3 8 6" xfId="11059" xr:uid="{2E467E9F-CE99-4B97-BF68-649DFE3F5B4F}"/>
    <cellStyle name="SAPBEXHLevel3X 3 8 6 2" xfId="12461" xr:uid="{B94755E9-35F3-47F7-8883-10FE168BBD2D}"/>
    <cellStyle name="SAPBEXHLevel3X 3 8 6 2 2" xfId="15772" xr:uid="{92EE2017-07AD-4077-9E35-D2402D6773A9}"/>
    <cellStyle name="SAPBEXHLevel3X 3 8 6 2 3" xfId="17245" xr:uid="{6AE782B2-F302-4DFA-8A51-907C3C679F8E}"/>
    <cellStyle name="SAPBEXHLevel3X 3 8 6 3" xfId="14246" xr:uid="{2E51ABD4-622F-4C13-911B-DB07788CAA0D}"/>
    <cellStyle name="SAPBEXHLevel3X 3 8 6 4" xfId="13319" xr:uid="{3D32FD57-8BFB-4E7F-B9EA-AA6089E30093}"/>
    <cellStyle name="SAPBEXHLevel3X 3 8 7" xfId="11680" xr:uid="{F7B2AA03-CC68-4DB6-B6DC-10809F9E2FAD}"/>
    <cellStyle name="SAPBEXHLevel3X 3 8 7 2" xfId="15393" xr:uid="{ED721848-BA7A-48E6-AA7C-9BA452D009E0}"/>
    <cellStyle name="SAPBEXHLevel3X 3 8 7 3" xfId="16574" xr:uid="{925DF045-A486-4256-A1A7-C604F36F1EAD}"/>
    <cellStyle name="SAPBEXHLevel3X 3 8 8" xfId="10534" xr:uid="{7A09060B-210E-4EF2-970E-BC23CE2B19ED}"/>
    <cellStyle name="SAPBEXHLevel3X 3 8 8 2" xfId="13794" xr:uid="{7DCE152B-8F38-4CEF-AEA9-EEA4525B6554}"/>
    <cellStyle name="SAPBEXHLevel3X 3 8 8 3" xfId="9062" xr:uid="{310F4E1B-FFBB-41E6-80A9-71A9CC6CC5EA}"/>
    <cellStyle name="SAPBEXHLevel3X 3 8 9" xfId="9254" xr:uid="{F4A65D8F-C3E4-47BB-A4BB-6DFFACB4DB6B}"/>
    <cellStyle name="SAPBEXHLevel3X 3 9" xfId="4293" xr:uid="{13CA9963-CA16-41F9-9999-D7E308D15B18}"/>
    <cellStyle name="SAPBEXHLevel3X 3 9 2" xfId="12163" xr:uid="{1F525297-53C8-48EB-8FDE-706667F0529D}"/>
    <cellStyle name="SAPBEXHLevel3X 3 9 2 2" xfId="15566" xr:uid="{BD75192D-E319-44D2-B3EB-9554BD4BA6CD}"/>
    <cellStyle name="SAPBEXHLevel3X 3 9 2 3" xfId="16962" xr:uid="{533AC41C-224E-4DC3-BD74-84B7B43BD0F3}"/>
    <cellStyle name="SAPBEXHLevel3X 3 9 3" xfId="10759" xr:uid="{DEBB821E-A237-439D-9243-0FA111390F8A}"/>
    <cellStyle name="SAPBEXHLevel3X 3 9 3 2" xfId="13992" xr:uid="{F23C5710-139E-4D1D-9CE8-2DCFD6845B22}"/>
    <cellStyle name="SAPBEXHLevel3X 3 9 3 3" xfId="13834" xr:uid="{6EDAE1BF-76CF-4E02-81E4-3A7F3BA04EE4}"/>
    <cellStyle name="SAPBEXHLevel3X 3 9 4" xfId="9793" xr:uid="{03354CF7-5E11-47EA-AF57-A90F5B7A5E9E}"/>
    <cellStyle name="SAPBEXHLevel3X 3 9 5" xfId="13226" xr:uid="{E06A7904-0082-43EF-B073-512907B79674}"/>
    <cellStyle name="SAPBEXHLevel3X 3 9 6" xfId="13082" xr:uid="{3243C7EF-9C13-4CC6-BF7B-248A2A748672}"/>
    <cellStyle name="SAPBEXHLevel3X 3 9 7" xfId="7900" xr:uid="{EAB3A423-45EF-49EC-9E35-85498C3149AF}"/>
    <cellStyle name="SAPBEXHLevel3X 4" xfId="984" xr:uid="{D52D01DB-A2F0-4B88-858A-1004300543B6}"/>
    <cellStyle name="SAPBEXHLevel3X 4 2" xfId="12161" xr:uid="{56301461-8CF4-4446-A103-0EE64A036365}"/>
    <cellStyle name="SAPBEXHLevel3X 4 2 2" xfId="15564" xr:uid="{626FD25F-0795-445B-A149-D6B6F41D4524}"/>
    <cellStyle name="SAPBEXHLevel3X 4 2 3" xfId="16960" xr:uid="{867CE143-D8C6-460F-971C-C767613B956D}"/>
    <cellStyle name="SAPBEXHLevel3X 4 3" xfId="10757" xr:uid="{29458C37-94E0-4CAC-95F4-2FCE8DE3B40A}"/>
    <cellStyle name="SAPBEXHLevel3X 4 3 2" xfId="13990" xr:uid="{17281E01-C307-412E-B326-E9E37B40E897}"/>
    <cellStyle name="SAPBEXHLevel3X 4 3 3" xfId="14951" xr:uid="{89E9AC47-0652-4E2C-9C94-365D002E61CA}"/>
    <cellStyle name="SAPBEXHLevel3X 4 4" xfId="9794" xr:uid="{F3883510-2BA7-478F-A6EC-0878899FF794}"/>
    <cellStyle name="SAPBEXHLevel3X 4 5" xfId="13227" xr:uid="{AB2A65D4-14F7-48B5-AFD8-4080400CBD8B}"/>
    <cellStyle name="SAPBEXHLevel3X 4 6" xfId="14387" xr:uid="{FA372D26-7AD7-4295-B8D3-9CC4233C2401}"/>
    <cellStyle name="SAPBEXHLevel3X 4 7" xfId="7901" xr:uid="{2EB7BB5C-4D62-4F68-98FB-6AE58BC676C9}"/>
    <cellStyle name="SAPBEXHLevel3X 5" xfId="1029" xr:uid="{637B0DA5-6F87-4FCB-AFC2-C3FCA47F2622}"/>
    <cellStyle name="SAPBEXHLevel3X 5 2" xfId="12272" xr:uid="{D8C2F952-1147-4A7D-8669-3A6A25EB3EE1}"/>
    <cellStyle name="SAPBEXHLevel3X 5 2 2" xfId="15672" xr:uid="{C20BFCEB-9C77-435E-95E3-F553B63C48FD}"/>
    <cellStyle name="SAPBEXHLevel3X 5 2 3" xfId="17056" xr:uid="{1F0DC1C2-B047-4436-9FF9-4B18EE6FA19F}"/>
    <cellStyle name="SAPBEXHLevel3X 5 3" xfId="10869" xr:uid="{BDE6CC4C-A2B9-4077-9A20-C28C91A2037D}"/>
    <cellStyle name="SAPBEXHLevel3X 5 3 2" xfId="14100" xr:uid="{8D84E0C5-DD39-43A4-AACC-F180C0AD0CB3}"/>
    <cellStyle name="SAPBEXHLevel3X 5 3 3" xfId="14723" xr:uid="{2D14FFE2-923C-45CD-8E56-B265AE54CB3B}"/>
    <cellStyle name="SAPBEXHLevel3X 5 4" xfId="10072" xr:uid="{924EDCE5-D458-4300-AB0C-0F6260EDFB70}"/>
    <cellStyle name="SAPBEXHLevel3X 5 5" xfId="13466" xr:uid="{388525CC-E591-4E83-8D28-96D91DFE81AB}"/>
    <cellStyle name="SAPBEXHLevel3X 5 6" xfId="14667" xr:uid="{B946E3F6-B329-4DFF-8CB9-E248A4E8467F}"/>
    <cellStyle name="SAPBEXHLevel3X 5 7" xfId="8179" xr:uid="{1A71F5D9-3FA2-4A0D-AB0F-DFCD9F0B8AAF}"/>
    <cellStyle name="SAPBEXHLevel3X 6" xfId="205" xr:uid="{5ED71782-6DB5-40F7-B99A-94DCDAD65A1F}"/>
    <cellStyle name="SAPBEXHLevel3X 6 2" xfId="1158" xr:uid="{D54ECBB0-B515-4CBE-A3F4-EE2AB5C56789}"/>
    <cellStyle name="SAPBEXHLevel3X 6 2 2" xfId="2406" xr:uid="{4C0E18DC-33CD-40DA-A44E-91CD9899904B}"/>
    <cellStyle name="SAPBEXHLevel3X 6 2 2 2" xfId="15840" xr:uid="{85FD0A0E-B1DF-4FF7-8B69-542F9A79F968}"/>
    <cellStyle name="SAPBEXHLevel3X 6 2 3" xfId="2912" xr:uid="{4477DCBE-9A0A-4956-9687-C8CD472A2B3A}"/>
    <cellStyle name="SAPBEXHLevel3X 6 2 3 2" xfId="17313" xr:uid="{6A32ABEC-D2E4-43EF-9F2E-D6D15C8AAF9D}"/>
    <cellStyle name="SAPBEXHLevel3X 6 2 4" xfId="3199" xr:uid="{7F835BD1-B9F4-4BC4-8AFE-1BDF40D7837D}"/>
    <cellStyle name="SAPBEXHLevel3X 6 2 5" xfId="1414" xr:uid="{F40B0B4E-9F5C-4770-AF35-3E6BE0C795D9}"/>
    <cellStyle name="SAPBEXHLevel3X 6 2 6" xfId="4118" xr:uid="{CDF1BC13-5AB3-412D-A00E-025C5EC2C5DE}"/>
    <cellStyle name="SAPBEXHLevel3X 6 2 7" xfId="4219" xr:uid="{DB464BDB-521C-415B-8AA0-C6080B34CE60}"/>
    <cellStyle name="SAPBEXHLevel3X 6 2 8" xfId="12529" xr:uid="{FB70F624-59D1-4471-A2F9-A5E7BBF4BAB6}"/>
    <cellStyle name="SAPBEXHLevel3X 6 3" xfId="1552" xr:uid="{358F1F6C-27E0-49C3-8B65-F20EF1DEEB97}"/>
    <cellStyle name="SAPBEXHLevel3X 6 3 2" xfId="14314" xr:uid="{26038F97-FE9C-4B3F-AE7B-E40F942FCBCD}"/>
    <cellStyle name="SAPBEXHLevel3X 6 3 3" xfId="14016" xr:uid="{84787D98-B45D-4065-B952-11B7C9AC3F99}"/>
    <cellStyle name="SAPBEXHLevel3X 6 3 4" xfId="11127" xr:uid="{220E9488-7516-4A5B-8A0C-AAE2D28E0635}"/>
    <cellStyle name="SAPBEXHLevel3X 6 4" xfId="1554" xr:uid="{2E0D1AF1-B663-41F0-8606-4E7B767667BB}"/>
    <cellStyle name="SAPBEXHLevel3X 6 4 2" xfId="9852" xr:uid="{FFA5297D-30A0-467C-872E-3539986EEAF6}"/>
    <cellStyle name="SAPBEXHLevel3X 6 5" xfId="1867" xr:uid="{3DC8F585-198B-45D7-80DE-BD70CC1C2BA4}"/>
    <cellStyle name="SAPBEXHLevel3X 6 5 2" xfId="13285" xr:uid="{24EF7D20-080B-45D4-888F-5CA4426F3257}"/>
    <cellStyle name="SAPBEXHLevel3X 6 6" xfId="3581" xr:uid="{7C51F247-01E1-48AB-9E1D-87F2DC75F33A}"/>
    <cellStyle name="SAPBEXHLevel3X 6 6 2" xfId="14179" xr:uid="{CD929B88-CA69-4289-A6A3-00064C0BC3BD}"/>
    <cellStyle name="SAPBEXHLevel3X 6 7" xfId="4055" xr:uid="{8B441DA9-527E-4317-8705-ABA519AB8B5C}"/>
    <cellStyle name="SAPBEXHLevel3X 6 8" xfId="4053" xr:uid="{ECD127ED-1C62-4DF9-9990-961ADF186B3B}"/>
    <cellStyle name="SAPBEXHLevel3X 6 9" xfId="7959" xr:uid="{088DC4C4-981C-408D-8945-321D5AD24080}"/>
    <cellStyle name="SAPBEXHLevel3X 7" xfId="1137" xr:uid="{0044646C-523A-4E3A-87CC-204826850023}"/>
    <cellStyle name="SAPBEXHLevel3X 7 2" xfId="2385" xr:uid="{A043D2EB-10B8-4C5E-905C-0CD6EF29DF2B}"/>
    <cellStyle name="SAPBEXHLevel3X 7 2 2" xfId="15927" xr:uid="{84AD7C1A-4DF5-4863-B60D-8646A6007138}"/>
    <cellStyle name="SAPBEXHLevel3X 7 2 3" xfId="17488" xr:uid="{DF8DBEB7-7130-4D51-AE69-EEAAE690EB9E}"/>
    <cellStyle name="SAPBEXHLevel3X 7 2 4" xfId="12713" xr:uid="{9257FC4F-C876-48B0-905E-048390CFF70A}"/>
    <cellStyle name="SAPBEXHLevel3X 7 3" xfId="2891" xr:uid="{3F98D5A8-BAD7-44B5-8D9D-D63905393A32}"/>
    <cellStyle name="SAPBEXHLevel3X 7 3 2" xfId="14450" xr:uid="{4C28D4C9-52D1-4807-9CC5-81AC7AE9D778}"/>
    <cellStyle name="SAPBEXHLevel3X 7 3 3" xfId="9150" xr:uid="{7F175924-6482-4A73-90D6-98F28384FD93}"/>
    <cellStyle name="SAPBEXHLevel3X 7 3 4" xfId="11304" xr:uid="{AC773E85-4763-4229-A74D-377D25979311}"/>
    <cellStyle name="SAPBEXHLevel3X 7 4" xfId="2626" xr:uid="{5254125E-1314-4F40-A6D9-C24339F1934A}"/>
    <cellStyle name="SAPBEXHLevel3X 7 4 2" xfId="10017" xr:uid="{4AD4BADE-E88C-4F75-B538-B8F0CA62AF7D}"/>
    <cellStyle name="SAPBEXHLevel3X 7 5" xfId="1649" xr:uid="{9755F9F7-F50F-47B8-BF93-D75DE03368DB}"/>
    <cellStyle name="SAPBEXHLevel3X 7 5 2" xfId="13411" xr:uid="{E9C10730-A38D-4594-960A-7D1945BC424F}"/>
    <cellStyle name="SAPBEXHLevel3X 7 6" xfId="3719" xr:uid="{E1F1C4FE-B56F-4D0B-8CB7-227BCEFE5BC1}"/>
    <cellStyle name="SAPBEXHLevel3X 7 6 2" xfId="13075" xr:uid="{5299EF1D-5036-46C4-8011-AF7E17A0059A}"/>
    <cellStyle name="SAPBEXHLevel3X 7 7" xfId="4417" xr:uid="{EA02D557-73F0-4AEF-BF11-D267B306B3DF}"/>
    <cellStyle name="SAPBEXHLevel3X 7 8" xfId="8124" xr:uid="{F0F666F1-C20F-4980-B176-91E30AF80530}"/>
    <cellStyle name="SAPBEXHLevel3X 8" xfId="1440" xr:uid="{AE37BD45-F50B-43C5-99B5-DAC1EAA10698}"/>
    <cellStyle name="SAPBEXHLevel3X 8 2" xfId="12452" xr:uid="{4F4E76CF-4842-4A2E-BBB3-130EF54BF56D}"/>
    <cellStyle name="SAPBEXHLevel3X 8 2 2" xfId="15763" xr:uid="{70946477-334C-4E19-ABEB-5C4333F10CE6}"/>
    <cellStyle name="SAPBEXHLevel3X 8 2 3" xfId="17236" xr:uid="{528E9709-DB66-4DF9-91DE-99B5873F556B}"/>
    <cellStyle name="SAPBEXHLevel3X 8 3" xfId="14237" xr:uid="{7D75A555-7070-42AA-B2DB-4FA8895396B4}"/>
    <cellStyle name="SAPBEXHLevel3X 8 4" xfId="14717" xr:uid="{79967616-CB14-452F-9C21-085B4B211632}"/>
    <cellStyle name="SAPBEXHLevel3X 8 5" xfId="11050" xr:uid="{CE0913BD-5FAA-4987-892B-EA413C146333}"/>
    <cellStyle name="SAPBEXHLevel3X 9" xfId="2294" xr:uid="{01D2FBCF-4A2C-4261-AA55-6C347DAD0157}"/>
    <cellStyle name="SAPBEXHLevel3X 9 2" xfId="15326" xr:uid="{16AB94E8-5A70-4FA0-9FA5-189270FDC159}"/>
    <cellStyle name="SAPBEXHLevel3X 9 3" xfId="16442" xr:uid="{AA6F0D76-030C-4162-A8C7-8AD0A3EC0C30}"/>
    <cellStyle name="SAPBEXHLevel3X 9 4" xfId="11538" xr:uid="{19E80E12-08E5-4A75-95CD-5EBF70B04530}"/>
    <cellStyle name="SAPBEXHLevel3X_0910 GSO Capex RRP - Final (Detail) v2 220710" xfId="5736" xr:uid="{880859DF-3F1D-4DDC-92DC-CED9EBB0BDEF}"/>
    <cellStyle name="SAPBEXinputData" xfId="77" xr:uid="{BECDB2FC-C855-494C-A5A0-9B5E2DD8EA7A}"/>
    <cellStyle name="SAPBEXinputData 10" xfId="3823" xr:uid="{C64CF6AB-9434-41AF-9B7A-C9DDC4DE749A}"/>
    <cellStyle name="SAPBEXinputData 11" xfId="4249" xr:uid="{989EE4C7-5F82-4397-B6F4-16DBC7BC10B3}"/>
    <cellStyle name="SAPBEXinputData 12" xfId="4473" xr:uid="{A941F286-C896-4405-8358-85F5F82F3512}"/>
    <cellStyle name="SAPBEXinputData 13" xfId="5737" xr:uid="{74817FDE-AE94-4E87-A21B-D14D822330EE}"/>
    <cellStyle name="SAPBEXinputData 2" xfId="821" xr:uid="{50AD6E1D-4324-4B3A-AF2A-0F8CDB32B905}"/>
    <cellStyle name="SAPBEXinputData 2 10" xfId="6013" xr:uid="{3E0F340A-5A60-46C3-801B-F71D5277A540}"/>
    <cellStyle name="SAPBEXinputData 2 2" xfId="822" xr:uid="{444AF57F-3325-45C8-93D5-BD06066AEC83}"/>
    <cellStyle name="SAPBEXinputData 2 2 2" xfId="12171" xr:uid="{76243AD3-2654-4256-977E-50EB98FD17C5}"/>
    <cellStyle name="SAPBEXinputData 2 2 2 2" xfId="14850" xr:uid="{39FE1E56-9002-4CC9-9953-A9634138D0BA}"/>
    <cellStyle name="SAPBEXinputData 2 2 2 3" xfId="15574" xr:uid="{C7FB733F-459B-43C0-BF56-CC15D42DE03B}"/>
    <cellStyle name="SAPBEXinputData 2 2 3" xfId="14000" xr:uid="{A76693A5-6ACD-48D3-AFDE-E55E53DD3158}"/>
    <cellStyle name="SAPBEXinputData 2 2 4" xfId="9089" xr:uid="{573BF729-0108-4BD7-8211-F770E8A957E9}"/>
    <cellStyle name="SAPBEXinputData 2 2 5" xfId="10767" xr:uid="{FAE4850B-3FF9-4DDC-B5D5-2669E0A3E860}"/>
    <cellStyle name="SAPBEXinputData 2 3" xfId="2100" xr:uid="{7B25407C-5AF1-4FF3-876A-93FFBBD4CA99}"/>
    <cellStyle name="SAPBEXinputData 2 3 2" xfId="12899" xr:uid="{44C38D82-4D3D-4361-991B-6DA700521687}"/>
    <cellStyle name="SAPBEXinputData 2 3 2 2" xfId="15246" xr:uid="{0FBB8E8B-2805-477E-831B-01BA4EBB4BD6}"/>
    <cellStyle name="SAPBEXinputData 2 3 2 3" xfId="16016" xr:uid="{58A26953-6080-4FE6-8113-4BA4C7ECCC2C}"/>
    <cellStyle name="SAPBEXinputData 2 3 3" xfId="14618" xr:uid="{72FB429C-12BA-4E92-99D6-8D2662FD67F2}"/>
    <cellStyle name="SAPBEXinputData 2 3 4" xfId="15394" xr:uid="{08EB64A5-2832-48BA-99B6-20ECF800D76D}"/>
    <cellStyle name="SAPBEXinputData 2 3 5" xfId="11681" xr:uid="{458C4C7A-26A7-4DAE-A275-3F174C9CB674}"/>
    <cellStyle name="SAPBEXinputData 2 4" xfId="1711" xr:uid="{CB1982D9-E5C1-44D7-9E82-7EE631CB8023}"/>
    <cellStyle name="SAPBEXinputData 2 4 2" xfId="16765" xr:uid="{144B3928-1CB1-4C71-8F96-853EDF1BFE85}"/>
    <cellStyle name="SAPBEXinputData 2 4 3" xfId="11906" xr:uid="{E1411081-D7EA-4852-8707-9FC0115B5071}"/>
    <cellStyle name="SAPBEXinputData 2 5" xfId="3183" xr:uid="{88B4D868-9CDB-48E9-B016-34C0E413E385}"/>
    <cellStyle name="SAPBEXinputData 2 5 2" xfId="10535" xr:uid="{C52085F0-244C-4F1B-BB1A-0B2099F6D3E7}"/>
    <cellStyle name="SAPBEXinputData 2 6" xfId="3598" xr:uid="{B4E72E7B-7CC8-4712-9FBA-2D8CDED497B9}"/>
    <cellStyle name="SAPBEXinputData 2 7" xfId="3472" xr:uid="{16B33DE3-AE4C-4C48-A012-846D2B2CA31F}"/>
    <cellStyle name="SAPBEXinputData 2 8" xfId="4128" xr:uid="{2786BB8D-5E37-4942-B8C8-85DEF8622A14}"/>
    <cellStyle name="SAPBEXinputData 2 9" xfId="5738" xr:uid="{850ACF19-92B1-49D0-8315-6759F20AE5C0}"/>
    <cellStyle name="SAPBEXinputData 3" xfId="823" xr:uid="{39A43E6B-7CCB-4DCC-9793-16F43B41FC5C}"/>
    <cellStyle name="SAPBEXinputData 3 10" xfId="11682" xr:uid="{8A2612EE-1F7B-41C1-9822-78A7FD12D392}"/>
    <cellStyle name="SAPBEXinputData 3 10 2" xfId="12900" xr:uid="{1534DA34-AAB7-4F56-BCCE-8CB6D3B864C3}"/>
    <cellStyle name="SAPBEXinputData 3 11" xfId="11907" xr:uid="{F3534380-069C-4D9C-ADBC-A163F871D151}"/>
    <cellStyle name="SAPBEXinputData 3 2" xfId="824" xr:uid="{3A0A9876-02DD-4DAF-A142-CB6AB0BF44A9}"/>
    <cellStyle name="SAPBEXinputData 3 2 2" xfId="2103" xr:uid="{84378E8B-E07E-4FE2-A7B6-CBC412AFD495}"/>
    <cellStyle name="SAPBEXinputData 3 2 2 2" xfId="12541" xr:uid="{DA14000F-7D2B-4BAA-AD68-855B150B8FD5}"/>
    <cellStyle name="SAPBEXinputData 3 2 2 3" xfId="11138" xr:uid="{BF3C60F4-B2A1-4C6C-930A-1D321B547F42}"/>
    <cellStyle name="SAPBEXinputData 3 2 3" xfId="1714" xr:uid="{7BFD07CB-16F0-4375-8CE7-C7A0E1451264}"/>
    <cellStyle name="SAPBEXinputData 3 2 3 2" xfId="12901" xr:uid="{FFA43EE6-1E5B-46AD-A375-D7C7425CC2C1}"/>
    <cellStyle name="SAPBEXinputData 3 2 3 3" xfId="11683" xr:uid="{C3FCA938-EE0D-44AA-8D3E-092FB6DFB174}"/>
    <cellStyle name="SAPBEXinputData 3 2 4" xfId="2680" xr:uid="{18C3F47E-2EDD-490D-94BB-BEB70792A625}"/>
    <cellStyle name="SAPBEXinputData 3 2 4 2" xfId="11908" xr:uid="{49109005-67F2-464E-A564-AFF73910B40C}"/>
    <cellStyle name="SAPBEXinputData 3 2 5" xfId="1795" xr:uid="{A21C898C-1E2A-480D-835C-A8826C4A08E0}"/>
    <cellStyle name="SAPBEXinputData 3 2 6" xfId="3372" xr:uid="{DBA53911-B0A8-4D70-8DD0-BE7D017A52FE}"/>
    <cellStyle name="SAPBEXinputData 3 2 7" xfId="3452" xr:uid="{DE77C4EC-37DC-48D8-A2A8-2460AEABBEE7}"/>
    <cellStyle name="SAPBEXinputData 3 2 8" xfId="5740" xr:uid="{82E7EB81-5C83-40C2-A2AC-A9FAD9AD8452}"/>
    <cellStyle name="SAPBEXinputData 3 3" xfId="2102" xr:uid="{1D97F831-644C-4629-A5E0-AC3098369228}"/>
    <cellStyle name="SAPBEXinputData 3 3 2" xfId="5741" xr:uid="{4B56ABD8-601C-420C-8ED7-4E1397AC754A}"/>
    <cellStyle name="SAPBEXinputData 3 3 2 2" xfId="12542" xr:uid="{D69DD038-70E7-42B4-970E-857333F63F45}"/>
    <cellStyle name="SAPBEXinputData 3 3 3" xfId="11684" xr:uid="{9C579856-6B94-4B29-90AC-E9CA58E8262F}"/>
    <cellStyle name="SAPBEXinputData 3 3 3 2" xfId="12902" xr:uid="{1A710CA3-5D70-4522-8CAC-6BC79B8447E8}"/>
    <cellStyle name="SAPBEXinputData 3 3 4" xfId="11909" xr:uid="{BFFFE7E9-8AD7-446C-9572-9F96740BEB16}"/>
    <cellStyle name="SAPBEXinputData 3 4" xfId="1713" xr:uid="{7A62071D-7117-4C28-8EF0-96DE9581AADB}"/>
    <cellStyle name="SAPBEXinputData 3 4 2" xfId="5742" xr:uid="{BE91CE86-DA1D-443C-8811-156D636BAFFB}"/>
    <cellStyle name="SAPBEXinputData 3 4 2 2" xfId="12543" xr:uid="{C83078BE-E606-4EEC-B780-EF395E25497D}"/>
    <cellStyle name="SAPBEXinputData 3 4 3" xfId="11685" xr:uid="{28DAEEEF-5FDF-43DE-B137-F3AF59586932}"/>
    <cellStyle name="SAPBEXinputData 3 4 3 2" xfId="12903" xr:uid="{4BF76AA6-A87E-4C6E-A2D5-AD3E9AC63015}"/>
    <cellStyle name="SAPBEXinputData 3 4 4" xfId="11910" xr:uid="{AEB5DD79-E54D-48AC-A7A6-68E0F98A617F}"/>
    <cellStyle name="SAPBEXinputData 3 5" xfId="1485" xr:uid="{AC872844-A56C-4356-A20E-36F54907BE13}"/>
    <cellStyle name="SAPBEXinputData 3 5 2" xfId="5743" xr:uid="{40E738A4-4EA3-46DB-8C94-4ACB7406DFF9}"/>
    <cellStyle name="SAPBEXinputData 3 5 2 2" xfId="12544" xr:uid="{A1ED2B32-F4BC-42FF-AF77-BC0E1D7FC6D5}"/>
    <cellStyle name="SAPBEXinputData 3 5 3" xfId="11686" xr:uid="{DE5D514E-9E81-4CB6-B744-90633A1BA26A}"/>
    <cellStyle name="SAPBEXinputData 3 5 3 2" xfId="12904" xr:uid="{F60D8258-BC1B-4AC9-8E58-D17DA3414EE4}"/>
    <cellStyle name="SAPBEXinputData 3 5 4" xfId="11911" xr:uid="{C9FFA0DA-71BC-4D66-8861-6E67C795CECC}"/>
    <cellStyle name="SAPBEXinputData 3 6" xfId="3718" xr:uid="{83DFE985-CA95-405D-BBAA-2B2C0290AF9D}"/>
    <cellStyle name="SAPBEXinputData 3 6 2" xfId="5744" xr:uid="{1F409F2D-F82F-4663-B8AC-D68C045A5105}"/>
    <cellStyle name="SAPBEXinputData 3 6 2 2" xfId="12545" xr:uid="{B64FC24A-0BD7-4E8B-B322-D76C4B2BC4ED}"/>
    <cellStyle name="SAPBEXinputData 3 6 3" xfId="11687" xr:uid="{21E2046B-F870-485A-8AF5-62389C8DF988}"/>
    <cellStyle name="SAPBEXinputData 3 6 3 2" xfId="12905" xr:uid="{8697110E-634D-44EB-82F2-392368BABF1A}"/>
    <cellStyle name="SAPBEXinputData 3 6 4" xfId="11912" xr:uid="{9AE40FEB-1EA6-46D7-B699-158A5D9B591E}"/>
    <cellStyle name="SAPBEXinputData 3 7" xfId="3426" xr:uid="{2A9D584E-B50E-4340-835F-F23BF89172B6}"/>
    <cellStyle name="SAPBEXinputData 3 7 2" xfId="5745" xr:uid="{14505B48-ACDD-400E-813A-AF05911F2D2A}"/>
    <cellStyle name="SAPBEXinputData 3 7 2 2" xfId="12546" xr:uid="{E4B897E1-43D2-44FC-A0AC-DD7249281FD2}"/>
    <cellStyle name="SAPBEXinputData 3 7 3" xfId="11688" xr:uid="{4F391D6C-245C-48BB-86ED-7A259A58E597}"/>
    <cellStyle name="SAPBEXinputData 3 7 3 2" xfId="12906" xr:uid="{8F617244-7EF6-47D2-80BE-53B9EE2115D5}"/>
    <cellStyle name="SAPBEXinputData 3 7 4" xfId="11913" xr:uid="{F115EE27-973B-4C17-B6BC-4C50852518E6}"/>
    <cellStyle name="SAPBEXinputData 3 8" xfId="3374" xr:uid="{8A856D1B-73EA-4E24-AB56-80FD464EB7FE}"/>
    <cellStyle name="SAPBEXinputData 3 8 2" xfId="5746" xr:uid="{967DBE5E-1490-4D92-A53C-473D5FFE2F38}"/>
    <cellStyle name="SAPBEXinputData 3 8 2 2" xfId="12547" xr:uid="{D9B0AB7C-8E31-4CCA-9EA8-6E2467BF563C}"/>
    <cellStyle name="SAPBEXinputData 3 8 3" xfId="11689" xr:uid="{53BA7560-9AC5-411A-A9B1-18AD4C836AA0}"/>
    <cellStyle name="SAPBEXinputData 3 8 3 2" xfId="12907" xr:uid="{737DF4AC-0D93-4C9F-A9C2-FA00BC833A9E}"/>
    <cellStyle name="SAPBEXinputData 3 8 4" xfId="11914" xr:uid="{850D494F-9D90-431C-A4A2-4C7823E59D34}"/>
    <cellStyle name="SAPBEXinputData 3 9" xfId="5739" xr:uid="{00ECE3F6-FA5D-4BFD-AA62-730DA6431C77}"/>
    <cellStyle name="SAPBEXinputData 3 9 2" xfId="12540" xr:uid="{D1267ACC-F75E-496B-A921-FEF703A8C5C1}"/>
    <cellStyle name="SAPBEXinputData 4" xfId="985" xr:uid="{4665BDA2-9963-47D9-B1BD-940F5DDA1CBC}"/>
    <cellStyle name="SAPBEXinputData 4 2" xfId="12539" xr:uid="{C6EB2F5E-CCFC-4011-A319-9EA438CA240E}"/>
    <cellStyle name="SAPBEXinputData 4 3" xfId="11137" xr:uid="{769CD6F9-FEFF-4298-BE8F-D6E81F6099FF}"/>
    <cellStyle name="SAPBEXinputData 5" xfId="1028" xr:uid="{1DC944D9-DE37-421A-AFF4-3A610C86DE70}"/>
    <cellStyle name="SAPBEXinputData 5 2" xfId="12828" xr:uid="{6E28C753-DD89-4D98-B2BC-3256078C12DE}"/>
    <cellStyle name="SAPBEXinputData 5 2 2" xfId="15205" xr:uid="{256301B7-D649-477D-B41C-DAA6C784C767}"/>
    <cellStyle name="SAPBEXinputData 5 2 3" xfId="16014" xr:uid="{5346D38E-2F86-4151-82DA-4A1F21FF6C71}"/>
    <cellStyle name="SAPBEXinputData 5 3" xfId="14563" xr:uid="{F6DD146F-DCAA-4D9C-89EC-56C421CF415F}"/>
    <cellStyle name="SAPBEXinputData 5 4" xfId="15327" xr:uid="{FC0329BA-9FE4-4196-9E42-A4ACA38DE6DE}"/>
    <cellStyle name="SAPBEXinputData 5 5" xfId="11539" xr:uid="{288C4912-1337-4866-8549-EB88E86E899C}"/>
    <cellStyle name="SAPBEXinputData 6" xfId="270" xr:uid="{AB20CE65-0875-4288-BF17-C5B002D76ACF}"/>
    <cellStyle name="SAPBEXinputData 6 2" xfId="11905" xr:uid="{23EE2FA8-8B39-4756-988D-F4986ED4F6C1}"/>
    <cellStyle name="SAPBEXinputData 7" xfId="1441" xr:uid="{54351858-DD52-4C60-B359-0BF73B64F184}"/>
    <cellStyle name="SAPBEXinputData 8" xfId="2246" xr:uid="{A17A79EC-27F8-4977-8BE9-426168805491}"/>
    <cellStyle name="SAPBEXinputData 9" xfId="2676" xr:uid="{A387C46D-FC69-43D7-84B8-6724EF8D88ED}"/>
    <cellStyle name="SAPBEXinputData_0910 GSO Capex RRP - Final (Detail) v2 220710" xfId="5747" xr:uid="{8072B1A5-36E1-464D-B72C-A90F3EAEDB9C}"/>
    <cellStyle name="SAPBEXItemHeader" xfId="271" xr:uid="{A2C94EE7-5CCA-45A1-8AC6-F856181F358C}"/>
    <cellStyle name="SAPBEXItemHeader 10" xfId="6014" xr:uid="{A6F6689A-2A25-451D-890C-DEE7550013F5}"/>
    <cellStyle name="SAPBEXItemHeader 10 2" xfId="9018" xr:uid="{DFE091B5-E7EA-44B4-AD7B-8B315E671C9C}"/>
    <cellStyle name="SAPBEXItemHeader 11" xfId="7366" xr:uid="{D1FC1787-6B53-4345-96A6-BF5EA50B2852}"/>
    <cellStyle name="SAPBEXItemHeader 2" xfId="1186" xr:uid="{A110497E-4966-4D1C-98B3-D5E6D06867BB}"/>
    <cellStyle name="SAPBEXItemHeader 2 2" xfId="2434" xr:uid="{9EDCF2A2-3E23-4FB0-803C-1DC404B7E208}"/>
    <cellStyle name="SAPBEXItemHeader 2 2 2" xfId="14851" xr:uid="{BB0ECD5D-4E11-4073-8B1D-11A3DDB35A6B}"/>
    <cellStyle name="SAPBEXItemHeader 2 2 3" xfId="15575" xr:uid="{FD3C40E9-BB44-4FFB-A0DF-CE6566038485}"/>
    <cellStyle name="SAPBEXItemHeader 2 2 4" xfId="16970" xr:uid="{A3DF5FF5-FF53-4727-9300-C3079EE40C84}"/>
    <cellStyle name="SAPBEXItemHeader 2 2 5" xfId="12172" xr:uid="{9381A3E2-CB82-4378-9F45-74F5349FCEE8}"/>
    <cellStyle name="SAPBEXItemHeader 2 3" xfId="2940" xr:uid="{ADB222C5-55BA-4C41-AD6C-84844506DE0C}"/>
    <cellStyle name="SAPBEXItemHeader 2 3 2" xfId="14001" xr:uid="{C6E74704-9134-4C90-BE75-C317004ECA74}"/>
    <cellStyle name="SAPBEXItemHeader 2 3 3" xfId="13685" xr:uid="{58A6B53E-6F3C-4034-877F-7C2C268C32A5}"/>
    <cellStyle name="SAPBEXItemHeader 2 3 4" xfId="10768" xr:uid="{F349C7C5-F6EE-4ACC-A5C8-CAA9F2F42A6B}"/>
    <cellStyle name="SAPBEXItemHeader 2 4" xfId="1634" xr:uid="{EF3D65A1-59A4-4128-9C94-4F25483304F0}"/>
    <cellStyle name="SAPBEXItemHeader 2 4 2" xfId="9784" xr:uid="{B3E36E61-6D36-4D63-BE5E-1D96752B6F27}"/>
    <cellStyle name="SAPBEXItemHeader 2 5" xfId="2350" xr:uid="{158812C1-669C-484A-8505-EA99404296BD}"/>
    <cellStyle name="SAPBEXItemHeader 2 5 2" xfId="13217" xr:uid="{5370C829-9D79-424B-8E12-B42CB6622E02}"/>
    <cellStyle name="SAPBEXItemHeader 2 6" xfId="3697" xr:uid="{30538A98-F394-4D55-9689-303B1354C058}"/>
    <cellStyle name="SAPBEXItemHeader 2 6 2" xfId="14603" xr:uid="{3760EB30-43E5-4172-93C4-2810E33BBDE6}"/>
    <cellStyle name="SAPBEXItemHeader 2 7" xfId="3369" xr:uid="{A7416CE3-2CA0-40F1-BECD-6F0D46EFD85A}"/>
    <cellStyle name="SAPBEXItemHeader 2 8" xfId="7891" xr:uid="{BE96B3A6-8633-444D-AE48-56C5DED5F580}"/>
    <cellStyle name="SAPBEXItemHeader 3" xfId="1613" xr:uid="{6EB077CB-5B42-437D-9592-C931ECE2A054}"/>
    <cellStyle name="SAPBEXItemHeader 3 2" xfId="12282" xr:uid="{5E2B3778-A7E0-464E-BC83-64797F75FC3F}"/>
    <cellStyle name="SAPBEXItemHeader 3 2 2" xfId="14912" xr:uid="{EC74AD2D-8B95-48F6-8271-B1D3364EC4D4}"/>
    <cellStyle name="SAPBEXItemHeader 3 2 3" xfId="15682" xr:uid="{641E3822-1A2A-4FA7-A29C-4694982259A9}"/>
    <cellStyle name="SAPBEXItemHeader 3 2 4" xfId="17066" xr:uid="{5CA764C9-E396-4838-8BFA-83D2734EE62A}"/>
    <cellStyle name="SAPBEXItemHeader 3 3" xfId="10879" xr:uid="{6D6B2934-F7F5-419A-9A25-CE64CF2531C0}"/>
    <cellStyle name="SAPBEXItemHeader 3 3 2" xfId="14110" xr:uid="{5E065866-525A-4116-A8F4-3D18D1A97F11}"/>
    <cellStyle name="SAPBEXItemHeader 3 3 3" xfId="14574" xr:uid="{4DE5D4B2-7C65-49BB-A547-B4E5D953FD5C}"/>
    <cellStyle name="SAPBEXItemHeader 3 4" xfId="10080" xr:uid="{CFD0194A-1A7F-45C1-91D5-B078537DBD05}"/>
    <cellStyle name="SAPBEXItemHeader 3 5" xfId="13474" xr:uid="{3EFA7700-7531-474A-A4E1-B99C1F962F4A}"/>
    <cellStyle name="SAPBEXItemHeader 3 6" xfId="13853" xr:uid="{6F068551-014F-4A65-8755-A4A979C4BB00}"/>
    <cellStyle name="SAPBEXItemHeader 3 7" xfId="8187" xr:uid="{3FE01077-60BF-4585-9140-FE77A467FC64}"/>
    <cellStyle name="SAPBEXItemHeader 4" xfId="1488" xr:uid="{DA29B3B4-FB41-4330-AD76-CA89C07F2E1A}"/>
    <cellStyle name="SAPBEXItemHeader 4 2" xfId="12548" xr:uid="{3CB73F00-E4F4-45C5-B774-57D98AE8765C}"/>
    <cellStyle name="SAPBEXItemHeader 4 2 2" xfId="15033" xr:uid="{B7244251-1410-44D5-B7F0-FA1F08464A34}"/>
    <cellStyle name="SAPBEXItemHeader 4 2 3" xfId="15850" xr:uid="{CCC7DD59-540F-4ECB-80E9-ADED0CEB4339}"/>
    <cellStyle name="SAPBEXItemHeader 4 2 4" xfId="17323" xr:uid="{C4A52B0A-A76B-43DF-9969-E908323947CB}"/>
    <cellStyle name="SAPBEXItemHeader 4 3" xfId="11139" xr:uid="{9AD16F66-6B74-43B1-A13B-167C02637ACB}"/>
    <cellStyle name="SAPBEXItemHeader 4 3 2" xfId="14324" xr:uid="{4CD820BD-F846-410F-B065-E7680EB59412}"/>
    <cellStyle name="SAPBEXItemHeader 4 3 3" xfId="13669" xr:uid="{8C195E6E-2285-47AF-9F45-6795012512BF}"/>
    <cellStyle name="SAPBEXItemHeader 4 4" xfId="10110" xr:uid="{954BDFA7-66CC-41EA-92D4-EEF5BD6A0EF3}"/>
    <cellStyle name="SAPBEXItemHeader 4 5" xfId="13504" xr:uid="{D9FE4349-004D-42B6-AE9C-2C78BF060C95}"/>
    <cellStyle name="SAPBEXItemHeader 4 6" xfId="15238" xr:uid="{E8242DD2-E720-44D5-9DFF-C03D83BCD2C8}"/>
    <cellStyle name="SAPBEXItemHeader 4 7" xfId="8218" xr:uid="{09F742DF-5E08-4819-85DF-C685932DA0EC}"/>
    <cellStyle name="SAPBEXItemHeader 5" xfId="3399" xr:uid="{E3687A09-EFC2-42D5-B594-905D2890B3A6}"/>
    <cellStyle name="SAPBEXItemHeader 5 2" xfId="12723" xr:uid="{1281CE3B-09A5-46D2-9155-9E9EF0938909}"/>
    <cellStyle name="SAPBEXItemHeader 5 2 2" xfId="15117" xr:uid="{2B2D5EAC-83FE-4D3E-825E-D24CAC9F87DE}"/>
    <cellStyle name="SAPBEXItemHeader 5 2 3" xfId="15937" xr:uid="{CC502E96-E093-4867-8C78-E6BC94A8BA25}"/>
    <cellStyle name="SAPBEXItemHeader 5 2 4" xfId="17498" xr:uid="{A28AE7CB-23D6-476E-BBC2-8F9FFF0E79AE}"/>
    <cellStyle name="SAPBEXItemHeader 5 3" xfId="11314" xr:uid="{4423EADF-5B35-4243-BDFC-C3B10468097A}"/>
    <cellStyle name="SAPBEXItemHeader 5 3 2" xfId="14460" xr:uid="{C1CA9F02-56C2-468A-A328-E48414CFC229}"/>
    <cellStyle name="SAPBEXItemHeader 5 3 3" xfId="9158" xr:uid="{5FFA2ED9-ECF2-44B9-AC06-DC99EAAD39D1}"/>
    <cellStyle name="SAPBEXItemHeader 5 4" xfId="10025" xr:uid="{517DDF01-8C5E-4E73-8BE3-D3D5D0317DB9}"/>
    <cellStyle name="SAPBEXItemHeader 5 5" xfId="13419" xr:uid="{AADFF5B2-80BB-4AC0-8347-05DDE7C50192}"/>
    <cellStyle name="SAPBEXItemHeader 5 6" xfId="13671" xr:uid="{90ACAAE1-A1F6-43BD-840A-D61ED546CF3A}"/>
    <cellStyle name="SAPBEXItemHeader 5 7" xfId="8132" xr:uid="{AAFAA65B-76B6-4B10-91FE-485894CBC091}"/>
    <cellStyle name="SAPBEXItemHeader 6" xfId="2827" xr:uid="{4A2C4E91-71B4-4941-9A23-55603B1A26C3}"/>
    <cellStyle name="SAPBEXItemHeader 6 2" xfId="12462" xr:uid="{E3AF5B27-CCD2-4F5A-8955-1A32E8275157}"/>
    <cellStyle name="SAPBEXItemHeader 6 2 2" xfId="15004" xr:uid="{E64DD153-AEA1-4E38-8DDC-B5E161B283D7}"/>
    <cellStyle name="SAPBEXItemHeader 6 2 3" xfId="15773" xr:uid="{1237682A-4C48-4E2D-B973-B8344E060E7B}"/>
    <cellStyle name="SAPBEXItemHeader 6 2 4" xfId="17246" xr:uid="{91F31676-7ED5-4993-8396-2DD61B1E59E3}"/>
    <cellStyle name="SAPBEXItemHeader 6 3" xfId="14247" xr:uid="{F038835C-D363-49F3-A688-6563D1DD0CB8}"/>
    <cellStyle name="SAPBEXItemHeader 6 4" xfId="14570" xr:uid="{743C8E4C-FE39-42D4-8C8E-E3A6EBC76225}"/>
    <cellStyle name="SAPBEXItemHeader 6 5" xfId="11060" xr:uid="{D5C1B5E2-52D0-49C2-817C-C2F39A4CD793}"/>
    <cellStyle name="SAPBEXItemHeader 7" xfId="3960" xr:uid="{63E16CC4-6F81-47BA-8098-89B544F3D8C0}"/>
    <cellStyle name="SAPBEXItemHeader 7 2" xfId="14619" xr:uid="{573F922D-1763-4379-B21B-65EE05AC4958}"/>
    <cellStyle name="SAPBEXItemHeader 7 3" xfId="15395" xr:uid="{2299D644-5979-4C84-A768-4A1C04C39D53}"/>
    <cellStyle name="SAPBEXItemHeader 7 4" xfId="16575" xr:uid="{BA4A9297-06C0-4C32-935B-D1B06CBAF996}"/>
    <cellStyle name="SAPBEXItemHeader 7 5" xfId="11690" xr:uid="{E42C7F05-F8B2-4EC4-AECB-FDC861AC236E}"/>
    <cellStyle name="SAPBEXItemHeader 8" xfId="4351" xr:uid="{4F6AE147-B819-4F03-8957-1F4009B1C84D}"/>
    <cellStyle name="SAPBEXItemHeader 8 2" xfId="13795" xr:uid="{F69CA68A-B20D-473F-90D6-3A6836A36AC2}"/>
    <cellStyle name="SAPBEXItemHeader 8 3" xfId="9063" xr:uid="{5D07CC98-AAA4-4672-BB81-FFE1BF05F068}"/>
    <cellStyle name="SAPBEXItemHeader 8 4" xfId="10536" xr:uid="{28B6C8CF-5CAA-4962-90F6-EA3D58321ACA}"/>
    <cellStyle name="SAPBEXItemHeader 9" xfId="5748" xr:uid="{4E24D610-9E44-4616-B311-9E9DD92763D9}"/>
    <cellStyle name="SAPBEXItemHeader 9 2" xfId="9260" xr:uid="{C03F4F75-691A-4159-AC09-032D9683555F}"/>
    <cellStyle name="SAPBEXresData" xfId="78" xr:uid="{7AC12031-5D4C-4FF5-A22E-37B3C8579BFB}"/>
    <cellStyle name="SAPBEXresData 10" xfId="3429" xr:uid="{B980333F-8B6E-44A3-957B-94797A07F914}"/>
    <cellStyle name="SAPBEXresData 10 2" xfId="9261" xr:uid="{8143740B-DB1F-4D0F-8590-1F3908C6097A}"/>
    <cellStyle name="SAPBEXresData 11" xfId="3898" xr:uid="{8C493DBE-5036-4D33-B24F-23F823203716}"/>
    <cellStyle name="SAPBEXresData 11 2" xfId="9019" xr:uid="{940359AE-E6C2-4766-BF45-FB8EB1D222F2}"/>
    <cellStyle name="SAPBEXresData 12" xfId="3998" xr:uid="{FFB86E7E-EF6B-4F32-A0AE-B0442CDED947}"/>
    <cellStyle name="SAPBEXresData 13" xfId="3386" xr:uid="{C5EE2DCC-FCA4-4352-B255-9B9D33A468BD}"/>
    <cellStyle name="SAPBEXresData 14" xfId="6015" xr:uid="{09F0AB6E-4B13-4A8C-AE0E-EF40744972AF}"/>
    <cellStyle name="SAPBEXresData 15" xfId="7367" xr:uid="{DE96233A-79A8-4078-B4A9-6C465C8E127A}"/>
    <cellStyle name="SAPBEXresData 2" xfId="825" xr:uid="{A7F55202-12EF-406A-9881-9FE42C987EFD}"/>
    <cellStyle name="SAPBEXresData 2 10" xfId="7890" xr:uid="{7AE787E0-768B-482C-9F51-49760516FE1B}"/>
    <cellStyle name="SAPBEXresData 2 2" xfId="826" xr:uid="{DC88162B-95CF-4384-8575-64B41D1EED46}"/>
    <cellStyle name="SAPBEXresData 2 2 2" xfId="1306" xr:uid="{308A732F-BE42-4346-BA4D-547E00F706E7}"/>
    <cellStyle name="SAPBEXresData 2 2 2 2" xfId="2554" xr:uid="{37BEB396-F94C-40B5-B51B-EA931AA60110}"/>
    <cellStyle name="SAPBEXresData 2 2 2 3" xfId="3060" xr:uid="{93A4DDDC-C45C-409A-9E36-E72E90FB32E4}"/>
    <cellStyle name="SAPBEXresData 2 2 2 4" xfId="2290" xr:uid="{030894A8-DBB8-469C-B297-5F67EB0FC4F2}"/>
    <cellStyle name="SAPBEXresData 2 2 2 5" xfId="3412" xr:uid="{91EB1D31-FE53-4690-8C6B-1CD952BF9BF7}"/>
    <cellStyle name="SAPBEXresData 2 2 2 6" xfId="3744" xr:uid="{3F7DD794-CB20-4A54-894B-E0F131810EAF}"/>
    <cellStyle name="SAPBEXresData 2 2 2 7" xfId="4500" xr:uid="{E1B56924-DDC9-4B27-9116-7052C4CFB18E}"/>
    <cellStyle name="SAPBEXresData 2 2 2 8" xfId="15576" xr:uid="{5CBDC122-EFB2-4C5C-9F3C-B14FF4A343CA}"/>
    <cellStyle name="SAPBEXresData 2 2 3" xfId="2105" xr:uid="{F62E1338-B6C0-40D0-9FAA-C5430D5317B8}"/>
    <cellStyle name="SAPBEXresData 2 2 3 2" xfId="16971" xr:uid="{62B4A611-7D0F-4EF1-BB95-44FAE8482223}"/>
    <cellStyle name="SAPBEXresData 2 2 4" xfId="1716" xr:uid="{4626C4C9-C962-44BC-882E-B4FD8E606661}"/>
    <cellStyle name="SAPBEXresData 2 2 5" xfId="1530" xr:uid="{2024F35F-5A5E-48FF-A643-BB4ED306CEDA}"/>
    <cellStyle name="SAPBEXresData 2 2 6" xfId="3465" xr:uid="{E326554D-2E19-4148-9A13-C3C5E74624A4}"/>
    <cellStyle name="SAPBEXresData 2 2 7" xfId="3228" xr:uid="{BEDA4D65-DCD4-48E4-8A1D-E1E955FD1580}"/>
    <cellStyle name="SAPBEXresData 2 2 8" xfId="4494" xr:uid="{2F2B3422-CFCD-4F85-946D-13F84F1CF0BE}"/>
    <cellStyle name="SAPBEXresData 2 2 9" xfId="12173" xr:uid="{E63F25FA-C211-473A-8004-E6D8C6FDBF20}"/>
    <cellStyle name="SAPBEXresData 2 3" xfId="1305" xr:uid="{629A082A-AAD8-4B47-9D98-A8A4A79C6F27}"/>
    <cellStyle name="SAPBEXresData 2 3 2" xfId="2553" xr:uid="{F9FFB5BA-3C28-4BB3-A9AD-BC84041ABC12}"/>
    <cellStyle name="SAPBEXresData 2 3 2 2" xfId="14002" xr:uid="{C0A3BE10-457D-42F7-8F4E-6FC4007C37E2}"/>
    <cellStyle name="SAPBEXresData 2 3 3" xfId="3059" xr:uid="{5D45154D-84C3-4035-AB70-DE12DAECC520}"/>
    <cellStyle name="SAPBEXresData 2 3 3 2" xfId="14648" xr:uid="{6AAA297E-4E29-4494-8E6C-C4099FC3052F}"/>
    <cellStyle name="SAPBEXresData 2 3 4" xfId="1785" xr:uid="{CB049A27-F3DB-47D7-9FCA-BC09F44DEB5D}"/>
    <cellStyle name="SAPBEXresData 2 3 5" xfId="2632" xr:uid="{2350BF46-F804-4598-9F32-FE15CDC43A2A}"/>
    <cellStyle name="SAPBEXresData 2 3 6" xfId="3561" xr:uid="{A60A3396-3C3B-4881-A249-60F281ABF7EA}"/>
    <cellStyle name="SAPBEXresData 2 3 7" xfId="4398" xr:uid="{9994B7C1-80AE-42BE-A175-EAB954DF10F8}"/>
    <cellStyle name="SAPBEXresData 2 3 8" xfId="10769" xr:uid="{86095B75-37A6-4260-9A28-272EFEC36F74}"/>
    <cellStyle name="SAPBEXresData 2 4" xfId="2104" xr:uid="{45EAD450-B03C-4460-A76D-6C2C7922880F}"/>
    <cellStyle name="SAPBEXresData 2 4 2" xfId="9783" xr:uid="{D3913DFD-0AEE-4C25-A485-31465F6C67C2}"/>
    <cellStyle name="SAPBEXresData 2 5" xfId="1715" xr:uid="{8F856CF0-E2F4-4E68-A909-C402AC6678EE}"/>
    <cellStyle name="SAPBEXresData 2 5 2" xfId="13216" xr:uid="{008F7802-DAA6-40EF-8DC5-55440C5079EC}"/>
    <cellStyle name="SAPBEXresData 2 6" xfId="1580" xr:uid="{2D1C9E0B-A78C-44A2-8DAE-92D25C3D30BC}"/>
    <cellStyle name="SAPBEXresData 2 6 2" xfId="13367" xr:uid="{CE43BFA9-F4CB-4FBE-8D53-CFFC37F23F4D}"/>
    <cellStyle name="SAPBEXresData 2 7" xfId="3815" xr:uid="{95F91ABF-C9BE-4562-A3FA-CB7588F80E88}"/>
    <cellStyle name="SAPBEXresData 2 8" xfId="3920" xr:uid="{FF95CC86-4333-449C-932D-8A077EAAE8F2}"/>
    <cellStyle name="SAPBEXresData 2 9" xfId="4440" xr:uid="{7BFDC114-D481-41E5-9D1D-5673D5EC2FFE}"/>
    <cellStyle name="SAPBEXresData 3" xfId="827" xr:uid="{F80C5161-DD66-4474-8E99-2EA2534081D7}"/>
    <cellStyle name="SAPBEXresData 3 10" xfId="8188" xr:uid="{246EF0BF-E160-462B-9AC6-42F4BF2E4123}"/>
    <cellStyle name="SAPBEXresData 3 2" xfId="828" xr:uid="{A2DF62B4-69CE-4A7A-AE11-75EC01C3751E}"/>
    <cellStyle name="SAPBEXresData 3 2 2" xfId="1308" xr:uid="{86FEBFB2-4B2E-47AB-AC25-D03982C57C32}"/>
    <cellStyle name="SAPBEXresData 3 2 2 2" xfId="2556" xr:uid="{FD89C883-E129-45FC-AC09-F98ACF9A8BA9}"/>
    <cellStyle name="SAPBEXresData 3 2 2 3" xfId="3062" xr:uid="{F1B5F0E2-EEAF-4149-B85C-1F4F808F229B}"/>
    <cellStyle name="SAPBEXresData 3 2 2 4" xfId="1791" xr:uid="{49878A6A-B1D3-41F0-9A85-B81BE6A5DE6F}"/>
    <cellStyle name="SAPBEXresData 3 2 2 5" xfId="2833" xr:uid="{C1196923-6E68-4B50-AD18-25EB61666D3C}"/>
    <cellStyle name="SAPBEXresData 3 2 2 6" xfId="1824" xr:uid="{AFED26F7-94B0-4747-912B-7503AA4E1937}"/>
    <cellStyle name="SAPBEXresData 3 2 2 7" xfId="4457" xr:uid="{FDE91DBF-B7D6-49E9-AC4F-0562CEDD1E2C}"/>
    <cellStyle name="SAPBEXresData 3 2 2 8" xfId="15683" xr:uid="{28CBAF64-F493-4807-BD0E-E939A4196085}"/>
    <cellStyle name="SAPBEXresData 3 2 3" xfId="2107" xr:uid="{FDE889F1-1565-4496-9535-33B0B523FCA1}"/>
    <cellStyle name="SAPBEXresData 3 2 3 2" xfId="17067" xr:uid="{A915C807-9471-4CDF-96FD-AB0427B93503}"/>
    <cellStyle name="SAPBEXresData 3 2 4" xfId="1718" xr:uid="{AD4C0104-CDC3-4E8D-A286-345D447FA55A}"/>
    <cellStyle name="SAPBEXresData 3 2 5" xfId="3187" xr:uid="{AA7FE03C-6334-4AAF-B234-4E895CC1468A}"/>
    <cellStyle name="SAPBEXresData 3 2 6" xfId="1891" xr:uid="{5F79B34E-9C44-4199-98BA-313FC08C9EEA}"/>
    <cellStyle name="SAPBEXresData 3 2 7" xfId="1407" xr:uid="{F7B548B6-74A5-454C-9A3C-7327480248F8}"/>
    <cellStyle name="SAPBEXresData 3 2 8" xfId="4313" xr:uid="{3BB0B1B8-D7EF-4F93-8F1E-C79EC663728C}"/>
    <cellStyle name="SAPBEXresData 3 2 9" xfId="12283" xr:uid="{786A967E-F50D-4217-862B-61DBBF461533}"/>
    <cellStyle name="SAPBEXresData 3 3" xfId="1307" xr:uid="{B8F1B90D-43BC-4A80-8457-F9560EA524EB}"/>
    <cellStyle name="SAPBEXresData 3 3 2" xfId="2555" xr:uid="{70817E66-98D4-4420-AE49-5C655705B3E9}"/>
    <cellStyle name="SAPBEXresData 3 3 2 2" xfId="14111" xr:uid="{5EDC7D30-FECC-4DC9-A7DA-BC0EBD39D216}"/>
    <cellStyle name="SAPBEXresData 3 3 3" xfId="3061" xr:uid="{922E8178-1E62-4207-BFED-3A4CBA135D2C}"/>
    <cellStyle name="SAPBEXresData 3 3 3 2" xfId="15213" xr:uid="{C4535A6C-3969-4CD9-A986-60C36A9ED0E4}"/>
    <cellStyle name="SAPBEXresData 3 3 4" xfId="2063" xr:uid="{B69CFD02-3FFF-404E-BA8A-EB42FCC37355}"/>
    <cellStyle name="SAPBEXresData 3 3 5" xfId="2054" xr:uid="{CE44B169-8868-461C-8FA3-1C94D576B62D}"/>
    <cellStyle name="SAPBEXresData 3 3 6" xfId="2809" xr:uid="{4B4DEE75-4D1C-4C53-8A0B-C91D15808957}"/>
    <cellStyle name="SAPBEXresData 3 3 7" xfId="4088" xr:uid="{10FC8FB7-4FDC-4B48-A623-75206B1AE36A}"/>
    <cellStyle name="SAPBEXresData 3 3 8" xfId="10880" xr:uid="{5288848C-64FC-447E-88C2-9BD105DDAD4D}"/>
    <cellStyle name="SAPBEXresData 3 4" xfId="2106" xr:uid="{9C0733AD-ED15-41B2-A55A-706C06E3C27A}"/>
    <cellStyle name="SAPBEXresData 3 4 2" xfId="10081" xr:uid="{011F3D76-5342-4C50-84CC-ADF2B6E17B89}"/>
    <cellStyle name="SAPBEXresData 3 5" xfId="1717" xr:uid="{618A9C67-8B95-41BC-BA91-A6FF879E1DE5}"/>
    <cellStyle name="SAPBEXresData 3 5 2" xfId="13475" xr:uid="{DD9B30BA-C43D-4C80-B879-7ECE0A30611C}"/>
    <cellStyle name="SAPBEXresData 3 6" xfId="2202" xr:uid="{E3781D1F-B5ED-45F9-8D7E-D2E7947EFD6F}"/>
    <cellStyle name="SAPBEXresData 3 6 2" xfId="13578" xr:uid="{5CF1B380-0F5A-491F-AA44-15396D7628BE}"/>
    <cellStyle name="SAPBEXresData 3 7" xfId="3848" xr:uid="{6F35B67C-3672-4FDB-BA9D-85B2D6F83F0A}"/>
    <cellStyle name="SAPBEXresData 3 8" xfId="1655" xr:uid="{8A5229FA-426A-475B-BAC1-B8BD346B0C12}"/>
    <cellStyle name="SAPBEXresData 3 9" xfId="4008" xr:uid="{61D80D08-26BD-4373-8586-2BE8BA8775AE}"/>
    <cellStyle name="SAPBEXresData 4" xfId="986" xr:uid="{535839A1-C242-43DF-9158-E1B44F35CBB3}"/>
    <cellStyle name="SAPBEXresData 4 2" xfId="12549" xr:uid="{837D3944-8CFF-4F14-BC5F-12B306376901}"/>
    <cellStyle name="SAPBEXresData 4 2 2" xfId="15851" xr:uid="{C74FE1B5-2FAC-4F47-BEA0-985D59528E99}"/>
    <cellStyle name="SAPBEXresData 4 2 3" xfId="17324" xr:uid="{C6790F9B-29F4-4887-B39F-7A308BE9F167}"/>
    <cellStyle name="SAPBEXresData 4 3" xfId="11140" xr:uid="{A16EA72F-78A9-4DAE-82CE-D29120544468}"/>
    <cellStyle name="SAPBEXresData 4 3 2" xfId="14325" xr:uid="{71FB8011-5C6E-47D7-B856-793D63824A77}"/>
    <cellStyle name="SAPBEXresData 4 3 3" xfId="14633" xr:uid="{54387B3F-D0BF-44F6-B65E-D837819E7425}"/>
    <cellStyle name="SAPBEXresData 4 4" xfId="9845" xr:uid="{7212A539-1F4D-4840-BBF9-D8F83AC21AA4}"/>
    <cellStyle name="SAPBEXresData 4 5" xfId="13278" xr:uid="{9F4D02FB-5CAA-4919-8298-52DEDE2A0001}"/>
    <cellStyle name="SAPBEXresData 4 6" xfId="13811" xr:uid="{3F2335E9-0627-41D4-B041-2B0FE14C2E29}"/>
    <cellStyle name="SAPBEXresData 4 7" xfId="7952" xr:uid="{AE64CFE1-81D5-4075-89A5-191727A25BE4}"/>
    <cellStyle name="SAPBEXresData 5" xfId="1027" xr:uid="{ACF4C698-90C1-4F0A-ADD3-E303E207ADF0}"/>
    <cellStyle name="SAPBEXresData 5 2" xfId="12724" xr:uid="{FCBACC5B-0C01-42BD-BA81-D31AD97A9D66}"/>
    <cellStyle name="SAPBEXresData 5 2 2" xfId="15938" xr:uid="{725CB02C-21AF-42EA-B739-DA7FC8639B80}"/>
    <cellStyle name="SAPBEXresData 5 2 3" xfId="17499" xr:uid="{29A7991B-065B-4EED-9C77-A01F86E8B80E}"/>
    <cellStyle name="SAPBEXresData 5 3" xfId="11315" xr:uid="{1BA5CB2D-9329-4314-A931-618EDCCA4A8B}"/>
    <cellStyle name="SAPBEXresData 5 3 2" xfId="14461" xr:uid="{C305A9A1-0B04-403D-8115-40AE6CEA56BC}"/>
    <cellStyle name="SAPBEXresData 5 3 3" xfId="9159" xr:uid="{DD88F422-6863-494A-9632-BFF4761E75FC}"/>
    <cellStyle name="SAPBEXresData 5 4" xfId="10269" xr:uid="{6F07B012-C379-499A-B080-F8B26FEF9D0A}"/>
    <cellStyle name="SAPBEXresData 5 5" xfId="13625" xr:uid="{214DB018-4AC9-4525-AAA5-E9C8D3E49105}"/>
    <cellStyle name="SAPBEXresData 5 6" xfId="13061" xr:uid="{7478AF09-2F5B-4E49-8FE6-015AB1B65299}"/>
    <cellStyle name="SAPBEXresData 5 7" xfId="8379" xr:uid="{08D05BA3-A43A-4072-87BE-390812A72ABB}"/>
    <cellStyle name="SAPBEXresData 6" xfId="272" xr:uid="{D569C3B5-1F5D-4C65-9CB3-7EFF49A3A886}"/>
    <cellStyle name="SAPBEXresData 6 2" xfId="1187" xr:uid="{7ABE4374-11AD-47AA-AE36-6FEA29C450F1}"/>
    <cellStyle name="SAPBEXresData 6 2 2" xfId="2435" xr:uid="{2FB37899-17DE-4551-A51B-522869B3D1E0}"/>
    <cellStyle name="SAPBEXresData 6 2 2 2" xfId="15774" xr:uid="{F9A32923-B0C7-45CF-B957-7E3D716C27CF}"/>
    <cellStyle name="SAPBEXresData 6 2 3" xfId="2941" xr:uid="{9C0C9F16-4377-47EF-ABFB-B324A53C78E5}"/>
    <cellStyle name="SAPBEXresData 6 2 3 2" xfId="17247" xr:uid="{24F8A655-0350-4AC3-AB08-50CF235D5386}"/>
    <cellStyle name="SAPBEXresData 6 2 4" xfId="3266" xr:uid="{CC97A3E7-606B-4365-9A6F-60830FC9EDCB}"/>
    <cellStyle name="SAPBEXresData 6 2 5" xfId="1909" xr:uid="{B0C3B00E-7803-4248-A367-839D87AA6A3C}"/>
    <cellStyle name="SAPBEXresData 6 2 6" xfId="3969" xr:uid="{E1945C08-DDAD-414D-93FC-0CCE6E853F2A}"/>
    <cellStyle name="SAPBEXresData 6 2 7" xfId="4384" xr:uid="{ACD351A5-40CD-4458-8744-670F781DCC52}"/>
    <cellStyle name="SAPBEXresData 6 2 8" xfId="12463" xr:uid="{5C8F8F13-74BC-42AA-9C1E-8B4AB9B27F89}"/>
    <cellStyle name="SAPBEXresData 6 3" xfId="1614" xr:uid="{93EB557B-DA5F-416F-B84F-A3C1CF92DE5D}"/>
    <cellStyle name="SAPBEXresData 6 3 2" xfId="14248" xr:uid="{64D2E63F-D042-4EBD-89C7-DCC58BD75409}"/>
    <cellStyle name="SAPBEXresData 6 4" xfId="1518" xr:uid="{0DD42C3E-A83D-4A5A-9E86-0211F7CF892A}"/>
    <cellStyle name="SAPBEXresData 6 4 2" xfId="15208" xr:uid="{858282D7-DCDC-41C5-AB31-46C17873FAD2}"/>
    <cellStyle name="SAPBEXresData 6 5" xfId="3133" xr:uid="{F7804194-447F-429B-B207-73E6D7F5D770}"/>
    <cellStyle name="SAPBEXresData 6 6" xfId="3552" xr:uid="{8293E0FE-131C-4520-A063-1B517A8130B9}"/>
    <cellStyle name="SAPBEXresData 6 7" xfId="4223" xr:uid="{3214F015-E1A5-4192-BA2A-496912E07D62}"/>
    <cellStyle name="SAPBEXresData 6 8" xfId="4050" xr:uid="{81ACE9D6-9B30-411D-980E-60766B970F41}"/>
    <cellStyle name="SAPBEXresData 6 9" xfId="11061" xr:uid="{FCD74B7F-C555-41B1-8A79-09F6EFB0E7F9}"/>
    <cellStyle name="SAPBEXresData 7" xfId="1138" xr:uid="{C7EB8105-40B3-4D50-ADAC-DD27B75EA565}"/>
    <cellStyle name="SAPBEXresData 7 2" xfId="2386" xr:uid="{6D347DEE-1546-4D17-B7FD-7C40D8636728}"/>
    <cellStyle name="SAPBEXresData 7 2 2" xfId="15328" xr:uid="{CDD0E9F4-57BE-493B-A531-464A180DB4CD}"/>
    <cellStyle name="SAPBEXresData 7 3" xfId="2892" xr:uid="{1FA188B9-1390-4C7A-BB19-A87686954D45}"/>
    <cellStyle name="SAPBEXresData 7 3 2" xfId="16443" xr:uid="{AB08B933-88C9-4847-8B3B-1E7F1256C574}"/>
    <cellStyle name="SAPBEXresData 7 4" xfId="1802" xr:uid="{4A5EDB8F-584B-427E-B6F4-4CE9A554AB7F}"/>
    <cellStyle name="SAPBEXresData 7 5" xfId="2052" xr:uid="{D231C20F-34C1-498C-B778-752FA546ECE0}"/>
    <cellStyle name="SAPBEXresData 7 6" xfId="3139" xr:uid="{D4C3B0ED-DBA1-4304-85CE-128085B568F5}"/>
    <cellStyle name="SAPBEXresData 7 7" xfId="4397" xr:uid="{8AF7C996-AA2D-42DA-A19A-549D03CFFA41}"/>
    <cellStyle name="SAPBEXresData 7 8" xfId="11540" xr:uid="{59894124-8148-4172-B7DD-2A68EEF0D205}"/>
    <cellStyle name="SAPBEXresData 8" xfId="1442" xr:uid="{E4317C20-4F42-4F7D-9525-A229ED8E68C0}"/>
    <cellStyle name="SAPBEXresData 8 2" xfId="15423" xr:uid="{C0171CD3-3236-4805-8B5E-5A47F0E06A70}"/>
    <cellStyle name="SAPBEXresData 8 3" xfId="16766" xr:uid="{96B85878-DE74-4885-83A6-ABD54835E649}"/>
    <cellStyle name="SAPBEXresData 8 4" xfId="11915" xr:uid="{681DD3A7-22A9-4F32-A746-D9E3BF835362}"/>
    <cellStyle name="SAPBEXresData 9" xfId="2295" xr:uid="{0AD19C69-0A84-4B28-A3B6-5F7ADF9E32FC}"/>
    <cellStyle name="SAPBEXresData 9 2" xfId="13796" xr:uid="{43DCD879-3C26-4B68-90F1-2B798C41A6E8}"/>
    <cellStyle name="SAPBEXresData 9 3" xfId="9064" xr:uid="{6BEE5755-F9BB-4F9D-92BC-36C972CD914D}"/>
    <cellStyle name="SAPBEXresData 9 4" xfId="10537" xr:uid="{30D660AA-FF10-41FE-BB4A-CFCDF5F5A816}"/>
    <cellStyle name="SAPBEXresDataEmph" xfId="79" xr:uid="{51BDA715-2E40-4E62-8047-075AAA0B64A5}"/>
    <cellStyle name="SAPBEXresDataEmph 10" xfId="1973" xr:uid="{53C248CA-E7D4-4C40-AFED-76A842B38AED}"/>
    <cellStyle name="SAPBEXresDataEmph 11" xfId="3315" xr:uid="{60B69076-BBDE-46A2-8BC3-063DE90A9921}"/>
    <cellStyle name="SAPBEXresDataEmph 12" xfId="4248" xr:uid="{2CE88C4D-E8F6-45C6-804F-B21BB0367593}"/>
    <cellStyle name="SAPBEXresDataEmph 13" xfId="1559" xr:uid="{B1523DD4-C409-4DE0-9076-C137B0151EAD}"/>
    <cellStyle name="SAPBEXresDataEmph 14" xfId="5749" xr:uid="{E6F45502-91FD-4944-8897-E016BE0788EE}"/>
    <cellStyle name="SAPBEXresDataEmph 2" xfId="829" xr:uid="{CCE219F3-A159-41AF-9196-EE4894A59025}"/>
    <cellStyle name="SAPBEXresDataEmph 2 10" xfId="10770" xr:uid="{ADE75771-B97F-4C8C-87B4-0133FC144AA2}"/>
    <cellStyle name="SAPBEXresDataEmph 2 2" xfId="830" xr:uid="{1142D178-CA5A-4F36-8109-FD919E736D72}"/>
    <cellStyle name="SAPBEXresDataEmph 2 2 2" xfId="1310" xr:uid="{56F6D635-BC58-4A96-8B63-4F952DFB3DE3}"/>
    <cellStyle name="SAPBEXresDataEmph 2 2 2 2" xfId="2558" xr:uid="{5BCB4A96-4E01-476E-A6B7-40170FB0DCA8}"/>
    <cellStyle name="SAPBEXresDataEmph 2 2 2 3" xfId="3064" xr:uid="{277EA69E-FC1F-43BE-9918-A740804D2D5A}"/>
    <cellStyle name="SAPBEXresDataEmph 2 2 2 4" xfId="3215" xr:uid="{DDFC781B-AD06-432B-832F-CD13F0C059FF}"/>
    <cellStyle name="SAPBEXresDataEmph 2 2 2 5" xfId="3137" xr:uid="{23C4EB8E-4125-4A35-A975-215C0711EB6F}"/>
    <cellStyle name="SAPBEXresDataEmph 2 2 2 6" xfId="3741" xr:uid="{DFF0523A-4DF8-4830-A45D-1FED483A6204}"/>
    <cellStyle name="SAPBEXresDataEmph 2 2 2 7" xfId="4072" xr:uid="{886DA105-725B-4C5B-984C-06C201683D0F}"/>
    <cellStyle name="SAPBEXresDataEmph 2 2 2 8" xfId="14852" xr:uid="{3EA0DCC4-46A9-4CBF-BB00-4A94D295FC0E}"/>
    <cellStyle name="SAPBEXresDataEmph 2 2 3" xfId="2109" xr:uid="{6CF3A9FF-A3A8-4056-8D63-84BB8B8BC62A}"/>
    <cellStyle name="SAPBEXresDataEmph 2 2 3 2" xfId="15577" xr:uid="{BCE6A207-1749-41EC-815A-7D989539CEB5}"/>
    <cellStyle name="SAPBEXresDataEmph 2 2 4" xfId="1720" xr:uid="{3193BD07-EF32-4794-8663-C4279B36A71A}"/>
    <cellStyle name="SAPBEXresDataEmph 2 2 5" xfId="2820" xr:uid="{E54BE9C2-A519-4C17-B6D4-DF0CECF9254E}"/>
    <cellStyle name="SAPBEXresDataEmph 2 2 6" xfId="3588" xr:uid="{96F6DC9F-7A42-4CE3-8AB9-87F8E5A487A4}"/>
    <cellStyle name="SAPBEXresDataEmph 2 2 7" xfId="2352" xr:uid="{ECB974F7-2C6C-4D88-A28C-51F303CEB72B}"/>
    <cellStyle name="SAPBEXresDataEmph 2 2 8" xfId="4503" xr:uid="{3C5883CF-5290-4400-95DA-950D6BBB6615}"/>
    <cellStyle name="SAPBEXresDataEmph 2 2 9" xfId="12174" xr:uid="{B276F548-1C90-4482-A736-3575CFD85472}"/>
    <cellStyle name="SAPBEXresDataEmph 2 3" xfId="1309" xr:uid="{734EE54D-077C-4556-AF9E-E4E369D5BD1A}"/>
    <cellStyle name="SAPBEXresDataEmph 2 3 2" xfId="2557" xr:uid="{DA002DFD-364C-4C1E-97C4-E708F86EE545}"/>
    <cellStyle name="SAPBEXresDataEmph 2 3 3" xfId="3063" xr:uid="{DB412805-8589-4665-9116-B50F9B55696B}"/>
    <cellStyle name="SAPBEXresDataEmph 2 3 4" xfId="3282" xr:uid="{0D4974BF-2C34-442C-A2FA-BBD5FF202799}"/>
    <cellStyle name="SAPBEXresDataEmph 2 3 5" xfId="2354" xr:uid="{DD5D0C73-B625-4A65-8AB1-A660232635B1}"/>
    <cellStyle name="SAPBEXresDataEmph 2 3 6" xfId="3714" xr:uid="{58FEE7F2-4C0B-4E30-A09D-B85B486C9255}"/>
    <cellStyle name="SAPBEXresDataEmph 2 3 7" xfId="4131" xr:uid="{3558EFA8-787B-4AF2-8AD4-E9BDE6FE86C7}"/>
    <cellStyle name="SAPBEXresDataEmph 2 3 8" xfId="14003" xr:uid="{AB31A0E1-9721-462C-B55E-A46258DC4AE5}"/>
    <cellStyle name="SAPBEXresDataEmph 2 4" xfId="2108" xr:uid="{EEC0942F-18E9-465C-9547-2A77EF356944}"/>
    <cellStyle name="SAPBEXresDataEmph 2 4 2" xfId="13331" xr:uid="{AC35D4D4-E160-4E47-98ED-0614E62D2C7C}"/>
    <cellStyle name="SAPBEXresDataEmph 2 5" xfId="1719" xr:uid="{3159F026-BD64-4003-A84C-7CF15F166CF9}"/>
    <cellStyle name="SAPBEXresDataEmph 2 6" xfId="2779" xr:uid="{AD3D4DB3-29D7-4178-991C-626E9CF03A13}"/>
    <cellStyle name="SAPBEXresDataEmph 2 7" xfId="3546" xr:uid="{C0768431-683D-47F0-BC33-7E867E3CC8AA}"/>
    <cellStyle name="SAPBEXresDataEmph 2 8" xfId="3420" xr:uid="{C89A7D5D-7EC2-48CA-9997-A77B4F63244F}"/>
    <cellStyle name="SAPBEXresDataEmph 2 9" xfId="3450" xr:uid="{D9F959EC-793F-4ECF-94F7-700259678EEF}"/>
    <cellStyle name="SAPBEXresDataEmph 3" xfId="831" xr:uid="{C6042150-917D-4665-9001-9F6D1FB2699A}"/>
    <cellStyle name="SAPBEXresDataEmph 3 10" xfId="11541" xr:uid="{E02FCA46-7E6F-4357-BD23-9E7F221A0352}"/>
    <cellStyle name="SAPBEXresDataEmph 3 2" xfId="832" xr:uid="{B04655E7-BD04-49D6-848F-20B94A534450}"/>
    <cellStyle name="SAPBEXresDataEmph 3 2 2" xfId="1312" xr:uid="{ECF54A0B-65BB-4671-8A22-DBB171E6FE95}"/>
    <cellStyle name="SAPBEXresDataEmph 3 2 2 2" xfId="2560" xr:uid="{B0E3A83F-A363-4B45-B5C9-E6070FF9BE28}"/>
    <cellStyle name="SAPBEXresDataEmph 3 2 2 3" xfId="3066" xr:uid="{2E30E237-97EB-47C8-836E-99881E910FB5}"/>
    <cellStyle name="SAPBEXresDataEmph 3 2 2 4" xfId="1793" xr:uid="{B1E26E56-CE2C-48E1-AFEC-B6DEBA05CE7A}"/>
    <cellStyle name="SAPBEXresDataEmph 3 2 2 5" xfId="3254" xr:uid="{4968E3DA-D655-4456-8198-B08EFD4367A6}"/>
    <cellStyle name="SAPBEXresDataEmph 3 2 2 6" xfId="4083" xr:uid="{594F4478-1F89-4E61-B9AC-AEDB11BE6D22}"/>
    <cellStyle name="SAPBEXresDataEmph 3 2 2 7" xfId="4325" xr:uid="{70E6E0C7-D779-456B-ADE1-F05A3E6DFC35}"/>
    <cellStyle name="SAPBEXresDataEmph 3 2 3" xfId="2111" xr:uid="{34183414-6835-4CC9-ACFD-9F6AFE07B931}"/>
    <cellStyle name="SAPBEXresDataEmph 3 2 4" xfId="2396" xr:uid="{16CF36B7-FF9B-44D6-8A84-791EF0773A25}"/>
    <cellStyle name="SAPBEXresDataEmph 3 2 5" xfId="1453" xr:uid="{736D4137-7A37-445E-BE89-252270BA31E6}"/>
    <cellStyle name="SAPBEXresDataEmph 3 2 6" xfId="3255" xr:uid="{3F211434-ED8E-48F8-A3F8-A5D75E53220E}"/>
    <cellStyle name="SAPBEXresDataEmph 3 2 7" xfId="3320" xr:uid="{D23AD356-FF22-4D04-B01E-9DADF8FF07B1}"/>
    <cellStyle name="SAPBEXresDataEmph 3 2 8" xfId="4321" xr:uid="{EC2CCFBF-C78E-47A3-8299-867B88089893}"/>
    <cellStyle name="SAPBEXresDataEmph 3 2 9" xfId="15329" xr:uid="{097DCF06-9803-44CE-812E-2BE6162A4734}"/>
    <cellStyle name="SAPBEXresDataEmph 3 3" xfId="1311" xr:uid="{C1432F6F-4F09-4673-AB3D-054F8E859B33}"/>
    <cellStyle name="SAPBEXresDataEmph 3 3 2" xfId="2559" xr:uid="{9F5C9290-2DB6-47F1-A61F-A4F27F664AC8}"/>
    <cellStyle name="SAPBEXresDataEmph 3 3 3" xfId="3065" xr:uid="{34DC4AAD-2ECD-417D-8A25-6C197A8CB8A1}"/>
    <cellStyle name="SAPBEXresDataEmph 3 3 4" xfId="1805" xr:uid="{16E351EE-87AA-4543-8CBF-CC1AA372FD6B}"/>
    <cellStyle name="SAPBEXresDataEmph 3 3 5" xfId="2162" xr:uid="{345290F6-97DD-4CB7-B772-06C36C98E1FD}"/>
    <cellStyle name="SAPBEXresDataEmph 3 3 6" xfId="2621" xr:uid="{F574C5A7-FE9F-40E5-A902-B3A04156D006}"/>
    <cellStyle name="SAPBEXresDataEmph 3 3 7" xfId="4326" xr:uid="{C6781F32-B7BF-4E8A-BBDF-95086048BABD}"/>
    <cellStyle name="SAPBEXresDataEmph 3 3 8" xfId="16444" xr:uid="{65F8E5D9-DA48-4508-9988-2C1B574EE61C}"/>
    <cellStyle name="SAPBEXresDataEmph 3 4" xfId="2110" xr:uid="{2484C98F-B287-42FF-BE44-766A4036EA4C}"/>
    <cellStyle name="SAPBEXresDataEmph 3 5" xfId="1721" xr:uid="{893410D9-D526-4F62-8368-22FF5243640D}"/>
    <cellStyle name="SAPBEXresDataEmph 3 6" xfId="1900" xr:uid="{E6AE4669-58E6-492C-99FB-2F10125200E6}"/>
    <cellStyle name="SAPBEXresDataEmph 3 7" xfId="2060" xr:uid="{717DD292-7FA2-41E6-A323-5A9C28C5AEDC}"/>
    <cellStyle name="SAPBEXresDataEmph 3 8" xfId="3175" xr:uid="{924CFE42-E3E3-4A11-B4B0-AFF7D95EDD58}"/>
    <cellStyle name="SAPBEXresDataEmph 3 9" xfId="4441" xr:uid="{71AB5F83-5941-4C24-B1D5-7FC7AC308141}"/>
    <cellStyle name="SAPBEXresDataEmph 4" xfId="987" xr:uid="{8C2F0BCC-0B6C-4863-98D5-678F78BE3CE4}"/>
    <cellStyle name="SAPBEXresDataEmph 4 2" xfId="16767" xr:uid="{9CB0533B-0572-451F-9D83-AE9A87DB0662}"/>
    <cellStyle name="SAPBEXresDataEmph 4 3" xfId="11916" xr:uid="{2E243783-9528-4F8C-A0FC-AEAA4DE38B92}"/>
    <cellStyle name="SAPBEXresDataEmph 5" xfId="1026" xr:uid="{F791F306-037E-4F13-9230-21B03737348B}"/>
    <cellStyle name="SAPBEXresDataEmph 5 2" xfId="10538" xr:uid="{09AB30D0-4153-425A-B860-495CD817D64C}"/>
    <cellStyle name="SAPBEXresDataEmph 6" xfId="273" xr:uid="{40E66D4D-3034-406E-933B-E8C070EBBBFD}"/>
    <cellStyle name="SAPBEXresDataEmph 6 2" xfId="1615" xr:uid="{68A20BC5-D77E-469E-9346-07B060E2B54D}"/>
    <cellStyle name="SAPBEXresDataEmph 6 3" xfId="2169" xr:uid="{58C2673A-8F1E-4541-BDC9-776589BBC4A7}"/>
    <cellStyle name="SAPBEXresDataEmph 6 4" xfId="3300" xr:uid="{DC2AB1CA-54CE-4B1D-852F-ACF65BD29419}"/>
    <cellStyle name="SAPBEXresDataEmph 6 5" xfId="3811" xr:uid="{54E923BD-65DB-4E5C-8818-8F6802081150}"/>
    <cellStyle name="SAPBEXresDataEmph 6 6" xfId="3149" xr:uid="{1EDF84EE-9E3B-4234-A04E-6A29DCFE58E9}"/>
    <cellStyle name="SAPBEXresDataEmph 6 7" xfId="3355" xr:uid="{F6DE522D-D4F3-4488-A15D-B4EB4641AA6C}"/>
    <cellStyle name="SAPBEXresDataEmph 7" xfId="1139" xr:uid="{F1866430-7FDC-4458-BAEC-36EFD3090107}"/>
    <cellStyle name="SAPBEXresDataEmph 7 2" xfId="2387" xr:uid="{DD0A6CB6-BBD1-442F-ABDF-319F8FE273B1}"/>
    <cellStyle name="SAPBEXresDataEmph 7 3" xfId="2893" xr:uid="{70512EC6-09FC-4C34-8673-90F2B148B190}"/>
    <cellStyle name="SAPBEXresDataEmph 7 4" xfId="1801" xr:uid="{80AEDC6B-C995-40F0-84DA-2E679E52C3C6}"/>
    <cellStyle name="SAPBEXresDataEmph 7 5" xfId="2703" xr:uid="{F84A4EC8-1B67-4D34-8CDD-5336A47C6763}"/>
    <cellStyle name="SAPBEXresDataEmph 7 6" xfId="4143" xr:uid="{F0D49289-1587-4E19-AD03-9380095C4582}"/>
    <cellStyle name="SAPBEXresDataEmph 7 7" xfId="1637" xr:uid="{708D53FC-3411-44F3-85AA-A9EB0982A207}"/>
    <cellStyle name="SAPBEXresDataEmph 8" xfId="1443" xr:uid="{1FD5CC85-6AE2-4D81-9596-3C4670B8A245}"/>
    <cellStyle name="SAPBEXresDataEmph 9" xfId="2245" xr:uid="{8A0D394B-2E36-4936-8752-B1148D25B246}"/>
    <cellStyle name="SAPBEXresItem" xfId="80" xr:uid="{F9CC2BE6-3A1C-48D0-AA64-75C2558F6ED0}"/>
    <cellStyle name="SAPBEXresItem 10" xfId="3291" xr:uid="{C8C4E0B7-A6F1-479D-9ECD-C2820C3BB4E3}"/>
    <cellStyle name="SAPBEXresItem 10 2" xfId="9262" xr:uid="{717A36FE-A98E-49A7-86AF-4B27004D49CC}"/>
    <cellStyle name="SAPBEXresItem 11" xfId="3807" xr:uid="{9C9AF00B-A8B4-49F1-B57E-10EA3004AB3A}"/>
    <cellStyle name="SAPBEXresItem 11 2" xfId="9020" xr:uid="{352873D8-6118-40AA-A09D-1B25CC4C32B0}"/>
    <cellStyle name="SAPBEXresItem 12" xfId="3997" xr:uid="{AB924078-6072-4A1C-AAD9-4247DE9E28F5}"/>
    <cellStyle name="SAPBEXresItem 13" xfId="4181" xr:uid="{8F5667B6-EE34-4B8A-9719-3919A89B6FB8}"/>
    <cellStyle name="SAPBEXresItem 14" xfId="6016" xr:uid="{99555806-B873-4773-948B-59F25E4B27E8}"/>
    <cellStyle name="SAPBEXresItem 15" xfId="7368" xr:uid="{DE2FD76C-DC60-4640-ACA8-04AA5F6E0F68}"/>
    <cellStyle name="SAPBEXresItem 2" xfId="833" xr:uid="{C68DEA57-B92F-4886-99D1-D39C449112B4}"/>
    <cellStyle name="SAPBEXresItem 2 10" xfId="7889" xr:uid="{95DFE44A-C395-4524-90A3-60C87B3E630B}"/>
    <cellStyle name="SAPBEXresItem 2 2" xfId="834" xr:uid="{FB836FFA-05D7-4311-9E83-94D89709BE2E}"/>
    <cellStyle name="SAPBEXresItem 2 2 2" xfId="1314" xr:uid="{A9E74CA9-00E0-45D3-BA2A-6270512296E2}"/>
    <cellStyle name="SAPBEXresItem 2 2 2 2" xfId="2562" xr:uid="{4794C571-BDAF-4317-8AF2-AECC9D895429}"/>
    <cellStyle name="SAPBEXresItem 2 2 2 3" xfId="3068" xr:uid="{15F73CAA-50F6-48D2-9C4D-00C1D676BF94}"/>
    <cellStyle name="SAPBEXresItem 2 2 2 4" xfId="1753" xr:uid="{18E02BFF-4292-46F1-84DA-A4E0B82B8F4F}"/>
    <cellStyle name="SAPBEXresItem 2 2 2 5" xfId="2856" xr:uid="{072CD4A7-6EB1-4C38-AD77-4F34CCAF85FF}"/>
    <cellStyle name="SAPBEXresItem 2 2 2 6" xfId="3333" xr:uid="{A64D9315-E711-4210-A908-BE2E6813A52B}"/>
    <cellStyle name="SAPBEXresItem 2 2 2 7" xfId="4512" xr:uid="{D478A99F-DADC-4AFE-A0AF-D2B7FAA434FF}"/>
    <cellStyle name="SAPBEXresItem 2 2 2 8" xfId="15578" xr:uid="{F2507240-62ED-4F81-A420-1ADAB99D2644}"/>
    <cellStyle name="SAPBEXresItem 2 2 3" xfId="2113" xr:uid="{C6304909-5A4E-40B3-A8E6-C4FC45EF6721}"/>
    <cellStyle name="SAPBEXresItem 2 2 3 2" xfId="16972" xr:uid="{8631585E-4BFA-4F0B-9E8B-66B9CD21B0C6}"/>
    <cellStyle name="SAPBEXresItem 2 2 4" xfId="1394" xr:uid="{0DEB0DF6-CF0A-4F85-B260-7A5026D3E7F9}"/>
    <cellStyle name="SAPBEXresItem 2 2 5" xfId="1659" xr:uid="{2184D266-67DC-4776-A930-DFC229BC7973}"/>
    <cellStyle name="SAPBEXresItem 2 2 6" xfId="3305" xr:uid="{64AE62A7-75EB-4964-A8ED-18EF09955F21}"/>
    <cellStyle name="SAPBEXresItem 2 2 7" xfId="3925" xr:uid="{D35AEF32-6725-4FEA-A6C6-282173337FA3}"/>
    <cellStyle name="SAPBEXresItem 2 2 8" xfId="4493" xr:uid="{887F8D78-DFF1-41A1-BB3A-8B956D4B6878}"/>
    <cellStyle name="SAPBEXresItem 2 2 9" xfId="12175" xr:uid="{D4C16F7E-6D39-472C-B386-B38C904B31A5}"/>
    <cellStyle name="SAPBEXresItem 2 3" xfId="1313" xr:uid="{F157887C-12FA-4858-A30D-823ACE2F2F9A}"/>
    <cellStyle name="SAPBEXresItem 2 3 2" xfId="2561" xr:uid="{CED96946-A00B-4AD6-810F-6D832658621E}"/>
    <cellStyle name="SAPBEXresItem 2 3 2 2" xfId="14004" xr:uid="{DDABF10A-7D79-4176-91CE-B8A76843DEF5}"/>
    <cellStyle name="SAPBEXresItem 2 3 3" xfId="3067" xr:uid="{B40B014F-2209-4B23-8608-795A75A9BBE0}"/>
    <cellStyle name="SAPBEXresItem 2 3 3 2" xfId="14580" xr:uid="{775B9C90-BB1C-47BA-B394-3AB525C9A103}"/>
    <cellStyle name="SAPBEXresItem 2 3 4" xfId="1784" xr:uid="{5DCC7763-76C7-414C-90C8-191A9E5F6EDE}"/>
    <cellStyle name="SAPBEXresItem 2 3 5" xfId="3251" xr:uid="{461F0B41-F055-4BAC-80FB-B803E87F83DA}"/>
    <cellStyle name="SAPBEXresItem 2 3 6" xfId="4030" xr:uid="{6A786086-5B85-4E8F-A362-8406F67C6049}"/>
    <cellStyle name="SAPBEXresItem 2 3 7" xfId="4124" xr:uid="{F6605A93-02E2-4699-A9EC-99C321B08316}"/>
    <cellStyle name="SAPBEXresItem 2 3 8" xfId="10771" xr:uid="{EE0E41EE-99C7-48D3-9DA3-6651C71A9A09}"/>
    <cellStyle name="SAPBEXresItem 2 4" xfId="2112" xr:uid="{D04FA5E4-843D-4AD5-9EE9-A8940A12A5A8}"/>
    <cellStyle name="SAPBEXresItem 2 4 2" xfId="9782" xr:uid="{B0E2FA0E-16CC-40B3-9094-F571DFE903FB}"/>
    <cellStyle name="SAPBEXresItem 2 5" xfId="1457" xr:uid="{9ACF321A-FC21-479C-9AB6-F611DC1B9121}"/>
    <cellStyle name="SAPBEXresItem 2 5 2" xfId="13215" xr:uid="{BAFC84C0-37A8-4566-8E13-09F66E3AD28C}"/>
    <cellStyle name="SAPBEXresItem 2 6" xfId="1656" xr:uid="{8DD67E2D-2876-4FF3-8C6A-28CB3EE8A2D1}"/>
    <cellStyle name="SAPBEXresItem 2 6 2" xfId="14675" xr:uid="{D9C4C687-28C1-40CC-AEFC-47F11FB7968B}"/>
    <cellStyle name="SAPBEXresItem 2 7" xfId="1857" xr:uid="{303238B5-AC62-413F-ADEA-139B918C5DB5}"/>
    <cellStyle name="SAPBEXresItem 2 8" xfId="2655" xr:uid="{1632ACB8-E144-4ED7-95E3-F382D609CD24}"/>
    <cellStyle name="SAPBEXresItem 2 9" xfId="4063" xr:uid="{FC502C28-006F-428B-9A94-2AA0A94DB9E9}"/>
    <cellStyle name="SAPBEXresItem 3" xfId="835" xr:uid="{EE145A89-0B57-4C2F-A0C7-AF3A214C44DA}"/>
    <cellStyle name="SAPBEXresItem 3 10" xfId="8189" xr:uid="{5B5B73E4-66E2-49D8-980A-0A8A6A6815B5}"/>
    <cellStyle name="SAPBEXresItem 3 2" xfId="836" xr:uid="{6D747D4E-FC7E-4A0A-9D96-A9CA44CE54B3}"/>
    <cellStyle name="SAPBEXresItem 3 2 2" xfId="1316" xr:uid="{58E719D7-FD2A-4FAC-9BE1-C3F59467E185}"/>
    <cellStyle name="SAPBEXresItem 3 2 2 2" xfId="2564" xr:uid="{199A3F87-CB24-44B8-B210-3CF833145AE9}"/>
    <cellStyle name="SAPBEXresItem 3 2 2 3" xfId="3070" xr:uid="{CC120CB6-28D3-4111-ACE5-CBD1B1816467}"/>
    <cellStyle name="SAPBEXresItem 3 2 2 4" xfId="2327" xr:uid="{6A847B47-5248-4CDD-A637-D19D6237BB17}"/>
    <cellStyle name="SAPBEXresItem 3 2 2 5" xfId="3383" xr:uid="{B2D055E3-153B-4D66-9D47-CB22C347500E}"/>
    <cellStyle name="SAPBEXresItem 3 2 2 6" xfId="3542" xr:uid="{6AB2BACC-5B61-46F8-88DB-005F6E7C5351}"/>
    <cellStyle name="SAPBEXresItem 3 2 2 7" xfId="4479" xr:uid="{DD4A452D-5398-4819-BFC2-50BBE15F05FA}"/>
    <cellStyle name="SAPBEXresItem 3 2 2 8" xfId="15684" xr:uid="{FBD3F63B-A399-4F17-93F2-B4304C7550D8}"/>
    <cellStyle name="SAPBEXresItem 3 2 3" xfId="2115" xr:uid="{032129F1-B61F-4AAB-BE5D-6DF26B3B4FC6}"/>
    <cellStyle name="SAPBEXresItem 3 2 3 2" xfId="17068" xr:uid="{BDC1DC28-EED1-4A81-BB07-1393032A9548}"/>
    <cellStyle name="SAPBEXresItem 3 2 4" xfId="1722" xr:uid="{47C329FD-DBE6-4E15-86F5-D6619E4D52FE}"/>
    <cellStyle name="SAPBEXresItem 3 2 5" xfId="2156" xr:uid="{CDCBE256-FF95-412C-B22A-9E7267E7B50E}"/>
    <cellStyle name="SAPBEXresItem 3 2 6" xfId="2042" xr:uid="{E1F27955-25A4-4657-951F-A57709C4B9FD}"/>
    <cellStyle name="SAPBEXresItem 3 2 7" xfId="2785" xr:uid="{E7C443A4-A1A6-4A43-B6AB-F8548798B82D}"/>
    <cellStyle name="SAPBEXresItem 3 2 8" xfId="4394" xr:uid="{A9ACC405-4417-4EF8-B220-F7FDFEEFD6C8}"/>
    <cellStyle name="SAPBEXresItem 3 2 9" xfId="12284" xr:uid="{1CE41670-5DD0-4B89-88B8-70F20913E920}"/>
    <cellStyle name="SAPBEXresItem 3 3" xfId="1315" xr:uid="{94A828AB-C9CC-4C5C-AEEE-9965D3F256FF}"/>
    <cellStyle name="SAPBEXresItem 3 3 2" xfId="2563" xr:uid="{08F2D5F2-0354-497C-BC6C-4D59C47F1E97}"/>
    <cellStyle name="SAPBEXresItem 3 3 2 2" xfId="14112" xr:uid="{C9E2F4A0-FBF6-4004-BB51-C296E1AFC8E0}"/>
    <cellStyle name="SAPBEXresItem 3 3 3" xfId="3069" xr:uid="{5065E59C-BE2C-4800-8510-3ED8FCD7C550}"/>
    <cellStyle name="SAPBEXresItem 3 3 3 2" xfId="12997" xr:uid="{68889D41-9421-43E5-8237-89C635D98EEF}"/>
    <cellStyle name="SAPBEXresItem 3 3 4" xfId="1996" xr:uid="{0CC52172-F085-446A-9252-911CFDE02B58}"/>
    <cellStyle name="SAPBEXresItem 3 3 5" xfId="3837" xr:uid="{B1EA138F-F7C6-4E07-A678-2F02D7B22400}"/>
    <cellStyle name="SAPBEXresItem 3 3 6" xfId="3745" xr:uid="{352892A2-7516-4A9C-B3D5-E0B09DABEF92}"/>
    <cellStyle name="SAPBEXresItem 3 3 7" xfId="4299" xr:uid="{104F9F96-CFA0-4A23-A3FF-388D61BE54AA}"/>
    <cellStyle name="SAPBEXresItem 3 3 8" xfId="10881" xr:uid="{ACEEEEF5-92F9-4E2A-B38E-422DA03D930D}"/>
    <cellStyle name="SAPBEXresItem 3 4" xfId="2114" xr:uid="{7C0B98FC-2ECF-419D-972A-53106C92AC7F}"/>
    <cellStyle name="SAPBEXresItem 3 4 2" xfId="10082" xr:uid="{72A1417F-F0C8-47DC-A703-B6CF40610B21}"/>
    <cellStyle name="SAPBEXresItem 3 5" xfId="1393" xr:uid="{763E7361-F42D-4118-84A0-AD5D0A340B8E}"/>
    <cellStyle name="SAPBEXresItem 3 5 2" xfId="13476" xr:uid="{AFC88BC3-891A-4D52-93E0-08604437A425}"/>
    <cellStyle name="SAPBEXresItem 3 6" xfId="2064" xr:uid="{60B3B31C-D297-4F93-B4E8-72B81D7E1E57}"/>
    <cellStyle name="SAPBEXresItem 3 6 2" xfId="14748" xr:uid="{410B4F56-2B94-4B67-A920-599F794A3BBF}"/>
    <cellStyle name="SAPBEXresItem 3 7" xfId="3850" xr:uid="{44393436-E165-4AFE-9BC1-C8B7FA2605A1}"/>
    <cellStyle name="SAPBEXresItem 3 8" xfId="3519" xr:uid="{5043A153-CDA0-4E57-98D3-2EEE7F57F2B7}"/>
    <cellStyle name="SAPBEXresItem 3 9" xfId="4346" xr:uid="{6CDEC189-AC88-4967-8637-F78C6F7A9FE2}"/>
    <cellStyle name="SAPBEXresItem 4" xfId="988" xr:uid="{E42379D8-90C0-4FF5-B4B7-26CC5007577C}"/>
    <cellStyle name="SAPBEXresItem 4 2" xfId="12550" xr:uid="{CE6975A7-635B-4D4D-9C8E-EBDF9ED7B08B}"/>
    <cellStyle name="SAPBEXresItem 4 2 2" xfId="15852" xr:uid="{892B45C9-C6F1-458A-8200-8682ED7DEE48}"/>
    <cellStyle name="SAPBEXresItem 4 2 3" xfId="17325" xr:uid="{160661DF-9C70-4EAA-9F41-6659E165F4A1}"/>
    <cellStyle name="SAPBEXresItem 4 3" xfId="11141" xr:uid="{D8F0F670-9DD4-4EC5-A1DC-BBC8D1D6DBBD}"/>
    <cellStyle name="SAPBEXresItem 4 3 2" xfId="14326" xr:uid="{B9C32452-A637-4830-A59D-7308216B5F5B}"/>
    <cellStyle name="SAPBEXresItem 4 3 3" xfId="13314" xr:uid="{6141C117-C509-45CB-8090-22DF7D49D4FD}"/>
    <cellStyle name="SAPBEXresItem 4 4" xfId="9844" xr:uid="{5C1ADC5B-0194-45F6-A1C0-8A9886CDD3DC}"/>
    <cellStyle name="SAPBEXresItem 4 5" xfId="13277" xr:uid="{90CD29C4-86C8-463F-A072-9BD5B1432348}"/>
    <cellStyle name="SAPBEXresItem 4 6" xfId="14492" xr:uid="{9F3B41AE-B2D3-4118-9974-78213CC0970D}"/>
    <cellStyle name="SAPBEXresItem 4 7" xfId="7951" xr:uid="{D57EF618-D07B-47F7-8E39-C431C459B690}"/>
    <cellStyle name="SAPBEXresItem 5" xfId="1025" xr:uid="{0A509839-EC00-4387-BCF3-EA4452384F3A}"/>
    <cellStyle name="SAPBEXresItem 5 2" xfId="12725" xr:uid="{1A81AA83-5EB7-404D-BD93-0F196657F278}"/>
    <cellStyle name="SAPBEXresItem 5 2 2" xfId="15939" xr:uid="{7FE4EB9D-63FB-4FD8-B2A0-47B7EB02D9FE}"/>
    <cellStyle name="SAPBEXresItem 5 2 3" xfId="17500" xr:uid="{48498BF5-A492-42CC-B05C-A539297701AF}"/>
    <cellStyle name="SAPBEXresItem 5 3" xfId="11316" xr:uid="{60F82F43-FFA8-4461-B1DA-2F7A636183D7}"/>
    <cellStyle name="SAPBEXresItem 5 3 2" xfId="14462" xr:uid="{35177148-A3A4-4063-9260-7AABFC356D8E}"/>
    <cellStyle name="SAPBEXresItem 5 3 3" xfId="9160" xr:uid="{D6EDAF00-1676-4EA1-A92A-B499331DA9F7}"/>
    <cellStyle name="SAPBEXresItem 5 4" xfId="10268" xr:uid="{A5EA81D8-3B2E-4F06-A927-9684354C65F7}"/>
    <cellStyle name="SAPBEXresItem 5 5" xfId="13624" xr:uid="{0FE890A3-D8B0-42E4-A71F-52E11B4F325D}"/>
    <cellStyle name="SAPBEXresItem 5 6" xfId="14738" xr:uid="{3DAAE0F2-B93E-4E4E-BA71-BC3B75F9B7E5}"/>
    <cellStyle name="SAPBEXresItem 5 7" xfId="8378" xr:uid="{3B68F3BE-19CF-4106-B9A4-2CC5608A53BE}"/>
    <cellStyle name="SAPBEXresItem 6" xfId="274" xr:uid="{A9C29D12-400E-4CCF-B3AF-1C70E20D8BAD}"/>
    <cellStyle name="SAPBEXresItem 6 2" xfId="1188" xr:uid="{A15B5493-75A4-4559-A406-A8157B6B94FA}"/>
    <cellStyle name="SAPBEXresItem 6 2 2" xfId="2436" xr:uid="{9C0E4D67-967C-458E-8FF1-A6C1BD2DEDC0}"/>
    <cellStyle name="SAPBEXresItem 6 2 2 2" xfId="15775" xr:uid="{5638353C-A3D7-4338-B4A9-E7ED3FC8A7B6}"/>
    <cellStyle name="SAPBEXresItem 6 2 3" xfId="2942" xr:uid="{ED2BCB1E-9C42-40F4-A950-8F785888032E}"/>
    <cellStyle name="SAPBEXresItem 6 2 3 2" xfId="17248" xr:uid="{986A2662-A11E-4B2A-950C-9FE44F9A90C4}"/>
    <cellStyle name="SAPBEXresItem 6 2 4" xfId="1974" xr:uid="{F4D90454-43A8-409A-AA37-056487D549C1}"/>
    <cellStyle name="SAPBEXresItem 6 2 5" xfId="3945" xr:uid="{3DB03715-2447-463C-9F3D-2FB7F7110B50}"/>
    <cellStyle name="SAPBEXresItem 6 2 6" xfId="1950" xr:uid="{C9D734CF-82DC-4898-8C5B-05EEF90AA382}"/>
    <cellStyle name="SAPBEXresItem 6 2 7" xfId="1856" xr:uid="{9995AE84-B59B-4502-B75E-4C5E56DA64F3}"/>
    <cellStyle name="SAPBEXresItem 6 2 8" xfId="12464" xr:uid="{460D6F54-7518-43CF-9BDC-CCE9E01DEA60}"/>
    <cellStyle name="SAPBEXresItem 6 3" xfId="1616" xr:uid="{F1FEEE25-6270-40D8-A98B-0CEE264FAF8E}"/>
    <cellStyle name="SAPBEXresItem 6 3 2" xfId="14249" xr:uid="{09DC2E63-0B03-49D5-9970-226A6A32CEE8}"/>
    <cellStyle name="SAPBEXresItem 6 4" xfId="1925" xr:uid="{8DD38BE5-F860-4FA9-8349-5C95F91947ED}"/>
    <cellStyle name="SAPBEXresItem 6 4 2" xfId="12992" xr:uid="{70DE6C96-2184-411D-9ACF-96C45A14EEF2}"/>
    <cellStyle name="SAPBEXresItem 6 5" xfId="3252" xr:uid="{9DF567BB-763A-4E86-87ED-ADDB06FA3998}"/>
    <cellStyle name="SAPBEXresItem 6 6" xfId="3327" xr:uid="{73B7F51F-7E97-415A-A603-11DB82D4A18D}"/>
    <cellStyle name="SAPBEXresItem 6 7" xfId="4222" xr:uid="{EDD18DB8-0E3B-4E40-91B5-CA1A6F74F126}"/>
    <cellStyle name="SAPBEXresItem 6 8" xfId="1817" xr:uid="{8CDE46BB-DBE9-46D0-8262-CBF322C71F0A}"/>
    <cellStyle name="SAPBEXresItem 6 9" xfId="11062" xr:uid="{4BB4AFAE-EE4D-4086-A69C-77DCCD811DC8}"/>
    <cellStyle name="SAPBEXresItem 7" xfId="1140" xr:uid="{53C84D45-40D4-4D34-84C0-82ED5E195A46}"/>
    <cellStyle name="SAPBEXresItem 7 2" xfId="2388" xr:uid="{9DAFC28E-A051-4532-9F80-A357721EAE5F}"/>
    <cellStyle name="SAPBEXresItem 7 2 2" xfId="14564" xr:uid="{3C4C404E-0745-40E1-9B1C-CA9E55DF72AE}"/>
    <cellStyle name="SAPBEXresItem 7 3" xfId="2894" xr:uid="{182B701F-D4E4-4328-93C8-0E6F964D2AF7}"/>
    <cellStyle name="SAPBEXresItem 7 3 2" xfId="15330" xr:uid="{614B8030-FAE2-4D96-89D5-BC2D08091C90}"/>
    <cellStyle name="SAPBEXresItem 7 4" xfId="1800" xr:uid="{0CA5CC32-37E3-423D-9EDC-44069DB6A7B4}"/>
    <cellStyle name="SAPBEXresItem 7 5" xfId="2300" xr:uid="{B8FAA2D1-42D1-484C-814C-4684D04A1DB7}"/>
    <cellStyle name="SAPBEXresItem 7 6" xfId="4147" xr:uid="{A2EDF572-21FD-4EEA-B8C7-D2AB6C1122B2}"/>
    <cellStyle name="SAPBEXresItem 7 7" xfId="3396" xr:uid="{D520A76B-7332-469E-9D95-BA10A59D10DB}"/>
    <cellStyle name="SAPBEXresItem 7 8" xfId="11542" xr:uid="{D8BB55D7-0774-4666-86BA-8A5E3DCCB7D9}"/>
    <cellStyle name="SAPBEXresItem 8" xfId="1444" xr:uid="{2D1871E3-58A9-4AC6-B750-956C25AE0FD6}"/>
    <cellStyle name="SAPBEXresItem 8 2" xfId="15424" xr:uid="{38B3F924-6FA7-458D-AF0C-8A97613AE27D}"/>
    <cellStyle name="SAPBEXresItem 8 3" xfId="16768" xr:uid="{2F258E85-A589-4F48-8A1E-7E61D32E696A}"/>
    <cellStyle name="SAPBEXresItem 8 4" xfId="11917" xr:uid="{BA1B61A4-51E6-474C-90A2-8A3C5FC7CC04}"/>
    <cellStyle name="SAPBEXresItem 9" xfId="2296" xr:uid="{9D9E45D5-98E6-46C9-9D8F-9F2391A1DDEB}"/>
    <cellStyle name="SAPBEXresItem 9 2" xfId="13797" xr:uid="{A42CBE7C-C2B4-41C8-98DC-6B4237A551D3}"/>
    <cellStyle name="SAPBEXresItem 9 3" xfId="14655" xr:uid="{11C7AB38-9D47-4E0E-AE25-E696599EF8AE}"/>
    <cellStyle name="SAPBEXresItem 9 4" xfId="10539" xr:uid="{9C37E092-363C-49B8-8436-F3CD6243CB8C}"/>
    <cellStyle name="SAPBEXresItemX" xfId="81" xr:uid="{42F5E4D0-45D2-409F-90CB-8908A44F08BD}"/>
    <cellStyle name="SAPBEXresItemX 10" xfId="2758" xr:uid="{8B4FEA2A-276B-4EAE-8F9E-CC3EDED16B3C}"/>
    <cellStyle name="SAPBEXresItemX 10 2" xfId="9263" xr:uid="{A1C41559-3253-4C7A-B282-26300D854C4B}"/>
    <cellStyle name="SAPBEXresItemX 11" xfId="4246" xr:uid="{46471D21-56D5-4A81-8D9F-B2B6541E3267}"/>
    <cellStyle name="SAPBEXresItemX 11 2" xfId="9021" xr:uid="{330E11C5-8055-4B66-80E9-53244BFCE860}"/>
    <cellStyle name="SAPBEXresItemX 12" xfId="4381" xr:uid="{607BF5C0-1C33-443D-A300-E6D4F9D3C7DE}"/>
    <cellStyle name="SAPBEXresItemX 13" xfId="5750" xr:uid="{14207E4A-3533-46F0-B4DF-D71422A12BBD}"/>
    <cellStyle name="SAPBEXresItemX 14" xfId="6017" xr:uid="{EFB68E9C-C884-4982-A2B7-BB6D76F01CEA}"/>
    <cellStyle name="SAPBEXresItemX 15" xfId="7369" xr:uid="{2649E44C-72F9-48B9-B868-5FD0081DE710}"/>
    <cellStyle name="SAPBEXresItemX 2" xfId="837" xr:uid="{FA7750D8-6DEB-4EE9-BECE-3B3AB973826D}"/>
    <cellStyle name="SAPBEXresItemX 2 2" xfId="1317" xr:uid="{0FBA1399-B6F0-4AB6-838F-47F88AD155EC}"/>
    <cellStyle name="SAPBEXresItemX 2 2 2" xfId="2565" xr:uid="{E5ADBBF0-52F6-4F5C-A10C-7125FB03018B}"/>
    <cellStyle name="SAPBEXresItemX 2 2 2 2" xfId="15579" xr:uid="{95A2AE6C-78A6-4DC0-AF05-3286708A1B18}"/>
    <cellStyle name="SAPBEXresItemX 2 2 3" xfId="3071" xr:uid="{CB048A7F-3010-49EB-80DB-6B87B63FCAEB}"/>
    <cellStyle name="SAPBEXresItemX 2 2 3 2" xfId="16973" xr:uid="{7CADDC2A-9A22-4FE6-9B90-154EFCDE8256}"/>
    <cellStyle name="SAPBEXresItemX 2 2 4" xfId="1790" xr:uid="{572202C2-F308-4551-89A6-8D4389A6013A}"/>
    <cellStyle name="SAPBEXresItemX 2 2 5" xfId="3480" xr:uid="{69F62E08-863E-4926-AF0C-F73DFD0C2B7C}"/>
    <cellStyle name="SAPBEXresItemX 2 2 6" xfId="3180" xr:uid="{2DD3E91B-6F43-481E-B3D5-40F5780B966A}"/>
    <cellStyle name="SAPBEXresItemX 2 2 7" xfId="4507" xr:uid="{C55FC80F-FE3E-4758-984F-44672B2E69D4}"/>
    <cellStyle name="SAPBEXresItemX 2 2 8" xfId="12176" xr:uid="{27429E03-870E-48EE-8CA4-8D460EF839AF}"/>
    <cellStyle name="SAPBEXresItemX 2 3" xfId="2116" xr:uid="{3C7C959C-2BD4-45E6-8D4D-9DBD2AC99AAC}"/>
    <cellStyle name="SAPBEXresItemX 2 3 2" xfId="14005" xr:uid="{BB2AAF43-0911-4F23-953E-4AC695C10E40}"/>
    <cellStyle name="SAPBEXresItemX 2 3 3" xfId="15219" xr:uid="{8C708CAD-9B1B-44A7-8159-38645C71E680}"/>
    <cellStyle name="SAPBEXresItemX 2 3 4" xfId="10772" xr:uid="{4DD00496-291C-4E66-BE6F-AEDFA4D0770E}"/>
    <cellStyle name="SAPBEXresItemX 2 4" xfId="2395" xr:uid="{ADB5F7B4-5A4A-4CE2-A174-C360048F4190}"/>
    <cellStyle name="SAPBEXresItemX 2 4 2" xfId="9781" xr:uid="{30AA6BCC-60D2-41AD-B594-73ACF7CF4598}"/>
    <cellStyle name="SAPBEXresItemX 2 5" xfId="3193" xr:uid="{4DD88831-3C3F-4CF5-8364-D9029E0581E0}"/>
    <cellStyle name="SAPBEXresItemX 2 5 2" xfId="13214" xr:uid="{1A24272F-44C1-410D-80F9-536F7A331E01}"/>
    <cellStyle name="SAPBEXresItemX 2 6" xfId="2698" xr:uid="{A0E74C4A-24AF-425E-9A7B-01292160D70A}"/>
    <cellStyle name="SAPBEXresItemX 2 6 2" xfId="13713" xr:uid="{42BA5262-2AD3-4DE6-876C-23AA9A2BD1CC}"/>
    <cellStyle name="SAPBEXresItemX 2 7" xfId="3828" xr:uid="{0763740B-B3D7-4E88-956D-FBBCED5772C6}"/>
    <cellStyle name="SAPBEXresItemX 2 8" xfId="4432" xr:uid="{A7B29865-1784-4820-ABE9-C659439B23A1}"/>
    <cellStyle name="SAPBEXresItemX 2 9" xfId="7888" xr:uid="{EAA2B0F7-BC1D-425D-BBF7-ABD9720F25E8}"/>
    <cellStyle name="SAPBEXresItemX 3" xfId="989" xr:uid="{DE0489DB-F052-44D5-8154-244A9D5B7045}"/>
    <cellStyle name="SAPBEXresItemX 3 2" xfId="12285" xr:uid="{8E875B6A-2DE8-41CD-B464-FC4A12E28D23}"/>
    <cellStyle name="SAPBEXresItemX 3 2 2" xfId="15685" xr:uid="{A613E72E-61AF-4839-8904-9AAA8981861D}"/>
    <cellStyle name="SAPBEXresItemX 3 2 3" xfId="17069" xr:uid="{65C9B717-6A89-4437-9A32-3EA4B07E9A22}"/>
    <cellStyle name="SAPBEXresItemX 3 3" xfId="10882" xr:uid="{00A75993-CAC2-4C9D-93B9-7F1653918539}"/>
    <cellStyle name="SAPBEXresItemX 3 3 2" xfId="14113" xr:uid="{42A233D5-E61F-411E-9CAB-81078219DFFF}"/>
    <cellStyle name="SAPBEXresItemX 3 3 3" xfId="14150" xr:uid="{2464809A-4C38-41C6-B193-57B41F99C705}"/>
    <cellStyle name="SAPBEXresItemX 3 4" xfId="10083" xr:uid="{A301BECF-0965-4134-BF0D-5187FD91FDA5}"/>
    <cellStyle name="SAPBEXresItemX 3 5" xfId="13477" xr:uid="{5EECD273-09D8-465D-9F07-91C9780006FC}"/>
    <cellStyle name="SAPBEXresItemX 3 6" xfId="13072" xr:uid="{9793BAED-E3BB-4AA5-B136-EDDD3DDD93D1}"/>
    <cellStyle name="SAPBEXresItemX 3 7" xfId="8190" xr:uid="{2D49F26D-4D77-48EF-AD82-7890EF7A2C44}"/>
    <cellStyle name="SAPBEXresItemX 4" xfId="1024" xr:uid="{9809E436-9736-4EAB-8256-23C7C37BA161}"/>
    <cellStyle name="SAPBEXresItemX 4 2" xfId="12551" xr:uid="{7F26C56D-1F40-419B-8770-26E0120F14B6}"/>
    <cellStyle name="SAPBEXresItemX 4 2 2" xfId="15853" xr:uid="{DF27D4AA-6A73-43D5-AEFD-49C08A79F8AF}"/>
    <cellStyle name="SAPBEXresItemX 4 2 3" xfId="17326" xr:uid="{825A2CEC-D145-4D26-A7F4-14C29CAD8152}"/>
    <cellStyle name="SAPBEXresItemX 4 3" xfId="11142" xr:uid="{04FDEB7B-8F7A-43B8-9A4F-EC14C90D1939}"/>
    <cellStyle name="SAPBEXresItemX 4 3 2" xfId="14327" xr:uid="{A6B077FC-4F92-4A9C-8EAE-81AD1B984E89}"/>
    <cellStyle name="SAPBEXresItemX 4 3 3" xfId="14484" xr:uid="{92104723-06F5-4844-9B15-32F9C0E1D67C}"/>
    <cellStyle name="SAPBEXresItemX 4 4" xfId="10109" xr:uid="{5CA16F90-2439-481B-863A-BA50C7CDEA1A}"/>
    <cellStyle name="SAPBEXresItemX 4 5" xfId="13503" xr:uid="{3BC99D85-0C34-4176-BD82-C98EF325FB4F}"/>
    <cellStyle name="SAPBEXresItemX 4 6" xfId="14597" xr:uid="{D626956E-0DE8-4ECC-81A3-FA2AC09558A8}"/>
    <cellStyle name="SAPBEXresItemX 4 7" xfId="8217" xr:uid="{97B8E091-3928-42A1-8EAB-CEED5E906C1D}"/>
    <cellStyle name="SAPBEXresItemX 5" xfId="275" xr:uid="{6FEBDEEA-404F-4AF1-9628-DBE2A10A6C81}"/>
    <cellStyle name="SAPBEXresItemX 5 2" xfId="1189" xr:uid="{0F12D1BA-FCA5-4CF9-BA27-96846029CF6B}"/>
    <cellStyle name="SAPBEXresItemX 5 2 2" xfId="2437" xr:uid="{7A0FB8DE-7264-4EDF-AA73-5EBAE65AEE12}"/>
    <cellStyle name="SAPBEXresItemX 5 2 2 2" xfId="15940" xr:uid="{A0CBE70B-1C85-4B78-BCF6-5F20BF648BC1}"/>
    <cellStyle name="SAPBEXresItemX 5 2 3" xfId="2943" xr:uid="{2F7EF1AF-3EEE-4367-8BBA-8A5A56B1DBF5}"/>
    <cellStyle name="SAPBEXresItemX 5 2 3 2" xfId="17501" xr:uid="{C8618A5A-A050-4931-8B35-841F88446812}"/>
    <cellStyle name="SAPBEXresItemX 5 2 4" xfId="3195" xr:uid="{E9D0E6B2-203B-4D93-9EB9-492D316DF5F3}"/>
    <cellStyle name="SAPBEXresItemX 5 2 5" xfId="3449" xr:uid="{591E6309-8CF1-4CF5-88A7-2C730569C113}"/>
    <cellStyle name="SAPBEXresItemX 5 2 6" xfId="3649" xr:uid="{FD752E6C-ECF2-460E-B735-DF78EE800A96}"/>
    <cellStyle name="SAPBEXresItemX 5 2 7" xfId="4413" xr:uid="{BA39A429-C2C0-4EEF-8382-DED3CAE7001D}"/>
    <cellStyle name="SAPBEXresItemX 5 2 8" xfId="12726" xr:uid="{D4F579B6-E565-4CB2-B9E0-EA0F57DF9EC9}"/>
    <cellStyle name="SAPBEXresItemX 5 3" xfId="1617" xr:uid="{9A8B2E79-705A-4391-978B-4F7186871599}"/>
    <cellStyle name="SAPBEXresItemX 5 3 2" xfId="14463" xr:uid="{796ECC62-DA90-492B-91ED-E1378BE27E29}"/>
    <cellStyle name="SAPBEXresItemX 5 3 3" xfId="9161" xr:uid="{B3E4F001-CDA5-417B-98B4-A23EFC2B8D13}"/>
    <cellStyle name="SAPBEXresItemX 5 3 4" xfId="11317" xr:uid="{92762955-402E-43A1-93CC-51A20427FE46}"/>
    <cellStyle name="SAPBEXresItemX 5 4" xfId="1926" xr:uid="{AAC45E31-A14C-47D5-B76D-DECEE78D9CFA}"/>
    <cellStyle name="SAPBEXresItemX 5 4 2" xfId="10026" xr:uid="{BD8304F4-CEE0-4AE6-9F5F-6EAAF1B55D02}"/>
    <cellStyle name="SAPBEXresItemX 5 5" xfId="3505" xr:uid="{48420AE0-5927-4886-A40F-D499DBE580CF}"/>
    <cellStyle name="SAPBEXresItemX 5 5 2" xfId="13420" xr:uid="{E5C75B0B-2BD1-48BC-9365-ECD614C77406}"/>
    <cellStyle name="SAPBEXresItemX 5 6" xfId="3668" xr:uid="{4CAE9C20-DBA1-4438-A569-47A60B22E667}"/>
    <cellStyle name="SAPBEXresItemX 5 6 2" xfId="14635" xr:uid="{D1FC9F0B-D8C0-49DF-A25C-FA4809C0A78A}"/>
    <cellStyle name="SAPBEXresItemX 5 7" xfId="3870" xr:uid="{B3B22962-B6CB-4F15-9A9B-D8A69CEC1C46}"/>
    <cellStyle name="SAPBEXresItemX 5 8" xfId="1879" xr:uid="{042F6E54-FD86-4AE9-A45A-062857BE4AB9}"/>
    <cellStyle name="SAPBEXresItemX 5 9" xfId="8133" xr:uid="{F69A21BE-FD78-4599-A277-2D405116F906}"/>
    <cellStyle name="SAPBEXresItemX 6" xfId="1141" xr:uid="{09F3D1E7-D026-45BB-95D3-BE4B93C0F2DD}"/>
    <cellStyle name="SAPBEXresItemX 6 2" xfId="2389" xr:uid="{8BFDC7B0-1FCD-45A5-9E71-EF82779E89C2}"/>
    <cellStyle name="SAPBEXresItemX 6 2 2" xfId="15776" xr:uid="{C9E4F9EA-1379-4F1D-9B6E-1AEDBA6F863C}"/>
    <cellStyle name="SAPBEXresItemX 6 2 3" xfId="17249" xr:uid="{C153687B-AB05-453C-845F-A3CD537AB0F2}"/>
    <cellStyle name="SAPBEXresItemX 6 2 4" xfId="12465" xr:uid="{833E0332-C94E-4391-9CDB-768D630F8402}"/>
    <cellStyle name="SAPBEXresItemX 6 3" xfId="2895" xr:uid="{FE0F1D1B-D534-4D2E-B6C0-EB3F57939FF5}"/>
    <cellStyle name="SAPBEXresItemX 6 3 2" xfId="14250" xr:uid="{89D6394E-B595-451B-94D0-AB0DF3B9AA02}"/>
    <cellStyle name="SAPBEXresItemX 6 4" xfId="2177" xr:uid="{CB190908-9DD7-440E-9B7E-E4CE045D2EC1}"/>
    <cellStyle name="SAPBEXresItemX 6 4 2" xfId="14144" xr:uid="{612E24DF-5BB0-4D75-9466-10B2F829FBC1}"/>
    <cellStyle name="SAPBEXresItemX 6 5" xfId="3225" xr:uid="{757BA3EC-7DFC-45AE-8BB3-B1416ED49102}"/>
    <cellStyle name="SAPBEXresItemX 6 6" xfId="3580" xr:uid="{4D775604-15D4-4378-98F2-6300599387EB}"/>
    <cellStyle name="SAPBEXresItemX 6 7" xfId="4037" xr:uid="{FE59CA5D-C392-47F9-A992-A81C7BB9A7D9}"/>
    <cellStyle name="SAPBEXresItemX 6 8" xfId="11063" xr:uid="{200B6E04-3518-4D17-87DD-58EF694D222B}"/>
    <cellStyle name="SAPBEXresItemX 7" xfId="1445" xr:uid="{6BA66070-BD74-4B9D-BF12-E8D0B8FF2D62}"/>
    <cellStyle name="SAPBEXresItemX 7 2" xfId="15331" xr:uid="{D3F61197-9265-4D07-99FA-FB58F0B30887}"/>
    <cellStyle name="SAPBEXresItemX 7 3" xfId="16445" xr:uid="{004A25FC-3F02-47A1-B001-369076D746BC}"/>
    <cellStyle name="SAPBEXresItemX 7 4" xfId="11543" xr:uid="{F0AE550C-6A79-4F4C-9A4C-08C83D542E5C}"/>
    <cellStyle name="SAPBEXresItemX 8" xfId="2244" xr:uid="{98B0F7BE-6323-44E5-91E7-74D67A964643}"/>
    <cellStyle name="SAPBEXresItemX 8 2" xfId="15425" xr:uid="{C1EAD788-9A38-47EB-AE0F-7B3D84FA6078}"/>
    <cellStyle name="SAPBEXresItemX 8 3" xfId="16769" xr:uid="{3EEBCD9E-204F-45AF-8488-27FB255ACDB1}"/>
    <cellStyle name="SAPBEXresItemX 8 4" xfId="11918" xr:uid="{49512A2C-738D-48C8-8836-EE700D4E21CF}"/>
    <cellStyle name="SAPBEXresItemX 9" xfId="3263" xr:uid="{60528D11-D5D2-4AD3-9981-A242CE61B735}"/>
    <cellStyle name="SAPBEXresItemX 9 2" xfId="13798" xr:uid="{0F8B27FE-FD8C-47ED-A7EC-A3149E3BBF02}"/>
    <cellStyle name="SAPBEXresItemX 9 3" xfId="13346" xr:uid="{2B7B72AA-605C-47B8-AA68-059ED9BC738D}"/>
    <cellStyle name="SAPBEXresItemX 9 4" xfId="10540" xr:uid="{2A555FFD-0653-41CC-A9D1-86488263257A}"/>
    <cellStyle name="SAPBEXstdData" xfId="82" xr:uid="{6A9EB367-D84A-4015-B878-8C56A8AEB8D4}"/>
    <cellStyle name="SAPBEXstdData 10" xfId="3537" xr:uid="{31B928E1-3EAD-445E-A5AC-325F976160E2}"/>
    <cellStyle name="SAPBEXstdData 10 2" xfId="9022" xr:uid="{EB3F2A17-B71B-4163-8B92-252AE5446A48}"/>
    <cellStyle name="SAPBEXstdData 11" xfId="3401" xr:uid="{19A37610-B208-48FE-95C9-8F739A065A3B}"/>
    <cellStyle name="SAPBEXstdData 12" xfId="4247" xr:uid="{F3DAE230-C711-42D6-9638-0B97ACCE3D8C}"/>
    <cellStyle name="SAPBEXstdData 13" xfId="4353" xr:uid="{22FC586B-1BF0-4CE6-86E8-B676191A0E0A}"/>
    <cellStyle name="SAPBEXstdData 14" xfId="6018" xr:uid="{67316E47-1BBE-460F-A693-97D5DA5A075E}"/>
    <cellStyle name="SAPBEXstdData 15" xfId="7370" xr:uid="{5AB9DB60-D9C4-4EFF-B33A-ABAC1AF42808}"/>
    <cellStyle name="SAPBEXstdData 2" xfId="838" xr:uid="{6587772E-0BEF-44B9-AA7F-2192E5BD4574}"/>
    <cellStyle name="SAPBEXstdData 2 10" xfId="7887" xr:uid="{372EF913-9874-42C3-82FC-89E4AA9DCB9D}"/>
    <cellStyle name="SAPBEXstdData 2 2" xfId="839" xr:uid="{205A075A-8C32-41FC-9C5F-4142E152EC19}"/>
    <cellStyle name="SAPBEXstdData 2 2 2" xfId="1319" xr:uid="{750D6C56-B745-46C2-A71F-9524CB1FB326}"/>
    <cellStyle name="SAPBEXstdData 2 2 2 2" xfId="2567" xr:uid="{EC660913-B7A5-4F16-B560-335C0699DCFD}"/>
    <cellStyle name="SAPBEXstdData 2 2 2 3" xfId="3073" xr:uid="{FA740555-51CF-4BD1-8DF2-CB3294B0490D}"/>
    <cellStyle name="SAPBEXstdData 2 2 2 4" xfId="3211" xr:uid="{8FCE1704-C0E9-4EFF-BC95-755F2EC749C5}"/>
    <cellStyle name="SAPBEXstdData 2 2 2 5" xfId="3618" xr:uid="{70463DA4-08C7-4B48-86FE-B31535838AA2}"/>
    <cellStyle name="SAPBEXstdData 2 2 2 6" xfId="3866" xr:uid="{6103A108-D19A-4151-9E8D-2ABED58ED2DC}"/>
    <cellStyle name="SAPBEXstdData 2 2 2 7" xfId="3723" xr:uid="{3632901C-FB24-49E7-948A-A97E7B420C15}"/>
    <cellStyle name="SAPBEXstdData 2 2 2 8" xfId="14853" xr:uid="{477D3025-E9A0-4F6D-9C74-B04AA388C737}"/>
    <cellStyle name="SAPBEXstdData 2 2 3" xfId="2118" xr:uid="{F194C689-B16F-4A6E-8ADD-D4480939647C}"/>
    <cellStyle name="SAPBEXstdData 2 2 3 2" xfId="15580" xr:uid="{8AF61AC0-F8A4-4C7D-8577-E1730CF88662}"/>
    <cellStyle name="SAPBEXstdData 2 2 4" xfId="1388" xr:uid="{310C7AA2-346D-4C67-BFE6-76061640B974}"/>
    <cellStyle name="SAPBEXstdData 2 2 4 2" xfId="16974" xr:uid="{4BF63488-831F-47E7-8EFC-CBF2A03EFDE5}"/>
    <cellStyle name="SAPBEXstdData 2 2 5" xfId="2166" xr:uid="{0FF4DE88-BD4F-4BE5-86B6-BFD5F5C39970}"/>
    <cellStyle name="SAPBEXstdData 2 2 6" xfId="1560" xr:uid="{8A6344C0-0CB7-4A92-9C99-64427957047C}"/>
    <cellStyle name="SAPBEXstdData 2 2 7" xfId="1816" xr:uid="{18B1AAC8-5CEE-4373-B868-1AE934D67330}"/>
    <cellStyle name="SAPBEXstdData 2 2 8" xfId="4373" xr:uid="{CE8EF9A9-4162-4DED-9F31-B4FCDFE45B10}"/>
    <cellStyle name="SAPBEXstdData 2 2 9" xfId="12177" xr:uid="{78949926-4387-45D2-B634-A8D6613EB261}"/>
    <cellStyle name="SAPBEXstdData 2 3" xfId="1318" xr:uid="{8E5A2BE7-09C7-4C11-A663-1992D65A0C5F}"/>
    <cellStyle name="SAPBEXstdData 2 3 2" xfId="2566" xr:uid="{987C8209-BFBC-4E0B-B442-D70C0CA6DA5E}"/>
    <cellStyle name="SAPBEXstdData 2 3 2 2" xfId="14006" xr:uid="{80A2F0A9-0178-48E5-894D-B2E666178ED7}"/>
    <cellStyle name="SAPBEXstdData 2 3 3" xfId="3072" xr:uid="{E21C92DF-E0D5-4A9C-9A52-393A6E2D86C5}"/>
    <cellStyle name="SAPBEXstdData 2 3 3 2" xfId="13003" xr:uid="{CAD9BE7A-2A06-4F7D-BCE9-F60F6F50A54B}"/>
    <cellStyle name="SAPBEXstdData 2 3 4" xfId="3279" xr:uid="{BA25BCAC-4244-46D5-9907-7DBD890BF996}"/>
    <cellStyle name="SAPBEXstdData 2 3 5" xfId="3637" xr:uid="{0E9092E1-E6F2-4E9E-BAEB-223B9615BE2B}"/>
    <cellStyle name="SAPBEXstdData 2 3 6" xfId="3564" xr:uid="{4FB4EA2A-B650-4C79-A372-4DAD099408BA}"/>
    <cellStyle name="SAPBEXstdData 2 3 7" xfId="1914" xr:uid="{99E8D4D7-E9C8-4102-9EF3-3A5AC932C7D7}"/>
    <cellStyle name="SAPBEXstdData 2 3 8" xfId="10773" xr:uid="{6998996B-C094-48ED-AC2C-B326D1A86627}"/>
    <cellStyle name="SAPBEXstdData 2 4" xfId="2117" xr:uid="{CCF77E72-1928-45F6-A936-B20002DD4748}"/>
    <cellStyle name="SAPBEXstdData 2 4 2" xfId="9780" xr:uid="{9988BB4F-BE83-42DA-98BC-5E292AA328FA}"/>
    <cellStyle name="SAPBEXstdData 2 5" xfId="1456" xr:uid="{F37931DB-D995-4BF7-8E32-FE4E42C47039}"/>
    <cellStyle name="SAPBEXstdData 2 5 2" xfId="13213" xr:uid="{804C5DBD-255E-438F-BE69-E421691441E6}"/>
    <cellStyle name="SAPBEXstdData 2 6" xfId="2851" xr:uid="{E2882FF0-6D57-4A56-948A-FD37B6289B4C}"/>
    <cellStyle name="SAPBEXstdData 2 6 2" xfId="12980" xr:uid="{F0296913-CF75-4091-96C0-1218052C1379}"/>
    <cellStyle name="SAPBEXstdData 2 7" xfId="2796" xr:uid="{BCBE2ABF-D64C-447D-BCAC-E3AC49C1BD5C}"/>
    <cellStyle name="SAPBEXstdData 2 8" xfId="1579" xr:uid="{66435C9B-84EB-439C-A637-DC517DA9801D}"/>
    <cellStyle name="SAPBEXstdData 2 9" xfId="4332" xr:uid="{EFB9BFBD-F044-4A0B-8793-FD41C76299CA}"/>
    <cellStyle name="SAPBEXstdData 3" xfId="840" xr:uid="{BCF21899-4B22-441B-AAE9-0F2AF902BEA3}"/>
    <cellStyle name="SAPBEXstdData 3 10" xfId="7858" xr:uid="{F48D6FB4-8B43-4E4F-8BAA-54FB8D8C7BEC}"/>
    <cellStyle name="SAPBEXstdData 3 2" xfId="841" xr:uid="{09475D59-9417-4FE4-817F-5AD6167E149C}"/>
    <cellStyle name="SAPBEXstdData 3 2 2" xfId="1321" xr:uid="{4E23EB3E-5FAE-4585-8AE0-A2217F7B4343}"/>
    <cellStyle name="SAPBEXstdData 3 2 2 2" xfId="2569" xr:uid="{C07E42CF-2EDC-4D54-AF67-4099E96C3FDC}"/>
    <cellStyle name="SAPBEXstdData 3 2 2 3" xfId="3075" xr:uid="{C240CD86-87A2-4F50-8C29-6A7F3417FD6B}"/>
    <cellStyle name="SAPBEXstdData 3 2 2 4" xfId="2163" xr:uid="{DDA1E6A9-867A-416A-AC92-6DC43F644920}"/>
    <cellStyle name="SAPBEXstdData 3 2 2 5" xfId="3838" xr:uid="{A90DC2D8-707A-49E3-A22C-6811D82F7799}"/>
    <cellStyle name="SAPBEXstdData 3 2 2 6" xfId="4081" xr:uid="{3928C651-9F79-4832-BEAE-986F0F760CAB}"/>
    <cellStyle name="SAPBEXstdData 3 2 2 7" xfId="3794" xr:uid="{B36FC275-D90D-4F1B-800F-D195BBF1BE4F}"/>
    <cellStyle name="SAPBEXstdData 3 2 2 8" xfId="14913" xr:uid="{E21FF165-CB4C-4118-B85F-E4FDF94FCCE5}"/>
    <cellStyle name="SAPBEXstdData 3 2 3" xfId="2120" xr:uid="{D0B37B43-150F-4502-B826-61A697A5C1E8}"/>
    <cellStyle name="SAPBEXstdData 3 2 3 2" xfId="15686" xr:uid="{5EA25F19-C329-4807-9D7C-7604993545FD}"/>
    <cellStyle name="SAPBEXstdData 3 2 4" xfId="1391" xr:uid="{B66FCA82-F10D-41D8-A5BE-0E65D87CE337}"/>
    <cellStyle name="SAPBEXstdData 3 2 4 2" xfId="17070" xr:uid="{D9D667FF-BB00-4825-9CBF-087C29C2A806}"/>
    <cellStyle name="SAPBEXstdData 3 2 5" xfId="1510" xr:uid="{F80AFB71-2CAC-4C9D-83C9-5DAE564E176B}"/>
    <cellStyle name="SAPBEXstdData 3 2 6" xfId="3413" xr:uid="{729EE65C-AB2B-4074-9426-C28F40A2F29E}"/>
    <cellStyle name="SAPBEXstdData 3 2 7" xfId="3324" xr:uid="{EEBBC68D-5EE1-4C83-BE2A-02D9323258D2}"/>
    <cellStyle name="SAPBEXstdData 3 2 8" xfId="4415" xr:uid="{CAC7EF64-A3FB-437B-B8EA-6621814626CE}"/>
    <cellStyle name="SAPBEXstdData 3 2 9" xfId="12286" xr:uid="{EDABFCF6-C55B-4BD5-B7E5-1B5FE966D791}"/>
    <cellStyle name="SAPBEXstdData 3 3" xfId="1320" xr:uid="{968D3718-76AB-4C79-892F-90DBD2A53764}"/>
    <cellStyle name="SAPBEXstdData 3 3 2" xfId="2568" xr:uid="{C60D1F71-4125-418C-AA54-6183E45F2202}"/>
    <cellStyle name="SAPBEXstdData 3 3 2 2" xfId="14114" xr:uid="{56DBDD32-A730-4924-87E7-129A5EA4DDE8}"/>
    <cellStyle name="SAPBEXstdData 3 3 3" xfId="3074" xr:uid="{F46B5063-5CEC-4788-A684-610C47A1F620}"/>
    <cellStyle name="SAPBEXstdData 3 3 3 2" xfId="14944" xr:uid="{14BEA338-3446-48F3-86D9-304004C63FE2}"/>
    <cellStyle name="SAPBEXstdData 3 3 4" xfId="2240" xr:uid="{AD1EB29A-020E-4109-AA28-9930C7040CBB}"/>
    <cellStyle name="SAPBEXstdData 3 3 5" xfId="3695" xr:uid="{50C008ED-D882-4A6E-8B79-DA77F8138EDC}"/>
    <cellStyle name="SAPBEXstdData 3 3 6" xfId="3380" xr:uid="{823DC003-BFB9-4F34-96D7-25BF9C282706}"/>
    <cellStyle name="SAPBEXstdData 3 3 7" xfId="1459" xr:uid="{8C9CECF9-6FB8-4FCC-A7AC-E11C6646FFAC}"/>
    <cellStyle name="SAPBEXstdData 3 3 8" xfId="10883" xr:uid="{4C296A68-07B4-4461-823F-00ECF0E5E0CD}"/>
    <cellStyle name="SAPBEXstdData 3 4" xfId="2119" xr:uid="{CD2A6305-BC3B-42BC-A712-1F246382C2DF}"/>
    <cellStyle name="SAPBEXstdData 3 4 2" xfId="9751" xr:uid="{1D272761-C693-4862-A97C-DEEA82BA58A2}"/>
    <cellStyle name="SAPBEXstdData 3 5" xfId="1392" xr:uid="{FB5551B6-1FC2-4479-96EE-5D0294E9128C}"/>
    <cellStyle name="SAPBEXstdData 3 5 2" xfId="13185" xr:uid="{34A2DD41-BBD8-4B14-BD62-B98F33212868}"/>
    <cellStyle name="SAPBEXstdData 3 6" xfId="1846" xr:uid="{1C4AC5FC-FED9-4A17-9248-A63056F88759}"/>
    <cellStyle name="SAPBEXstdData 3 6 2" xfId="13813" xr:uid="{8BB97742-1FDA-4CA5-A001-BB4EFF1CE2D1}"/>
    <cellStyle name="SAPBEXstdData 3 7" xfId="3261" xr:uid="{21D9ED6D-341C-487E-98D2-B0B466626FCE}"/>
    <cellStyle name="SAPBEXstdData 3 8" xfId="3927" xr:uid="{BAA203DA-0D22-45B7-8C8C-AE605ECD5BA5}"/>
    <cellStyle name="SAPBEXstdData 3 9" xfId="2777" xr:uid="{40235F29-44F6-464A-95E5-94F5BE5F79A6}"/>
    <cellStyle name="SAPBEXstdData 4" xfId="842" xr:uid="{7BEBBE11-4A5A-49A7-B922-051F628B4363}"/>
    <cellStyle name="SAPBEXstdData 4 2" xfId="1322" xr:uid="{A7874C00-6A36-4D2B-A77C-77999A855723}"/>
    <cellStyle name="SAPBEXstdData 4 2 2" xfId="2570" xr:uid="{A5D437BE-40EB-47A7-8F32-54B5434B3C60}"/>
    <cellStyle name="SAPBEXstdData 4 2 2 2" xfId="15034" xr:uid="{CD39C258-2DE7-4544-95CF-3E71CEB747E0}"/>
    <cellStyle name="SAPBEXstdData 4 2 3" xfId="3076" xr:uid="{DB6E98C5-5093-48F8-89CF-C2FFED70FCE1}"/>
    <cellStyle name="SAPBEXstdData 4 2 3 2" xfId="15854" xr:uid="{3748C1ED-6588-423F-A797-553F7B5CD84C}"/>
    <cellStyle name="SAPBEXstdData 4 2 4" xfId="1750" xr:uid="{EF2E510B-CE0B-4905-B892-2E31C655DAF1}"/>
    <cellStyle name="SAPBEXstdData 4 2 4 2" xfId="17327" xr:uid="{9FCD168D-3194-470D-9908-8C5F8054C34E}"/>
    <cellStyle name="SAPBEXstdData 4 2 5" xfId="3302" xr:uid="{884F71B4-BEC8-455B-9EF7-92A39BD6B47E}"/>
    <cellStyle name="SAPBEXstdData 4 2 6" xfId="4026" xr:uid="{AE36D47F-B041-4D2A-AC1D-9917036567F9}"/>
    <cellStyle name="SAPBEXstdData 4 2 7" xfId="3442" xr:uid="{FB4FB6F4-AE81-467B-B22E-D4FD0F3EE75E}"/>
    <cellStyle name="SAPBEXstdData 4 2 8" xfId="12552" xr:uid="{8359BF67-12EB-47AE-A939-15D236D08E1E}"/>
    <cellStyle name="SAPBEXstdData 4 3" xfId="2121" xr:uid="{24900DE3-AE37-4D1D-8BF7-444D8236A9AE}"/>
    <cellStyle name="SAPBEXstdData 4 3 2" xfId="14328" xr:uid="{23D76594-230F-4F97-B3DD-1CB3BD32851A}"/>
    <cellStyle name="SAPBEXstdData 4 3 3" xfId="15126" xr:uid="{D904CAEE-FF7E-47DD-B1CA-4123CE63942C}"/>
    <cellStyle name="SAPBEXstdData 4 3 4" xfId="11143" xr:uid="{54B575F6-DF5F-45F3-9475-9A3FF8FF3FEC}"/>
    <cellStyle name="SAPBEXstdData 4 4" xfId="1654" xr:uid="{056B4004-739C-46EE-8F83-27666090BCB5}"/>
    <cellStyle name="SAPBEXstdData 4 4 2" xfId="9843" xr:uid="{099990F7-C037-46E8-A2DF-69D2F74A3016}"/>
    <cellStyle name="SAPBEXstdData 4 5" xfId="1845" xr:uid="{827BD858-87DE-412F-A1A2-DFCCC9685ED3}"/>
    <cellStyle name="SAPBEXstdData 4 5 2" xfId="13276" xr:uid="{7AC1D06F-D4C4-46D9-8300-0A5BB5A3FD00}"/>
    <cellStyle name="SAPBEXstdData 4 6" xfId="3766" xr:uid="{E2553674-97DB-476D-8CEA-EEB912396C18}"/>
    <cellStyle name="SAPBEXstdData 4 6 2" xfId="15134" xr:uid="{306F1482-1869-4A2C-BAA2-8FA58F973268}"/>
    <cellStyle name="SAPBEXstdData 4 7" xfId="2657" xr:uid="{40441CD9-16C4-442A-98FF-05A87C7AA6AA}"/>
    <cellStyle name="SAPBEXstdData 4 8" xfId="4255" xr:uid="{6C8CD6BC-ECDB-46E3-B61E-1E613E87985D}"/>
    <cellStyle name="SAPBEXstdData 4 9" xfId="7950" xr:uid="{E02E70AA-4E25-4773-865F-F98915D449DD}"/>
    <cellStyle name="SAPBEXstdData 5" xfId="955" xr:uid="{00282459-56B4-4A61-A68C-F32F76C75513}"/>
    <cellStyle name="SAPBEXstdData 5 2" xfId="1363" xr:uid="{B3105D34-DB74-4EEB-A6F0-A71319C0CBC6}"/>
    <cellStyle name="SAPBEXstdData 5 2 2" xfId="2611" xr:uid="{1DE95AA9-D551-45BA-BF2C-1FDF15BFD962}"/>
    <cellStyle name="SAPBEXstdData 5 2 2 2" xfId="15118" xr:uid="{C2674581-C8D6-4DE3-BD1F-905F5E8607A1}"/>
    <cellStyle name="SAPBEXstdData 5 2 3" xfId="3117" xr:uid="{EA097352-9437-4602-8A6F-612742CE3CD0}"/>
    <cellStyle name="SAPBEXstdData 5 2 3 2" xfId="15941" xr:uid="{C35E5F4F-01DF-4EFA-945B-E12B7C9B7106}"/>
    <cellStyle name="SAPBEXstdData 5 2 4" xfId="3567" xr:uid="{4C5D8985-C1E7-407B-B4AE-414FD502E22B}"/>
    <cellStyle name="SAPBEXstdData 5 2 4 2" xfId="17502" xr:uid="{F7DB89CF-F8F3-462E-91E1-F030CD603C8F}"/>
    <cellStyle name="SAPBEXstdData 5 2 5" xfId="3529" xr:uid="{A3D2FDC6-2ACD-4989-9A81-37A167D0B305}"/>
    <cellStyle name="SAPBEXstdData 5 2 6" xfId="2695" xr:uid="{0AA45EE1-A20D-4332-9653-973CFFFBA468}"/>
    <cellStyle name="SAPBEXstdData 5 2 7" xfId="4408" xr:uid="{C2991614-33CF-4D17-82F7-87CAFA7F28DC}"/>
    <cellStyle name="SAPBEXstdData 5 2 8" xfId="12727" xr:uid="{DE37FC75-F22D-403E-B41B-A2ABA9E4957B}"/>
    <cellStyle name="SAPBEXstdData 5 3" xfId="2223" xr:uid="{8811438F-500C-42E3-9E26-5E0737626717}"/>
    <cellStyle name="SAPBEXstdData 5 3 2" xfId="14464" xr:uid="{9B3CFF8B-279D-448B-8E6F-2406D9665C6F}"/>
    <cellStyle name="SAPBEXstdData 5 3 3" xfId="9162" xr:uid="{FA0F6D48-C7D5-4523-A43D-79560B1246A6}"/>
    <cellStyle name="SAPBEXstdData 5 3 4" xfId="11318" xr:uid="{1C54F36A-F3C8-4277-AE5E-90CD554988FE}"/>
    <cellStyle name="SAPBEXstdData 5 4" xfId="2730" xr:uid="{61DB6960-AB10-4AFD-8437-0A385E2E247B}"/>
    <cellStyle name="SAPBEXstdData 5 4 2" xfId="10267" xr:uid="{CE227468-06AE-444D-8418-2525563B92CC}"/>
    <cellStyle name="SAPBEXstdData 5 5" xfId="1628" xr:uid="{63749984-4017-41A6-90AC-F08D8AF89413}"/>
    <cellStyle name="SAPBEXstdData 5 5 2" xfId="13623" xr:uid="{2DA8516E-B208-4542-BC5C-31DC7820E55A}"/>
    <cellStyle name="SAPBEXstdData 5 6" xfId="1632" xr:uid="{BA00BA44-7235-47AE-A963-D474EE637F5D}"/>
    <cellStyle name="SAPBEXstdData 5 6 2" xfId="13567" xr:uid="{9E50A9AE-1AEF-4E55-ADD9-655B620A027A}"/>
    <cellStyle name="SAPBEXstdData 5 7" xfId="3237" xr:uid="{1E8B31BA-4AA6-4C3B-B8E3-226EA571DC75}"/>
    <cellStyle name="SAPBEXstdData 5 8" xfId="4445" xr:uid="{6B98217B-4D8A-49D1-8DD8-EC7781ED7A4D}"/>
    <cellStyle name="SAPBEXstdData 5 9" xfId="8377" xr:uid="{851C3505-3CCA-4B47-907C-EA2280527CE9}"/>
    <cellStyle name="SAPBEXstdData 6" xfId="206" xr:uid="{EB7ACF7D-104D-46F3-83B5-C7D8E962FDE5}"/>
    <cellStyle name="SAPBEXstdData 6 2" xfId="1159" xr:uid="{1AD964D9-3116-4971-A82E-8417A8D2A17D}"/>
    <cellStyle name="SAPBEXstdData 6 2 2" xfId="2407" xr:uid="{EF33FED9-791F-43CB-A5EE-8BFE76F67478}"/>
    <cellStyle name="SAPBEXstdData 6 2 3" xfId="2913" xr:uid="{F40B3D76-92FD-4B22-85C2-674ABBBB6B47}"/>
    <cellStyle name="SAPBEXstdData 6 2 4" xfId="1947" xr:uid="{333DF133-80B3-4E07-B866-C848F67E0BE8}"/>
    <cellStyle name="SAPBEXstdData 6 2 5" xfId="3797" xr:uid="{375BBFE0-BC1D-4133-B554-44210C15E6E0}"/>
    <cellStyle name="SAPBEXstdData 6 2 6" xfId="1808" xr:uid="{44CF9EB0-EC3C-4116-B16B-1052AC0CEA7E}"/>
    <cellStyle name="SAPBEXstdData 6 2 7" xfId="4100" xr:uid="{4E5298E5-327F-45E2-8645-5DBC399467B0}"/>
    <cellStyle name="SAPBEXstdData 6 2 8" xfId="15332" xr:uid="{D81F738F-B4D8-4EAE-BBCC-F8B875BF0219}"/>
    <cellStyle name="SAPBEXstdData 6 3" xfId="1553" xr:uid="{3748FF96-4600-4516-A297-3F5A8D63E523}"/>
    <cellStyle name="SAPBEXstdData 6 3 2" xfId="16446" xr:uid="{4B775FA3-AAD8-4336-8245-3B653C851141}"/>
    <cellStyle name="SAPBEXstdData 6 4" xfId="1508" xr:uid="{8BB7C2BE-87B8-499D-B5E0-BB29BDA62C1B}"/>
    <cellStyle name="SAPBEXstdData 6 5" xfId="2171" xr:uid="{221E713D-AB71-4054-8810-C0B241DA3FC3}"/>
    <cellStyle name="SAPBEXstdData 6 6" xfId="3460" xr:uid="{2352EEE2-A54D-4F3A-AA0E-994B80EAEA2A}"/>
    <cellStyle name="SAPBEXstdData 6 7" xfId="4233" xr:uid="{8D895412-05F5-4A2B-9EF4-66699324EF8A}"/>
    <cellStyle name="SAPBEXstdData 6 8" xfId="4310" xr:uid="{4235B47B-525B-4B9D-A0A4-9FF9F41821B8}"/>
    <cellStyle name="SAPBEXstdData 6 9" xfId="11544" xr:uid="{008A6628-1237-42E4-9A59-8A3D6CE35FF5}"/>
    <cellStyle name="SAPBEXstdData 7" xfId="1142" xr:uid="{BDF66672-29D9-4751-8BFF-2D3976884EF8}"/>
    <cellStyle name="SAPBEXstdData 7 2" xfId="2390" xr:uid="{F4779FF1-60AA-429F-B80D-E19BD89550FB}"/>
    <cellStyle name="SAPBEXstdData 7 2 2" xfId="14700" xr:uid="{CF95893C-D149-4177-A107-949889ACD6EB}"/>
    <cellStyle name="SAPBEXstdData 7 3" xfId="2896" xr:uid="{443493BB-7CA8-4EA3-8BD0-8FF267983606}"/>
    <cellStyle name="SAPBEXstdData 7 3 2" xfId="15426" xr:uid="{A9257583-0F19-4424-9C64-B00FFB7A1525}"/>
    <cellStyle name="SAPBEXstdData 7 4" xfId="1799" xr:uid="{32ECDBB4-B152-4AAD-9FD4-6B7F9CB0AC82}"/>
    <cellStyle name="SAPBEXstdData 7 4 2" xfId="16770" xr:uid="{C28E5161-7DFC-4777-9914-1C58B1989E7A}"/>
    <cellStyle name="SAPBEXstdData 7 5" xfId="3382" xr:uid="{8B7FDC73-3B8F-4CBF-B8E1-3562CBB7B032}"/>
    <cellStyle name="SAPBEXstdData 7 6" xfId="3260" xr:uid="{F8D6B3CE-3C4F-4E5F-B005-78E2D3D7C4EB}"/>
    <cellStyle name="SAPBEXstdData 7 7" xfId="3679" xr:uid="{9F6237F0-3E87-4526-9374-D8B17CC65450}"/>
    <cellStyle name="SAPBEXstdData 7 8" xfId="11919" xr:uid="{1D67E432-5E2B-4AEB-9F2C-BC1588D8D7CD}"/>
    <cellStyle name="SAPBEXstdData 8" xfId="1446" xr:uid="{F42FB545-F89A-4682-BF30-4F392FE3EDBF}"/>
    <cellStyle name="SAPBEXstdData 8 2" xfId="13799" xr:uid="{824F9463-839B-4509-B67C-8E5C32BF3E34}"/>
    <cellStyle name="SAPBEXstdData 8 3" xfId="14587" xr:uid="{571D2430-269A-4EE0-9259-1DE34B9ABF76}"/>
    <cellStyle name="SAPBEXstdData 8 4" xfId="10541" xr:uid="{73BB41E6-1DD0-4B1A-8E61-E0C5C811B899}"/>
    <cellStyle name="SAPBEXstdData 9" xfId="2297" xr:uid="{8E4C27CD-9404-4401-9D10-3E5460D79F6E}"/>
    <cellStyle name="SAPBEXstdData 9 2" xfId="9264" xr:uid="{AD65E829-8A3E-47C9-94CB-EC31F5B4ADB9}"/>
    <cellStyle name="SAPBEXstdData_East 1415 Budget model v1" xfId="843" xr:uid="{A735FBC4-DABD-47E4-9F9E-53AB35D3D9C0}"/>
    <cellStyle name="SAPBEXstdDataEmph" xfId="83" xr:uid="{C2A8E60F-B593-4907-B535-A798541C5AEC}"/>
    <cellStyle name="SAPBEXstdDataEmph 10" xfId="3155" xr:uid="{A3D5143E-CF96-480E-AC25-EBB96794B9E8}"/>
    <cellStyle name="SAPBEXstdDataEmph 10 2" xfId="9023" xr:uid="{E74458D0-FB85-4EB2-A848-B2C3CFB3F4DA}"/>
    <cellStyle name="SAPBEXstdDataEmph 11" xfId="3604" xr:uid="{31F05AC4-FD24-4205-846D-108231072C92}"/>
    <cellStyle name="SAPBEXstdDataEmph 12" xfId="3996" xr:uid="{94E996A1-AD3C-48D4-A41F-5D78A516DA52}"/>
    <cellStyle name="SAPBEXstdDataEmph 13" xfId="4010" xr:uid="{9402E561-F827-4D4F-8251-296DBBE2F027}"/>
    <cellStyle name="SAPBEXstdDataEmph 14" xfId="6019" xr:uid="{59B701D1-41F1-4D81-864E-F3ACBBEF3D32}"/>
    <cellStyle name="SAPBEXstdDataEmph 15" xfId="7371" xr:uid="{1E016443-94F7-41DD-A80C-09D979BBB6CB}"/>
    <cellStyle name="SAPBEXstdDataEmph 2" xfId="844" xr:uid="{AF077778-D53A-4DF4-B17C-69DBE3DD9B27}"/>
    <cellStyle name="SAPBEXstdDataEmph 2 10" xfId="7886" xr:uid="{786BE857-52BE-468C-BC46-E86493051454}"/>
    <cellStyle name="SAPBEXstdDataEmph 2 2" xfId="845" xr:uid="{35DF0EDF-5A99-4DD7-AADB-1E6AB2FA64C5}"/>
    <cellStyle name="SAPBEXstdDataEmph 2 2 2" xfId="1324" xr:uid="{8D2CE475-240C-46C7-80EB-EE2FA9699098}"/>
    <cellStyle name="SAPBEXstdDataEmph 2 2 2 2" xfId="2572" xr:uid="{B41871B1-A992-425D-A4DD-B0A7CE1CB167}"/>
    <cellStyle name="SAPBEXstdDataEmph 2 2 2 3" xfId="3078" xr:uid="{BA628132-7A17-4C1B-84EF-E4803B769DE5}"/>
    <cellStyle name="SAPBEXstdDataEmph 2 2 2 4" xfId="2273" xr:uid="{08E99D00-52F7-42E9-B711-F0A3871187D0}"/>
    <cellStyle name="SAPBEXstdDataEmph 2 2 2 5" xfId="3809" xr:uid="{E4D34E13-14DE-4565-9636-4384A2D6112E}"/>
    <cellStyle name="SAPBEXstdDataEmph 2 2 2 6" xfId="3787" xr:uid="{2D3C79D7-86CC-49A6-ADCE-8B9546A21F3A}"/>
    <cellStyle name="SAPBEXstdDataEmph 2 2 2 7" xfId="4501" xr:uid="{FE58642D-106F-4E8B-A65F-EC1A2C90E2F6}"/>
    <cellStyle name="SAPBEXstdDataEmph 2 2 2 8" xfId="14854" xr:uid="{D78EF95F-F11A-4056-A0FD-85D27B8C5ED9}"/>
    <cellStyle name="SAPBEXstdDataEmph 2 2 3" xfId="2123" xr:uid="{D21840FE-0049-4356-83EA-D65A04510118}"/>
    <cellStyle name="SAPBEXstdDataEmph 2 2 3 2" xfId="15581" xr:uid="{54D052F0-E09B-4C59-BBDC-42DA9A9418B7}"/>
    <cellStyle name="SAPBEXstdDataEmph 2 2 4" xfId="2634" xr:uid="{93132FF8-341F-400A-AF6A-000A70E86BA6}"/>
    <cellStyle name="SAPBEXstdDataEmph 2 2 4 2" xfId="16975" xr:uid="{B793556A-6EDC-4262-B8C2-1FE958F27633}"/>
    <cellStyle name="SAPBEXstdDataEmph 2 2 5" xfId="1844" xr:uid="{71A14745-0A87-429A-8984-D475AE0547E6}"/>
    <cellStyle name="SAPBEXstdDataEmph 2 2 6" xfId="3629" xr:uid="{C62F041C-FA32-47CC-9AB9-CE40558FE016}"/>
    <cellStyle name="SAPBEXstdDataEmph 2 2 7" xfId="3853" xr:uid="{5ACF2383-4FC0-48AA-90F1-D453760032B0}"/>
    <cellStyle name="SAPBEXstdDataEmph 2 2 8" xfId="4442" xr:uid="{D507F3F0-D37C-418C-9FE5-A05967988F71}"/>
    <cellStyle name="SAPBEXstdDataEmph 2 2 9" xfId="12178" xr:uid="{7466E0F2-7767-4CFF-B62A-A4B240AB0732}"/>
    <cellStyle name="SAPBEXstdDataEmph 2 3" xfId="1323" xr:uid="{64B3DCBB-61F9-469A-9529-48F0B230835F}"/>
    <cellStyle name="SAPBEXstdDataEmph 2 3 2" xfId="2571" xr:uid="{C7CC39B3-DA8B-479E-8126-79750CD2A749}"/>
    <cellStyle name="SAPBEXstdDataEmph 2 3 2 2" xfId="14007" xr:uid="{08EF9A1D-524B-498D-8265-69814F2FBCA3}"/>
    <cellStyle name="SAPBEXstdDataEmph 2 3 3" xfId="3077" xr:uid="{88C9D359-54EB-4002-892A-7814550B09CC}"/>
    <cellStyle name="SAPBEXstdDataEmph 2 3 3 2" xfId="14156" xr:uid="{C77AEA79-C316-45B7-ACDB-10C50920A63D}"/>
    <cellStyle name="SAPBEXstdDataEmph 2 3 4" xfId="1958" xr:uid="{E45CE1CB-2AE9-464B-8615-31C9DEF47300}"/>
    <cellStyle name="SAPBEXstdDataEmph 2 3 5" xfId="2800" xr:uid="{C55D0713-ED6E-470D-A2F4-A02C95BDC78E}"/>
    <cellStyle name="SAPBEXstdDataEmph 2 3 6" xfId="3875" xr:uid="{F71B65DF-30EE-46C9-ABCA-0FE8DD6A9796}"/>
    <cellStyle name="SAPBEXstdDataEmph 2 3 7" xfId="4508" xr:uid="{D7719A1A-75A8-444A-99D3-DCE5F6DF7C15}"/>
    <cellStyle name="SAPBEXstdDataEmph 2 3 8" xfId="10774" xr:uid="{0F531ACC-15A6-43F3-864A-C62E5F6827F1}"/>
    <cellStyle name="SAPBEXstdDataEmph 2 4" xfId="2122" xr:uid="{65F3A117-8A6E-4BAD-8C28-1A1CDB0141B1}"/>
    <cellStyle name="SAPBEXstdDataEmph 2 4 2" xfId="9779" xr:uid="{D7524A16-157D-47B5-B901-F4CBA399C93D}"/>
    <cellStyle name="SAPBEXstdDataEmph 2 5" xfId="2633" xr:uid="{61953FEA-2DF3-4CEA-B2C5-568ED52AA508}"/>
    <cellStyle name="SAPBEXstdDataEmph 2 5 2" xfId="13212" xr:uid="{DE93BA87-0CEB-41CE-8F76-5E8C1D68B0E0}"/>
    <cellStyle name="SAPBEXstdDataEmph 2 6" xfId="2155" xr:uid="{AFD4EE2C-16BA-4CDC-B806-7C2298CBC6D2}"/>
    <cellStyle name="SAPBEXstdDataEmph 2 6 2" xfId="13175" xr:uid="{81F62F7D-E95F-487E-A2E3-CA721B845821}"/>
    <cellStyle name="SAPBEXstdDataEmph 2 7" xfId="1390" xr:uid="{F7DA9F8E-AE78-4BF9-BDB3-5E4D92219B3C}"/>
    <cellStyle name="SAPBEXstdDataEmph 2 8" xfId="3630" xr:uid="{91E57182-70D1-4AB1-AE6C-00611E073564}"/>
    <cellStyle name="SAPBEXstdDataEmph 2 9" xfId="4176" xr:uid="{B9D44A02-AC34-4C92-BDFE-A93929C877F0}"/>
    <cellStyle name="SAPBEXstdDataEmph 3" xfId="846" xr:uid="{30A3EFDB-97E7-4C38-97EF-70026B48C11E}"/>
    <cellStyle name="SAPBEXstdDataEmph 3 10" xfId="8191" xr:uid="{2248E301-C5A7-4888-BA1F-671D5A69AA0F}"/>
    <cellStyle name="SAPBEXstdDataEmph 3 2" xfId="847" xr:uid="{A8A272DC-1769-45B1-8EF1-31DDC15D908E}"/>
    <cellStyle name="SAPBEXstdDataEmph 3 2 2" xfId="1326" xr:uid="{0F189A22-DD35-4A45-8C77-569545EE53FC}"/>
    <cellStyle name="SAPBEXstdDataEmph 3 2 2 2" xfId="2574" xr:uid="{EE34ABC0-D792-4524-AED9-D480BF35DDAB}"/>
    <cellStyle name="SAPBEXstdDataEmph 3 2 2 3" xfId="3080" xr:uid="{B10848D9-802B-4852-9EA3-FC4BD0EC0E9E}"/>
    <cellStyle name="SAPBEXstdDataEmph 3 2 2 4" xfId="3136" xr:uid="{18F590DF-07D4-451B-B42C-B32071165E2A}"/>
    <cellStyle name="SAPBEXstdDataEmph 3 2 2 5" xfId="1896" xr:uid="{27C308B1-8572-410A-86A7-A7ED6AE8680B}"/>
    <cellStyle name="SAPBEXstdDataEmph 3 2 2 6" xfId="3294" xr:uid="{B3596972-FC59-496F-98CF-E3FBE0E7D9B4}"/>
    <cellStyle name="SAPBEXstdDataEmph 3 2 2 7" xfId="4399" xr:uid="{3200DA2A-90F5-43FC-A8F8-253D550A7835}"/>
    <cellStyle name="SAPBEXstdDataEmph 3 2 2 8" xfId="14914" xr:uid="{9D0335A3-FA7B-4A23-9830-1C58BA7246FA}"/>
    <cellStyle name="SAPBEXstdDataEmph 3 2 3" xfId="2125" xr:uid="{C565C3A3-765C-42F0-AF4C-C2F759891C2D}"/>
    <cellStyle name="SAPBEXstdDataEmph 3 2 3 2" xfId="15687" xr:uid="{BBC5F7BB-353F-4C97-83BE-844F6C0AA128}"/>
    <cellStyle name="SAPBEXstdDataEmph 3 2 4" xfId="2636" xr:uid="{023F7C0F-1CFE-4330-A3DB-92A3948FE0FF}"/>
    <cellStyle name="SAPBEXstdDataEmph 3 2 4 2" xfId="17071" xr:uid="{736B853B-C582-4DD1-A3E9-2B6D30B470D8}"/>
    <cellStyle name="SAPBEXstdDataEmph 3 2 5" xfId="1843" xr:uid="{4A44F2CD-7EF0-4358-BD4A-A7D0F3F3D8AA}"/>
    <cellStyle name="SAPBEXstdDataEmph 3 2 6" xfId="3597" xr:uid="{5F140F06-FAAB-4EFA-BD45-FF706EC3B92D}"/>
    <cellStyle name="SAPBEXstdDataEmph 3 2 7" xfId="2165" xr:uid="{6E9CA2E2-A0D0-4241-A099-07062DF53A9B}"/>
    <cellStyle name="SAPBEXstdDataEmph 3 2 8" xfId="4375" xr:uid="{99C9CE92-E3D6-4B2C-AAA3-976683BB9C09}"/>
    <cellStyle name="SAPBEXstdDataEmph 3 2 9" xfId="12287" xr:uid="{81C51D27-87E4-411D-BD94-D0408F2CC9C3}"/>
    <cellStyle name="SAPBEXstdDataEmph 3 3" xfId="1325" xr:uid="{CEA8E4F3-CED6-409D-8647-26D4AB44F0C3}"/>
    <cellStyle name="SAPBEXstdDataEmph 3 3 2" xfId="2573" xr:uid="{531EDEA2-05E0-4A6F-91C4-E7358B966612}"/>
    <cellStyle name="SAPBEXstdDataEmph 3 3 2 2" xfId="14115" xr:uid="{6805403D-948F-4C02-95F7-D5038BF9969D}"/>
    <cellStyle name="SAPBEXstdDataEmph 3 3 3" xfId="3079" xr:uid="{911884C8-1D9C-4FB2-B821-2CF940EE67F2}"/>
    <cellStyle name="SAPBEXstdDataEmph 3 3 3 2" xfId="13096" xr:uid="{70B5EEE5-0EB4-4631-9C52-A9F9DCFB3986}"/>
    <cellStyle name="SAPBEXstdDataEmph 3 3 4" xfId="1907" xr:uid="{7E8E942A-23A5-4FE1-B9DF-CA2FAD3B1CAC}"/>
    <cellStyle name="SAPBEXstdDataEmph 3 3 5" xfId="3493" xr:uid="{C0C6ECD8-8BD0-4D13-824E-3A2014BF66B2}"/>
    <cellStyle name="SAPBEXstdDataEmph 3 3 6" xfId="3831" xr:uid="{84E4E062-4D46-4A5F-8586-05A142A72128}"/>
    <cellStyle name="SAPBEXstdDataEmph 3 3 7" xfId="4481" xr:uid="{2874153D-D425-4471-8EE1-A25EF2200997}"/>
    <cellStyle name="SAPBEXstdDataEmph 3 3 8" xfId="10884" xr:uid="{6E06CAFE-42E7-4F24-B372-B1ABE33AE99F}"/>
    <cellStyle name="SAPBEXstdDataEmph 3 4" xfId="2124" xr:uid="{0DA38723-F5C0-455E-AA89-879536338C36}"/>
    <cellStyle name="SAPBEXstdDataEmph 3 4 2" xfId="10084" xr:uid="{EEFE9E92-9073-4E20-AA8C-07E674D15233}"/>
    <cellStyle name="SAPBEXstdDataEmph 3 5" xfId="2635" xr:uid="{75AE487E-31DD-4F39-ABAE-DF163B65F766}"/>
    <cellStyle name="SAPBEXstdDataEmph 3 5 2" xfId="13478" xr:uid="{0E30532E-FB32-4AE5-8537-4C1EDE23125B}"/>
    <cellStyle name="SAPBEXstdDataEmph 3 6" xfId="1389" xr:uid="{225CD529-6EEE-41F5-8746-0326F9A62448}"/>
    <cellStyle name="SAPBEXstdDataEmph 3 6 2" xfId="14377" xr:uid="{9D7AEBFE-3B6B-4D99-84C6-7A5BE0A43476}"/>
    <cellStyle name="SAPBEXstdDataEmph 3 7" xfId="3849" xr:uid="{2271B011-FF90-451C-9A04-E6858BA2E45B}"/>
    <cellStyle name="SAPBEXstdDataEmph 3 8" xfId="3667" xr:uid="{76591B5F-A5ED-4CA0-8FF2-7E9B2FD89BF5}"/>
    <cellStyle name="SAPBEXstdDataEmph 3 9" xfId="4333" xr:uid="{5BD886E2-92EA-444D-B7CE-4D27BA9659CE}"/>
    <cellStyle name="SAPBEXstdDataEmph 4" xfId="990" xr:uid="{AC524623-B048-4CEC-8720-6642A8FD79E3}"/>
    <cellStyle name="SAPBEXstdDataEmph 4 2" xfId="12553" xr:uid="{C6A63568-8502-451B-BEA4-0F8FC0A61D5F}"/>
    <cellStyle name="SAPBEXstdDataEmph 4 2 2" xfId="15035" xr:uid="{08AA6BB3-BF3F-4FBA-955B-3B7FA9ECCF5E}"/>
    <cellStyle name="SAPBEXstdDataEmph 4 2 3" xfId="15855" xr:uid="{0ED9BB69-D484-4F1E-BFAA-27AB33BD018E}"/>
    <cellStyle name="SAPBEXstdDataEmph 4 2 4" xfId="17328" xr:uid="{51046A26-9317-4661-9950-06C2FC6330CC}"/>
    <cellStyle name="SAPBEXstdDataEmph 4 3" xfId="11144" xr:uid="{79A4C8EE-87FB-4DD2-A09A-85A0EDBCD610}"/>
    <cellStyle name="SAPBEXstdDataEmph 4 3 2" xfId="14329" xr:uid="{F498FBAC-31FD-4F63-8852-5B419058D8A0}"/>
    <cellStyle name="SAPBEXstdDataEmph 4 3 3" xfId="12987" xr:uid="{5CE994A6-7274-4030-92B6-9D10D29210CD}"/>
    <cellStyle name="SAPBEXstdDataEmph 4 4" xfId="9842" xr:uid="{0FF19465-4F20-4658-A7B8-6B6691B0976B}"/>
    <cellStyle name="SAPBEXstdDataEmph 4 5" xfId="13275" xr:uid="{B6574E46-20D4-46BF-94CF-D9B8482BF586}"/>
    <cellStyle name="SAPBEXstdDataEmph 4 6" xfId="14493" xr:uid="{22762990-1C69-4E62-9A80-A9A014DD5BBF}"/>
    <cellStyle name="SAPBEXstdDataEmph 4 7" xfId="7949" xr:uid="{1D1B3D20-2502-44B2-B8C0-BC102E3765E3}"/>
    <cellStyle name="SAPBEXstdDataEmph 5" xfId="1023" xr:uid="{31AE47EF-866F-42B9-9C24-4B5E2EDA84E3}"/>
    <cellStyle name="SAPBEXstdDataEmph 5 2" xfId="12728" xr:uid="{9F414759-C857-4435-B5A3-41C41BBC7CBE}"/>
    <cellStyle name="SAPBEXstdDataEmph 5 2 2" xfId="15119" xr:uid="{33DEBF1F-F603-41F9-BEEF-ABB609F4A441}"/>
    <cellStyle name="SAPBEXstdDataEmph 5 2 3" xfId="15942" xr:uid="{3990D11D-14F3-4F82-9A42-FD6D5A1F06E7}"/>
    <cellStyle name="SAPBEXstdDataEmph 5 2 4" xfId="17503" xr:uid="{618F9126-FA60-4453-BF29-986D39255415}"/>
    <cellStyle name="SAPBEXstdDataEmph 5 3" xfId="11319" xr:uid="{6DB8DFC0-725B-4276-8CC8-1F6E8F914D70}"/>
    <cellStyle name="SAPBEXstdDataEmph 5 3 2" xfId="14465" xr:uid="{BEA68E11-8C52-47E3-894B-37905FF68E89}"/>
    <cellStyle name="SAPBEXstdDataEmph 5 3 3" xfId="9163" xr:uid="{E3CF45C7-45E6-4E59-85CC-054013F7F37E}"/>
    <cellStyle name="SAPBEXstdDataEmph 5 4" xfId="10027" xr:uid="{43D24DDA-1CF7-40AD-9329-E77B817F4C58}"/>
    <cellStyle name="SAPBEXstdDataEmph 5 5" xfId="13421" xr:uid="{259C7642-6551-4B00-A461-6D184AFF5E6C}"/>
    <cellStyle name="SAPBEXstdDataEmph 5 6" xfId="15255" xr:uid="{B58503BA-F872-4E32-ACDB-FE5E5D1D5094}"/>
    <cellStyle name="SAPBEXstdDataEmph 5 7" xfId="8134" xr:uid="{C6494216-3ADD-45FC-89F1-9FAA19EEE22F}"/>
    <cellStyle name="SAPBEXstdDataEmph 6" xfId="276" xr:uid="{83AF0E63-016B-40C7-8496-8B9B0AAFF6DC}"/>
    <cellStyle name="SAPBEXstdDataEmph 6 2" xfId="1190" xr:uid="{D3B046B8-8D56-4985-BB2C-6275FDC7AE34}"/>
    <cellStyle name="SAPBEXstdDataEmph 6 2 2" xfId="2438" xr:uid="{9CDA46B8-8307-4025-A5D5-24E60A021B3A}"/>
    <cellStyle name="SAPBEXstdDataEmph 6 2 3" xfId="2944" xr:uid="{63D40A1D-9220-49A0-BB2D-E142CE4D5A96}"/>
    <cellStyle name="SAPBEXstdDataEmph 6 2 4" xfId="2355" xr:uid="{7C3F90A0-DDB1-4B77-BD9E-F8D906150077}"/>
    <cellStyle name="SAPBEXstdDataEmph 6 2 5" xfId="2794" xr:uid="{36566C2B-C113-490B-A08D-E5BD1E0B1236}"/>
    <cellStyle name="SAPBEXstdDataEmph 6 2 6" xfId="2756" xr:uid="{C9C4ADA4-568E-40ED-B7F0-4FCE99D25C7A}"/>
    <cellStyle name="SAPBEXstdDataEmph 6 2 7" xfId="3453" xr:uid="{FB871983-5FF5-4C2B-8397-AD485AED5EBD}"/>
    <cellStyle name="SAPBEXstdDataEmph 6 2 8" xfId="15333" xr:uid="{46AD0DB0-A0A1-4817-AB0C-D0575298762A}"/>
    <cellStyle name="SAPBEXstdDataEmph 6 3" xfId="1618" xr:uid="{94197918-BA51-46B0-BE4A-8F7B2CFDCFA4}"/>
    <cellStyle name="SAPBEXstdDataEmph 6 3 2" xfId="16447" xr:uid="{9D755AB6-72A7-4824-ACD5-EF1A41EBCDC7}"/>
    <cellStyle name="SAPBEXstdDataEmph 6 4" xfId="1583" xr:uid="{06EA470A-5CD4-4534-93B0-C515D8A5643C}"/>
    <cellStyle name="SAPBEXstdDataEmph 6 5" xfId="3506" xr:uid="{AF8F674F-F345-478A-8C05-3A6F40EF2D71}"/>
    <cellStyle name="SAPBEXstdDataEmph 6 6" xfId="1540" xr:uid="{7E3EDD3B-961F-4636-9C02-BF52CCAFC67F}"/>
    <cellStyle name="SAPBEXstdDataEmph 6 7" xfId="1910" xr:uid="{7C9751A8-27AD-4A3B-A69E-399DD2BAD542}"/>
    <cellStyle name="SAPBEXstdDataEmph 6 8" xfId="2301" xr:uid="{B5418BF4-EE77-4610-877B-1A7E07824638}"/>
    <cellStyle name="SAPBEXstdDataEmph 6 9" xfId="11545" xr:uid="{13167039-CC18-443D-B550-7672F9AB7B48}"/>
    <cellStyle name="SAPBEXstdDataEmph 7" xfId="1143" xr:uid="{08977075-720A-4EF4-81FA-717399416A09}"/>
    <cellStyle name="SAPBEXstdDataEmph 7 2" xfId="2391" xr:uid="{FA1F5B06-4866-4665-9D5A-1C7A53092876}"/>
    <cellStyle name="SAPBEXstdDataEmph 7 2 2" xfId="14701" xr:uid="{E8B0E8E7-F66F-49D6-B3A9-EFD5805B9B81}"/>
    <cellStyle name="SAPBEXstdDataEmph 7 3" xfId="2897" xr:uid="{7ED0B41A-FF90-4E27-9E2E-B13B758D1647}"/>
    <cellStyle name="SAPBEXstdDataEmph 7 3 2" xfId="15427" xr:uid="{4D815B67-4B7D-4EA0-B4E9-E1BB72B1A116}"/>
    <cellStyle name="SAPBEXstdDataEmph 7 4" xfId="2663" xr:uid="{5CCFBA5C-6123-45B2-BB90-3D0FEA0372E8}"/>
    <cellStyle name="SAPBEXstdDataEmph 7 4 2" xfId="16771" xr:uid="{EEDDD1C8-F1AC-43A7-8F11-37901062F76D}"/>
    <cellStyle name="SAPBEXstdDataEmph 7 5" xfId="3474" xr:uid="{C58D59A0-5223-4AAD-ACBD-BBEDCEF8F84E}"/>
    <cellStyle name="SAPBEXstdDataEmph 7 6" xfId="4125" xr:uid="{49472CBC-29CB-4CA2-802E-B94B5A26DF57}"/>
    <cellStyle name="SAPBEXstdDataEmph 7 7" xfId="4306" xr:uid="{F8E767B8-D46A-4D1C-BA7F-C813D70A6983}"/>
    <cellStyle name="SAPBEXstdDataEmph 7 8" xfId="11920" xr:uid="{CB9F9219-FC8C-45D0-B140-6EDB80DF3A36}"/>
    <cellStyle name="SAPBEXstdDataEmph 8" xfId="1447" xr:uid="{2F720537-A797-448F-B358-64CEEE8BB195}"/>
    <cellStyle name="SAPBEXstdDataEmph 8 2" xfId="13800" xr:uid="{DE03C4C6-168B-40F1-AED3-76F0940D44A2}"/>
    <cellStyle name="SAPBEXstdDataEmph 8 3" xfId="15226" xr:uid="{A7B02180-3935-4820-B415-BE64F00F3BE6}"/>
    <cellStyle name="SAPBEXstdDataEmph 8 4" xfId="10542" xr:uid="{1EEAD88F-3C19-4057-AF67-3A49E6B75ABF}"/>
    <cellStyle name="SAPBEXstdDataEmph 9" xfId="2243" xr:uid="{47C83033-5761-427C-BC04-BB70230D81FD}"/>
    <cellStyle name="SAPBEXstdDataEmph 9 2" xfId="9265" xr:uid="{42BFC57C-161D-4F0B-9AE6-CBF1512A68D4}"/>
    <cellStyle name="SAPBEXstdItem" xfId="84" xr:uid="{07A5AB0B-3762-4522-996E-5452C53AEE93}"/>
    <cellStyle name="SAPBEXstdItem 10" xfId="3154" xr:uid="{CA980A57-9874-4098-A9D7-BBE0C7FC8DAB}"/>
    <cellStyle name="SAPBEXstdItem 10 2" xfId="9024" xr:uid="{8892B4EA-DA0A-4404-ACB2-2AE12E47F828}"/>
    <cellStyle name="SAPBEXstdItem 11" xfId="2708" xr:uid="{525EF96D-0E39-4C38-A9EB-F05B9329837C}"/>
    <cellStyle name="SAPBEXstdItem 12" xfId="3995" xr:uid="{6F32C7C5-5D09-4393-8581-91B65765778F}"/>
    <cellStyle name="SAPBEXstdItem 13" xfId="4263" xr:uid="{8BAE9778-3366-46C7-97C1-B620EA097F14}"/>
    <cellStyle name="SAPBEXstdItem 14" xfId="6020" xr:uid="{9A4EE6A1-D1C5-42A5-891B-2C63C3BCF58D}"/>
    <cellStyle name="SAPBEXstdItem 15" xfId="7372" xr:uid="{8EE60CCE-A0BF-4702-8063-196641ADD640}"/>
    <cellStyle name="SAPBEXstdItem 2" xfId="848" xr:uid="{8767F9D4-9A5B-4E6C-B439-BD1E05958D9F}"/>
    <cellStyle name="SAPBEXstdItem 2 10" xfId="3395" xr:uid="{925056E6-3AEC-48DD-BC19-87B2E92C590B}"/>
    <cellStyle name="SAPBEXstdItem 2 11" xfId="1529" xr:uid="{0E55C13C-B001-42D0-B4B9-1DEE7D274740}"/>
    <cellStyle name="SAPBEXstdItem 2 12" xfId="4514" xr:uid="{89B41184-7771-4570-8012-350165D9FE32}"/>
    <cellStyle name="SAPBEXstdItem 2 13" xfId="7885" xr:uid="{C3BE84A0-D3F0-4D89-ABBC-8FA13BE6E131}"/>
    <cellStyle name="SAPBEXstdItem 2 2" xfId="849" xr:uid="{81EF3505-0E15-4188-A8DD-141929DD6AE2}"/>
    <cellStyle name="SAPBEXstdItem 2 2 2" xfId="1328" xr:uid="{69CC1414-D865-436E-8072-B1B3856E40D2}"/>
    <cellStyle name="SAPBEXstdItem 2 2 2 2" xfId="2576" xr:uid="{120391F0-49E0-473B-B4A3-E78836C91478}"/>
    <cellStyle name="SAPBEXstdItem 2 2 2 3" xfId="3082" xr:uid="{FE413EE2-F9B7-4711-87E7-E4D75F9B2756}"/>
    <cellStyle name="SAPBEXstdItem 2 2 2 4" xfId="3208" xr:uid="{C31FB85E-BC1F-4C2E-9D5C-94D57F4630D9}"/>
    <cellStyle name="SAPBEXstdItem 2 2 2 5" xfId="1811" xr:uid="{B1F1DE1D-FD9F-4E4B-94F5-19899A57BCDA}"/>
    <cellStyle name="SAPBEXstdItem 2 2 2 6" xfId="3444" xr:uid="{D7D03F5B-8582-4E17-9125-9DA9781C1C43}"/>
    <cellStyle name="SAPBEXstdItem 2 2 2 7" xfId="4211" xr:uid="{D22BCDB5-4840-4216-86FB-5EAD57F703AF}"/>
    <cellStyle name="SAPBEXstdItem 2 2 2 8" xfId="14855" xr:uid="{A6C720E6-834D-4A65-BA47-F5AD86172370}"/>
    <cellStyle name="SAPBEXstdItem 2 2 3" xfId="2127" xr:uid="{FF233CB4-E760-4FDA-9DD7-059039838636}"/>
    <cellStyle name="SAPBEXstdItem 2 2 3 2" xfId="15582" xr:uid="{3A5E428D-7618-466F-85E0-238A05EFD197}"/>
    <cellStyle name="SAPBEXstdItem 2 2 4" xfId="2638" xr:uid="{2F5028EE-6F8C-4809-B837-36851FCBE7EB}"/>
    <cellStyle name="SAPBEXstdItem 2 2 4 2" xfId="16976" xr:uid="{B7ABFB25-7ED0-4C17-A8FA-E994A5E1DEF4}"/>
    <cellStyle name="SAPBEXstdItem 2 2 5" xfId="1841" xr:uid="{E3B1E56C-25CE-4BEE-8D93-FDF148243B86}"/>
    <cellStyle name="SAPBEXstdItem 2 2 6" xfId="2051" xr:uid="{647FCD02-4A9A-401F-A9BA-9A6836C2C3AD}"/>
    <cellStyle name="SAPBEXstdItem 2 2 7" xfId="1880" xr:uid="{3692ED75-5FFB-41CB-8FA6-44A977A5C541}"/>
    <cellStyle name="SAPBEXstdItem 2 2 8" xfId="4372" xr:uid="{F160173C-8FB0-4D72-A3FE-AD8F9CCC3D8B}"/>
    <cellStyle name="SAPBEXstdItem 2 2 9" xfId="12179" xr:uid="{2C9B2B98-785A-4EC4-B624-47A6AE9A2F7E}"/>
    <cellStyle name="SAPBEXstdItem 2 3" xfId="850" xr:uid="{0449AD75-5874-4097-9363-7ADBB6067245}"/>
    <cellStyle name="SAPBEXstdItem 2 3 2" xfId="1329" xr:uid="{296BE4CC-8038-4C62-A8A0-87E6971A5FAD}"/>
    <cellStyle name="SAPBEXstdItem 2 3 2 2" xfId="2577" xr:uid="{26101A14-2912-4E52-B20D-B1F9C5B5727D}"/>
    <cellStyle name="SAPBEXstdItem 2 3 2 3" xfId="3083" xr:uid="{151A4B63-468B-46EE-A797-297E8CFE5B88}"/>
    <cellStyle name="SAPBEXstdItem 2 3 2 4" xfId="1792" xr:uid="{5C889D44-5E9E-4B33-8AAD-3D58C1923C98}"/>
    <cellStyle name="SAPBEXstdItem 2 3 2 5" xfId="3306" xr:uid="{0FFCCFAA-2E1A-4CC2-870B-920FB80ED33E}"/>
    <cellStyle name="SAPBEXstdItem 2 3 2 6" xfId="3890" xr:uid="{6770A46D-7E5A-4FC3-B6DF-B946663F0107}"/>
    <cellStyle name="SAPBEXstdItem 2 3 2 7" xfId="2847" xr:uid="{B3959BCD-CB34-46D1-BCE2-921EDDFE2678}"/>
    <cellStyle name="SAPBEXstdItem 2 3 2 8" xfId="14008" xr:uid="{D6F645DB-CFAA-41A5-8E7A-380119BEF9C9}"/>
    <cellStyle name="SAPBEXstdItem 2 3 3" xfId="2128" xr:uid="{588C9EA9-E799-47BE-8041-73A1908A0E5B}"/>
    <cellStyle name="SAPBEXstdItem 2 3 3 2" xfId="14950" xr:uid="{F8F498D4-AF7E-4058-8C3D-55CE21D47BFE}"/>
    <cellStyle name="SAPBEXstdItem 2 3 4" xfId="2639" xr:uid="{AA81DB5F-A2AC-4EF8-9ECD-AD9C1D3E806A}"/>
    <cellStyle name="SAPBEXstdItem 2 3 5" xfId="1576" xr:uid="{07970E02-8398-4F5F-84FC-078286189EA1}"/>
    <cellStyle name="SAPBEXstdItem 2 3 6" xfId="1882" xr:uid="{046C1F99-5E05-4569-978A-175C44D8433A}"/>
    <cellStyle name="SAPBEXstdItem 2 3 7" xfId="3141" xr:uid="{579AB89B-FF4D-4CE1-B689-39D6CE9C2CCC}"/>
    <cellStyle name="SAPBEXstdItem 2 3 8" xfId="3364" xr:uid="{B9B8F557-9797-4908-99FC-C5A6C763CF98}"/>
    <cellStyle name="SAPBEXstdItem 2 3 9" xfId="10775" xr:uid="{EB316339-F255-4940-ABFA-B39193E0070C}"/>
    <cellStyle name="SAPBEXstdItem 2 4" xfId="991" xr:uid="{FE10E374-9195-47F3-B969-74505F2BAD55}"/>
    <cellStyle name="SAPBEXstdItem 2 4 2" xfId="1364" xr:uid="{1EAACFBF-4D45-4B32-B8E3-5EDEAF0CC285}"/>
    <cellStyle name="SAPBEXstdItem 2 4 2 2" xfId="2612" xr:uid="{85DDE570-DF2D-4DC4-9E88-3D2C68DCB605}"/>
    <cellStyle name="SAPBEXstdItem 2 4 2 3" xfId="3118" xr:uid="{9E2C9681-F03F-4027-8D62-EB40F59D7DAA}"/>
    <cellStyle name="SAPBEXstdItem 2 4 2 4" xfId="2046" xr:uid="{A1B89D19-A869-4E0C-B4E1-BE9E4AFD881D}"/>
    <cellStyle name="SAPBEXstdItem 2 4 2 5" xfId="3915" xr:uid="{B71F0F85-CBD6-4134-9DF2-6ED51C830ED4}"/>
    <cellStyle name="SAPBEXstdItem 2 4 2 6" xfId="4275" xr:uid="{30A977D7-7A2F-41E9-ABB4-A907DE9E4B4E}"/>
    <cellStyle name="SAPBEXstdItem 2 4 2 7" xfId="4420" xr:uid="{22648D00-62A4-4ACF-A029-7980D9592BE6}"/>
    <cellStyle name="SAPBEXstdItem 2 4 3" xfId="2256" xr:uid="{744922F7-D613-4E7B-B983-D6EC2E83E656}"/>
    <cellStyle name="SAPBEXstdItem 2 4 4" xfId="2762" xr:uid="{59B6B867-503A-42BA-8379-260271C761BA}"/>
    <cellStyle name="SAPBEXstdItem 2 4 5" xfId="2323" xr:uid="{4E008909-BC23-4553-AEF1-F557B435B07A}"/>
    <cellStyle name="SAPBEXstdItem 2 4 6" xfId="1486" xr:uid="{1DA0DF24-A53F-4FBB-900B-5120B75A2872}"/>
    <cellStyle name="SAPBEXstdItem 2 4 7" xfId="3550" xr:uid="{2DBDD692-F4BA-4D6D-B9E3-BF902DAB7671}"/>
    <cellStyle name="SAPBEXstdItem 2 4 8" xfId="4447" xr:uid="{B45A11D4-250C-4CEF-9383-368B4B862676}"/>
    <cellStyle name="SAPBEXstdItem 2 4 9" xfId="9778" xr:uid="{F5EE3D1F-726B-4E37-A7BF-B3E722393FD2}"/>
    <cellStyle name="SAPBEXstdItem 2 5" xfId="1057" xr:uid="{01C92ECA-A5AB-4324-8CC4-E28F695F1741}"/>
    <cellStyle name="SAPBEXstdItem 2 5 2" xfId="1366" xr:uid="{A4AB4042-1F1F-4538-9D7E-8D8561ECDBE6}"/>
    <cellStyle name="SAPBEXstdItem 2 5 2 2" xfId="2614" xr:uid="{46061BED-860D-4CCE-ADF5-7EDB7C91AC52}"/>
    <cellStyle name="SAPBEXstdItem 2 5 2 3" xfId="3120" xr:uid="{CA56728E-82A4-4386-A79C-C32727E2746F}"/>
    <cellStyle name="SAPBEXstdItem 2 5 2 4" xfId="2679" xr:uid="{9F242A4E-86C7-42AD-A85D-DA4DEAEA36D7}"/>
    <cellStyle name="SAPBEXstdItem 2 5 2 5" xfId="3694" xr:uid="{E6964A9D-3943-4744-A65E-07EF19286730}"/>
    <cellStyle name="SAPBEXstdItem 2 5 2 6" xfId="4277" xr:uid="{36D3585B-B047-44E7-B389-8D988944884B}"/>
    <cellStyle name="SAPBEXstdItem 2 5 2 7" xfId="4516" xr:uid="{5563A7A8-87A8-4089-BB47-77749534F4E2}"/>
    <cellStyle name="SAPBEXstdItem 2 5 3" xfId="2316" xr:uid="{00F09F72-A775-42F4-95DE-71B8631D04F6}"/>
    <cellStyle name="SAPBEXstdItem 2 5 4" xfId="2814" xr:uid="{47CFF60B-EC94-4AD2-829D-99FA5BA808F6}"/>
    <cellStyle name="SAPBEXstdItem 2 5 5" xfId="3287" xr:uid="{FF025521-CCBF-4E11-B891-F3DEC4EA140C}"/>
    <cellStyle name="SAPBEXstdItem 2 5 6" xfId="3820" xr:uid="{D3822B45-2580-4525-B24E-BDC39928EAEF}"/>
    <cellStyle name="SAPBEXstdItem 2 5 7" xfId="3321" xr:uid="{B8CAC75B-BB13-4C0A-8D29-A87972E3F5A8}"/>
    <cellStyle name="SAPBEXstdItem 2 5 8" xfId="4102" xr:uid="{34984BF2-E9E3-4FC6-8121-DCD937C94685}"/>
    <cellStyle name="SAPBEXstdItem 2 5 9" xfId="13211" xr:uid="{1EC8256E-0512-477F-9184-31BF493EE60B}"/>
    <cellStyle name="SAPBEXstdItem 2 6" xfId="1327" xr:uid="{111D951D-9D7B-4387-B8F6-EAA0784619B1}"/>
    <cellStyle name="SAPBEXstdItem 2 6 2" xfId="2575" xr:uid="{58D635E2-B1C1-41DD-A374-7E7376AC4197}"/>
    <cellStyle name="SAPBEXstdItem 2 6 3" xfId="3081" xr:uid="{F53065A4-A108-40E9-BAE3-07F9C4A21DF0}"/>
    <cellStyle name="SAPBEXstdItem 2 6 4" xfId="3276" xr:uid="{BE1405B5-8EA3-4653-BCE8-D902829E452E}"/>
    <cellStyle name="SAPBEXstdItem 2 6 5" xfId="1821" xr:uid="{BF48D54C-3B56-4F68-ACA2-46E9308FB4FE}"/>
    <cellStyle name="SAPBEXstdItem 2 6 6" xfId="3609" xr:uid="{AE1C02AF-D8A5-4DA3-819C-41CC28F4DB89}"/>
    <cellStyle name="SAPBEXstdItem 2 6 7" xfId="4320" xr:uid="{0AA425C9-DB3F-4DB5-90CD-0C293C840132}"/>
    <cellStyle name="SAPBEXstdItem 2 6 8" xfId="15086" xr:uid="{DA3EFF27-51B9-4334-8909-E992D5B20B18}"/>
    <cellStyle name="SAPBEXstdItem 2 7" xfId="2126" xr:uid="{76B7E072-EEF0-4D6E-BDD4-F119B4704B6E}"/>
    <cellStyle name="SAPBEXstdItem 2 8" xfId="2637" xr:uid="{4E49AEF0-E5D6-4E35-A3B2-D23825887E25}"/>
    <cellStyle name="SAPBEXstdItem 2 9" xfId="1842" xr:uid="{D5CF8C79-6363-4EAC-A819-886E99307034}"/>
    <cellStyle name="SAPBEXstdItem 3" xfId="851" xr:uid="{FA7213ED-F7AD-4365-B825-A6BB662D2D2F}"/>
    <cellStyle name="SAPBEXstdItem 3 10" xfId="8192" xr:uid="{16E027EE-F169-4FC8-A7EA-5026A8345B07}"/>
    <cellStyle name="SAPBEXstdItem 3 2" xfId="852" xr:uid="{CAE9F763-5C4B-4F17-8131-402F5510709A}"/>
    <cellStyle name="SAPBEXstdItem 3 2 2" xfId="1331" xr:uid="{3241592B-1254-4B0B-9076-04411D956C7E}"/>
    <cellStyle name="SAPBEXstdItem 3 2 2 2" xfId="2579" xr:uid="{7A0916C9-473C-4B1E-922A-9EB01BB04660}"/>
    <cellStyle name="SAPBEXstdItem 3 2 2 3" xfId="3085" xr:uid="{8DBADADD-2CA6-4A63-88A1-D4F3F26CB4BB}"/>
    <cellStyle name="SAPBEXstdItem 3 2 2 4" xfId="1786" xr:uid="{7568FE4F-68BB-4ABC-A59C-5876514E2AEE}"/>
    <cellStyle name="SAPBEXstdItem 3 2 2 5" xfId="3805" xr:uid="{B5821A95-CE80-4980-9BEE-5010FFB37D30}"/>
    <cellStyle name="SAPBEXstdItem 3 2 2 6" xfId="4022" xr:uid="{1147D0E3-23F0-4360-85AC-F16032BC1A0A}"/>
    <cellStyle name="SAPBEXstdItem 3 2 2 7" xfId="4418" xr:uid="{EB05406F-FDE1-43BF-9F66-B9D348483578}"/>
    <cellStyle name="SAPBEXstdItem 3 2 2 8" xfId="14915" xr:uid="{385AC786-8532-48BC-A99F-DAE90955E17D}"/>
    <cellStyle name="SAPBEXstdItem 3 2 3" xfId="2130" xr:uid="{9DAF9875-5A46-4DCA-ABB4-178DE63D29C7}"/>
    <cellStyle name="SAPBEXstdItem 3 2 3 2" xfId="15688" xr:uid="{B114EDA1-789F-492F-8F56-CCA5B71B15BF}"/>
    <cellStyle name="SAPBEXstdItem 3 2 4" xfId="2641" xr:uid="{4FA6DFA2-2209-4829-9AAF-BF7A0869129C}"/>
    <cellStyle name="SAPBEXstdItem 3 2 4 2" xfId="17072" xr:uid="{93B3C297-35CD-41DA-BDCD-A954D8393048}"/>
    <cellStyle name="SAPBEXstdItem 3 2 5" xfId="1409" xr:uid="{2FBA7275-ED63-455F-AC5D-7F43F3A5729A}"/>
    <cellStyle name="SAPBEXstdItem 3 2 6" xfId="1949" xr:uid="{D408512B-4DE2-46E3-B8AC-D588CD7162B1}"/>
    <cellStyle name="SAPBEXstdItem 3 2 7" xfId="3813" xr:uid="{69907840-B66F-4973-9011-FFC583900309}"/>
    <cellStyle name="SAPBEXstdItem 3 2 8" xfId="4395" xr:uid="{8057A5BE-2569-450D-B554-A57CC2FAAAE9}"/>
    <cellStyle name="SAPBEXstdItem 3 2 9" xfId="12288" xr:uid="{19FCE2F1-74E4-41E8-A6B6-1F78C20CCAAA}"/>
    <cellStyle name="SAPBEXstdItem 3 3" xfId="1330" xr:uid="{6B3B4BFA-F0C8-404F-9E92-DE49515B644D}"/>
    <cellStyle name="SAPBEXstdItem 3 3 2" xfId="2578" xr:uid="{306C1935-50AA-4277-AC62-19C98EA76927}"/>
    <cellStyle name="SAPBEXstdItem 3 3 2 2" xfId="14116" xr:uid="{FB5A553D-53F9-4AD4-B852-031E391FE032}"/>
    <cellStyle name="SAPBEXstdItem 3 3 3" xfId="3084" xr:uid="{A522AE09-18BE-4783-B021-ADA75AAB4E4E}"/>
    <cellStyle name="SAPBEXstdItem 3 3 3 2" xfId="13827" xr:uid="{D3899EB9-6924-40C6-BC5A-10F1398A9901}"/>
    <cellStyle name="SAPBEXstdItem 3 3 4" xfId="1787" xr:uid="{5E82B67C-9C49-4C37-AF8D-8FFF4846B7AE}"/>
    <cellStyle name="SAPBEXstdItem 3 3 5" xfId="1887" xr:uid="{E6DB2EFB-414D-4D64-ADE8-B613931AA6C2}"/>
    <cellStyle name="SAPBEXstdItem 3 3 6" xfId="4078" xr:uid="{A3F3C5FF-A788-4076-BD50-D566B2F592A6}"/>
    <cellStyle name="SAPBEXstdItem 3 3 7" xfId="3804" xr:uid="{A7E7449F-3420-407B-A294-9CE90DCB9919}"/>
    <cellStyle name="SAPBEXstdItem 3 3 8" xfId="10885" xr:uid="{D48CD99D-1051-4046-9070-C0B0B64E4056}"/>
    <cellStyle name="SAPBEXstdItem 3 4" xfId="2129" xr:uid="{D027BC10-B1DB-4B55-A9F3-DD2C2BA22F2A}"/>
    <cellStyle name="SAPBEXstdItem 3 4 2" xfId="10085" xr:uid="{355A17EC-01B8-44EF-ACE5-30C36845C482}"/>
    <cellStyle name="SAPBEXstdItem 3 5" xfId="2640" xr:uid="{D10BD9DE-3E22-4106-8125-92DE945906F0}"/>
    <cellStyle name="SAPBEXstdItem 3 5 2" xfId="13479" xr:uid="{8D0D0956-53C3-479C-8BC3-DF88EAF67EB6}"/>
    <cellStyle name="SAPBEXstdItem 3 6" xfId="1840" xr:uid="{3109737B-B63F-4EDF-BC94-A5DACEEB3B4D}"/>
    <cellStyle name="SAPBEXstdItem 3 6 2" xfId="15078" xr:uid="{BBBB0563-7880-4380-9687-240690DDEFA2}"/>
    <cellStyle name="SAPBEXstdItem 3 7" xfId="2830" xr:uid="{DB52C9A7-4FB1-44B8-8D23-998A0EC44814}"/>
    <cellStyle name="SAPBEXstdItem 3 8" xfId="1915" xr:uid="{5F036B32-CE1E-48C8-BA9E-AF170F52CC6C}"/>
    <cellStyle name="SAPBEXstdItem 3 9" xfId="4416" xr:uid="{598B8FF8-52C3-4F79-8DEC-3989A6DB9B19}"/>
    <cellStyle name="SAPBEXstdItem 4" xfId="853" xr:uid="{807F6C84-0D8B-4D2A-ABE0-FAB10860209B}"/>
    <cellStyle name="SAPBEXstdItem 4 2" xfId="1332" xr:uid="{1F14B7BB-EF92-4ADD-9629-9C9DEC04DEE5}"/>
    <cellStyle name="SAPBEXstdItem 4 2 2" xfId="2580" xr:uid="{BF6BCA83-01BD-4B9E-9BED-35AA489F02B1}"/>
    <cellStyle name="SAPBEXstdItem 4 2 2 2" xfId="15036" xr:uid="{6629DF11-C074-4A95-ABE9-D166F4AA5093}"/>
    <cellStyle name="SAPBEXstdItem 4 2 3" xfId="3086" xr:uid="{4969EBA4-75F0-43FF-8622-A0C8C892DD07}"/>
    <cellStyle name="SAPBEXstdItem 4 2 3 2" xfId="15856" xr:uid="{34537497-A6F4-48CC-90B2-D4170BD5BE6C}"/>
    <cellStyle name="SAPBEXstdItem 4 2 4" xfId="3126" xr:uid="{A80DBF9D-F1B8-47E0-9358-98038185E1E3}"/>
    <cellStyle name="SAPBEXstdItem 4 2 4 2" xfId="17329" xr:uid="{8F4ED2E1-6F21-41C3-8558-360BF1D3EB0C}"/>
    <cellStyle name="SAPBEXstdItem 4 2 5" xfId="3822" xr:uid="{C58B1BD7-AAA2-4EA8-ABC8-B929770F1401}"/>
    <cellStyle name="SAPBEXstdItem 4 2 6" xfId="2902" xr:uid="{251EDBB6-A9C6-4043-B7A8-3804002B791C}"/>
    <cellStyle name="SAPBEXstdItem 4 2 7" xfId="4234" xr:uid="{9399FB1B-A800-41B0-AF3F-730133A0A69D}"/>
    <cellStyle name="SAPBEXstdItem 4 2 8" xfId="12554" xr:uid="{8E2CC0CE-5602-4BC9-94C1-A4DD94C89FFD}"/>
    <cellStyle name="SAPBEXstdItem 4 3" xfId="2131" xr:uid="{62BB02BE-82DF-463E-B20C-AD53D5E1A767}"/>
    <cellStyle name="SAPBEXstdItem 4 3 2" xfId="14330" xr:uid="{3826CCE5-97C7-4498-9A0B-E94641AA6D36}"/>
    <cellStyle name="SAPBEXstdItem 4 3 3" xfId="14139" xr:uid="{3F82FC54-B9E5-469A-8D9A-F9ABB83F12BC}"/>
    <cellStyle name="SAPBEXstdItem 4 3 4" xfId="11145" xr:uid="{F19A6D47-50E2-4986-8F8F-028F021A7EB7}"/>
    <cellStyle name="SAPBEXstdItem 4 4" xfId="2642" xr:uid="{7922CB2B-3F16-43CF-8645-B9E644056BAA}"/>
    <cellStyle name="SAPBEXstdItem 4 4 2" xfId="10107" xr:uid="{BF2AC88C-E61B-43DA-9AE1-E22DC1D603E6}"/>
    <cellStyle name="SAPBEXstdItem 4 5" xfId="1575" xr:uid="{1CD3CC66-2EAB-442E-852A-5650DFA0F850}"/>
    <cellStyle name="SAPBEXstdItem 4 5 2" xfId="13501" xr:uid="{1BDBBE5C-DA76-4685-AA11-7B09CDE5ABFA}"/>
    <cellStyle name="SAPBEXstdItem 4 6" xfId="3748" xr:uid="{404AEF85-04F9-46CF-9800-99D8B6812F2D}"/>
    <cellStyle name="SAPBEXstdItem 4 6 2" xfId="14665" xr:uid="{A5FA757C-9DDD-465C-952D-773ED42A82F5}"/>
    <cellStyle name="SAPBEXstdItem 4 7" xfId="3756" xr:uid="{F12C40EF-5162-4300-B5F7-9A6E70DB7C2F}"/>
    <cellStyle name="SAPBEXstdItem 4 8" xfId="3297" xr:uid="{A1968BB2-CC37-4347-B15E-2A43492779C1}"/>
    <cellStyle name="SAPBEXstdItem 4 9" xfId="8215" xr:uid="{C3EC7E09-D470-4609-B132-ADC0751C8F85}"/>
    <cellStyle name="SAPBEXstdItem 5" xfId="854" xr:uid="{44758D68-AAE1-48DD-B99C-0B7EBD7A3756}"/>
    <cellStyle name="SAPBEXstdItem 5 2" xfId="1333" xr:uid="{66CB9EC6-A9EE-4406-91D1-3ADAF56725C1}"/>
    <cellStyle name="SAPBEXstdItem 5 2 2" xfId="2581" xr:uid="{2AA6847A-3D49-49B1-9DAE-5AD9E6CF1547}"/>
    <cellStyle name="SAPBEXstdItem 5 2 2 2" xfId="15120" xr:uid="{2980EC5C-C5B9-40F9-9858-6EE3059FB7DD}"/>
    <cellStyle name="SAPBEXstdItem 5 2 3" xfId="3087" xr:uid="{F59E5E11-0D1D-421C-993A-60807AF411FD}"/>
    <cellStyle name="SAPBEXstdItem 5 2 3 2" xfId="15943" xr:uid="{5E0A1149-D44D-41C8-B03A-4772EC2E20E7}"/>
    <cellStyle name="SAPBEXstdItem 5 2 4" xfId="2196" xr:uid="{5AB577D1-69F4-47B2-98E8-189E5B8A4CF8}"/>
    <cellStyle name="SAPBEXstdItem 5 2 4 2" xfId="17504" xr:uid="{FBEBFDA0-FFC2-46E0-BFB9-7428E66EFC75}"/>
    <cellStyle name="SAPBEXstdItem 5 2 5" xfId="3662" xr:uid="{7E401D45-D4BD-45A5-9E99-B6D2240E553E}"/>
    <cellStyle name="SAPBEXstdItem 5 2 6" xfId="3515" xr:uid="{6AC59FC9-1FA5-4393-A369-192E643D5CCE}"/>
    <cellStyle name="SAPBEXstdItem 5 2 7" xfId="4171" xr:uid="{C59AD0D1-9472-4709-97DC-C73A03E21C29}"/>
    <cellStyle name="SAPBEXstdItem 5 2 8" xfId="12729" xr:uid="{7EE2F335-7301-4F00-8363-FC3D587BE360}"/>
    <cellStyle name="SAPBEXstdItem 5 3" xfId="2132" xr:uid="{CF93D4E5-C0DB-4948-A5F3-BCE59C1E2794}"/>
    <cellStyle name="SAPBEXstdItem 5 3 2" xfId="14466" xr:uid="{3C21395A-6951-4483-8742-4C714022F797}"/>
    <cellStyle name="SAPBEXstdItem 5 3 3" xfId="9164" xr:uid="{31A54F72-F21A-4CC1-9C98-92DECF4BFD5E}"/>
    <cellStyle name="SAPBEXstdItem 5 3 4" xfId="11320" xr:uid="{6C6BDA9D-F63D-4A33-9095-D7E351D091C7}"/>
    <cellStyle name="SAPBEXstdItem 5 4" xfId="2643" xr:uid="{806122AB-7F23-458D-8862-CE5F30FFFCAB}"/>
    <cellStyle name="SAPBEXstdItem 5 4 2" xfId="10266" xr:uid="{FD9256CE-3340-4EF5-95B4-EC7E0DB5A9DE}"/>
    <cellStyle name="SAPBEXstdItem 5 5" xfId="1839" xr:uid="{60E66A1A-4A52-4417-90FD-CF3103E81142}"/>
    <cellStyle name="SAPBEXstdItem 5 5 2" xfId="13622" xr:uid="{DF8EB85E-ECB1-4172-9ADE-87456E5B1D9C}"/>
    <cellStyle name="SAPBEXstdItem 5 6" xfId="3488" xr:uid="{22D7F661-A1AD-4D11-9521-A9F10E57978C}"/>
    <cellStyle name="SAPBEXstdItem 5 6 2" xfId="13842" xr:uid="{00DB9CCC-078A-4979-AE24-C2DA85480430}"/>
    <cellStyle name="SAPBEXstdItem 5 7" xfId="3605" xr:uid="{8FE82027-4752-44E4-9D1D-47E7806C3D12}"/>
    <cellStyle name="SAPBEXstdItem 5 8" xfId="4103" xr:uid="{D67BC111-AFF0-4A01-A993-FACC119E2FCE}"/>
    <cellStyle name="SAPBEXstdItem 5 9" xfId="8376" xr:uid="{127C5E13-12C3-45A5-83FC-603E57477E4C}"/>
    <cellStyle name="SAPBEXstdItem 6" xfId="201" xr:uid="{5A169599-7FEC-4632-87C6-99DB6E3190BC}"/>
    <cellStyle name="SAPBEXstdItem 6 2" xfId="1154" xr:uid="{2936095A-E338-4AB5-A546-92A067326AEE}"/>
    <cellStyle name="SAPBEXstdItem 6 2 2" xfId="2402" xr:uid="{0F9581E1-BF4D-4ECA-AEA6-357A0AE5E010}"/>
    <cellStyle name="SAPBEXstdItem 6 2 3" xfId="2908" xr:uid="{93169D49-34FE-43A0-B37B-9088476CD9AA}"/>
    <cellStyle name="SAPBEXstdItem 6 2 4" xfId="3285" xr:uid="{6659AFA9-0115-4EDE-BA07-D24E3849FD6F}"/>
    <cellStyle name="SAPBEXstdItem 6 2 5" xfId="3642" xr:uid="{B5819DC0-BFA9-4BBF-AB7E-8DBF949095B1}"/>
    <cellStyle name="SAPBEXstdItem 6 2 6" xfId="1812" xr:uid="{7712F2F6-78F7-40C4-9DC8-096E028B4A9E}"/>
    <cellStyle name="SAPBEXstdItem 6 2 7" xfId="3942" xr:uid="{21F5F37E-7C2D-41A3-8064-3B76A26CDE6F}"/>
    <cellStyle name="SAPBEXstdItem 6 2 8" xfId="15334" xr:uid="{0F64C2F9-A458-408C-AB5D-1D3A7B6ECD15}"/>
    <cellStyle name="SAPBEXstdItem 6 3" xfId="1548" xr:uid="{3A32498C-233B-4FA0-94D3-64B8F81EB6BD}"/>
    <cellStyle name="SAPBEXstdItem 6 3 2" xfId="16448" xr:uid="{11DC7A24-59E7-46BD-B637-66BA9ACEB235}"/>
    <cellStyle name="SAPBEXstdItem 6 4" xfId="1452" xr:uid="{EB0AE3B6-E03A-4C1C-BF1A-23D0A30BA40B}"/>
    <cellStyle name="SAPBEXstdItem 6 5" xfId="3295" xr:uid="{CC47C6FE-D8D6-4D0C-861D-4191826144EC}"/>
    <cellStyle name="SAPBEXstdItem 6 6" xfId="3951" xr:uid="{5561DA0F-FDA8-4F1F-BF4A-0FE9E260E6EF}"/>
    <cellStyle name="SAPBEXstdItem 6 7" xfId="2305" xr:uid="{0974DE5F-BCB7-476A-BB55-BB8967025FE1}"/>
    <cellStyle name="SAPBEXstdItem 6 8" xfId="1563" xr:uid="{20B321E6-1DCB-4769-9E2C-188E173C1691}"/>
    <cellStyle name="SAPBEXstdItem 6 9" xfId="11546" xr:uid="{DD6B22C2-27DD-4FB1-AFA0-3B6068C63375}"/>
    <cellStyle name="SAPBEXstdItem 7" xfId="1144" xr:uid="{412C26AD-7ED9-4F9F-AA4C-2F7B7E492841}"/>
    <cellStyle name="SAPBEXstdItem 7 2" xfId="2392" xr:uid="{C8727CC7-EA1E-4EA7-BCF6-BE0424301E80}"/>
    <cellStyle name="SAPBEXstdItem 7 2 2" xfId="14702" xr:uid="{FD65B5F3-FA1C-421A-A079-E4E954C584D9}"/>
    <cellStyle name="SAPBEXstdItem 7 3" xfId="2898" xr:uid="{A8F4DEE6-54CC-421C-8B72-B2835F8D20A7}"/>
    <cellStyle name="SAPBEXstdItem 7 3 2" xfId="15428" xr:uid="{308B1DC9-23CD-436A-9AC9-C19ED18BBB2C}"/>
    <cellStyle name="SAPBEXstdItem 7 4" xfId="1992" xr:uid="{76065EBD-C3B8-4656-84BF-293A01CCAF2B}"/>
    <cellStyle name="SAPBEXstdItem 7 4 2" xfId="16772" xr:uid="{4C65CB1B-3477-4253-AC35-B40B592DE318}"/>
    <cellStyle name="SAPBEXstdItem 7 5" xfId="1825" xr:uid="{A1C86435-5BCB-41D0-9009-A5B969FE748D}"/>
    <cellStyle name="SAPBEXstdItem 7 6" xfId="4140" xr:uid="{320FDFF2-4A68-4B5A-98EA-36758D350AA1}"/>
    <cellStyle name="SAPBEXstdItem 7 7" xfId="2832" xr:uid="{6575A47C-8A04-434B-92FE-1AF9BA6D752B}"/>
    <cellStyle name="SAPBEXstdItem 7 8" xfId="11921" xr:uid="{77A7AA36-AC9B-4953-8569-2A4D657DA948}"/>
    <cellStyle name="SAPBEXstdItem 8" xfId="1448" xr:uid="{D64A8A0C-9676-442A-B1BC-5E44E50C9963}"/>
    <cellStyle name="SAPBEXstdItem 8 2" xfId="13801" xr:uid="{A452D2DA-DEA4-4D7E-8F9D-04258169A4C5}"/>
    <cellStyle name="SAPBEXstdItem 8 3" xfId="13010" xr:uid="{3A3F47A2-F9BA-489B-B37A-4517750134B0}"/>
    <cellStyle name="SAPBEXstdItem 8 4" xfId="10543" xr:uid="{AEE4328A-490A-483B-9349-5E3FECFFDE64}"/>
    <cellStyle name="SAPBEXstdItem 9" xfId="2298" xr:uid="{640CB4EA-11A6-4614-9A87-4839D0BAC990}"/>
    <cellStyle name="SAPBEXstdItem 9 2" xfId="9266" xr:uid="{ED7C8770-048B-4B4B-8BA6-DC70387BF079}"/>
    <cellStyle name="SAPBEXstdItem_Distribution Manpower Download P12" xfId="855" xr:uid="{255024D5-9284-4C08-BD8F-01A0CF33D5F4}"/>
    <cellStyle name="SAPBEXstdItemX" xfId="85" xr:uid="{1F9D38DD-2ED0-4279-A8E3-56DBA080E03E}"/>
    <cellStyle name="SAPBEXstdItemX 10" xfId="1853" xr:uid="{4043658C-6F0B-454E-8EB7-C8AA75FE1F15}"/>
    <cellStyle name="SAPBEXstdItemX 10 2" xfId="9267" xr:uid="{B5F1EFBB-2EBD-4398-99D4-FD58E058A556}"/>
    <cellStyle name="SAPBEXstdItemX 11" xfId="4244" xr:uid="{CEA397DD-9559-43B2-845D-3BDBC5B505C4}"/>
    <cellStyle name="SAPBEXstdItemX 11 2" xfId="9025" xr:uid="{2CB1D518-3352-427C-BF45-934FEDFC25E1}"/>
    <cellStyle name="SAPBEXstdItemX 12" xfId="4282" xr:uid="{7CAAE64E-C9BC-421A-8660-8F9B3B1BFC12}"/>
    <cellStyle name="SAPBEXstdItemX 13" xfId="5751" xr:uid="{15544F70-CDD7-484E-B8C4-7C3D316A545F}"/>
    <cellStyle name="SAPBEXstdItemX 14" xfId="6021" xr:uid="{7D73512E-6CAE-449F-ABE4-825F1064B1FF}"/>
    <cellStyle name="SAPBEXstdItemX 15" xfId="7373" xr:uid="{7E4F7A3E-2D39-40EC-BD69-7816F6128E3F}"/>
    <cellStyle name="SAPBEXstdItemX 2" xfId="856" xr:uid="{42E40FD1-5E8E-4912-B337-5F8BB983618F}"/>
    <cellStyle name="SAPBEXstdItemX 2 2" xfId="1334" xr:uid="{16477056-2AFC-4819-83B2-B7BCB835D2A6}"/>
    <cellStyle name="SAPBEXstdItemX 2 2 2" xfId="2582" xr:uid="{C5359F46-8447-48AE-AF9A-675674BEE4B2}"/>
    <cellStyle name="SAPBEXstdItemX 2 2 2 2" xfId="15583" xr:uid="{9EEDC55B-FCD0-4A4B-A057-E17C0F390947}"/>
    <cellStyle name="SAPBEXstdItemX 2 2 3" xfId="3088" xr:uid="{CD05D51F-8A10-4D33-9F7E-B284ECE354A8}"/>
    <cellStyle name="SAPBEXstdItemX 2 2 3 2" xfId="16977" xr:uid="{6581F4C7-E5A8-49F8-A895-32A995AB552E}"/>
    <cellStyle name="SAPBEXstdItemX 2 2 4" xfId="2331" xr:uid="{DA51D8C4-C7AB-4159-8134-5E972AC5B830}"/>
    <cellStyle name="SAPBEXstdItemX 2 2 5" xfId="2694" xr:uid="{7BFD5C0F-AF6A-4ECF-8828-AD899731D1AF}"/>
    <cellStyle name="SAPBEXstdItemX 2 2 6" xfId="3683" xr:uid="{AC1D7DB7-9AE2-4C9A-BB6E-3E6083291E0D}"/>
    <cellStyle name="SAPBEXstdItemX 2 2 7" xfId="4425" xr:uid="{758A13B1-7DA1-42D4-AAFE-C25E80628515}"/>
    <cellStyle name="SAPBEXstdItemX 2 2 8" xfId="12180" xr:uid="{1812B233-10C9-4967-938B-3DED95D378A3}"/>
    <cellStyle name="SAPBEXstdItemX 2 3" xfId="2133" xr:uid="{C4C4E0D9-6179-4EDE-BAB8-ABFDD0AF02CF}"/>
    <cellStyle name="SAPBEXstdItemX 2 3 2" xfId="14009" xr:uid="{864C6241-D8C0-47D8-9B9A-00A30E6DD391}"/>
    <cellStyle name="SAPBEXstdItemX 2 3 3" xfId="13102" xr:uid="{CC51DE63-F6FD-4819-BD36-ADBFEA7B80BE}"/>
    <cellStyle name="SAPBEXstdItemX 2 3 4" xfId="10776" xr:uid="{972B828F-5192-462F-A092-AC985BE9B22A}"/>
    <cellStyle name="SAPBEXstdItemX 2 4" xfId="2644" xr:uid="{D52027D9-C1EA-40EB-98FB-64AD671E3BFD}"/>
    <cellStyle name="SAPBEXstdItemX 2 4 2" xfId="9777" xr:uid="{068F81A5-C5D9-4B68-B80F-41219D4E0C40}"/>
    <cellStyle name="SAPBEXstdItemX 2 5" xfId="1408" xr:uid="{6E9ABDD9-79B4-4CC0-9133-5CD01771FDFA}"/>
    <cellStyle name="SAPBEXstdItemX 2 5 2" xfId="13210" xr:uid="{45306BCF-67FC-4940-80A6-B1F435AD112F}"/>
    <cellStyle name="SAPBEXstdItemX 2 6" xfId="3310" xr:uid="{88D48F44-A8A8-4C1D-9A78-829D0F113D68}"/>
    <cellStyle name="SAPBEXstdItemX 2 6 2" xfId="14385" xr:uid="{7276F6C0-A333-4B59-9796-0BE22BD1D3C9}"/>
    <cellStyle name="SAPBEXstdItemX 2 7" xfId="3390" xr:uid="{6FCA50E1-1334-43CA-9078-C2C918BED8DB}"/>
    <cellStyle name="SAPBEXstdItemX 2 8" xfId="3946" xr:uid="{B21648AA-792B-46FF-B7E1-F7BAC9AC8D5D}"/>
    <cellStyle name="SAPBEXstdItemX 2 9" xfId="7884" xr:uid="{346F4CCE-E61A-4005-8C87-49A9ADE2436F}"/>
    <cellStyle name="SAPBEXstdItemX 3" xfId="992" xr:uid="{9979AB13-C2CA-4D56-A3E0-8166098FE99B}"/>
    <cellStyle name="SAPBEXstdItemX 3 2" xfId="12289" xr:uid="{473908DD-CF81-44AA-89D8-9A21C38AE2E8}"/>
    <cellStyle name="SAPBEXstdItemX 3 2 2" xfId="15689" xr:uid="{3EAEE4D6-F2C6-4351-BD68-D2A6976A06F3}"/>
    <cellStyle name="SAPBEXstdItemX 3 2 3" xfId="17073" xr:uid="{5E44CEA3-3317-46EB-8C93-12CDB4E7579C}"/>
    <cellStyle name="SAPBEXstdItemX 3 3" xfId="10886" xr:uid="{D97CA898-0120-42E4-AEC3-3F6E6762BB28}"/>
    <cellStyle name="SAPBEXstdItemX 3 3 2" xfId="14117" xr:uid="{C46403A9-3031-4915-A00A-EA66A7C6D24F}"/>
    <cellStyle name="SAPBEXstdItemX 3 3 3" xfId="13551" xr:uid="{3B429C2E-1CE7-4F1B-981C-3813F6AD04E0}"/>
    <cellStyle name="SAPBEXstdItemX 3 4" xfId="10086" xr:uid="{E85D48CA-8D12-4208-B03B-6F42EEABB653}"/>
    <cellStyle name="SAPBEXstdItemX 3 5" xfId="13480" xr:uid="{208B445F-33DA-47B3-A6CC-61FA85B07B33}"/>
    <cellStyle name="SAPBEXstdItemX 3 6" xfId="13168" xr:uid="{7A2E59B6-03C1-4AF0-82F6-E312CFF39107}"/>
    <cellStyle name="SAPBEXstdItemX 3 7" xfId="8193" xr:uid="{8EE140D8-EDE1-4B1C-ABFA-65CFE64DA88A}"/>
    <cellStyle name="SAPBEXstdItemX 4" xfId="1022" xr:uid="{2E905405-776B-42E8-BA91-6A3493AA08CB}"/>
    <cellStyle name="SAPBEXstdItemX 4 2" xfId="12555" xr:uid="{CF86DDCD-4B0D-44C9-B0C3-06BB10E3CD9E}"/>
    <cellStyle name="SAPBEXstdItemX 4 2 2" xfId="15857" xr:uid="{DDA88978-9F5D-448F-897C-80F8BFDCAF51}"/>
    <cellStyle name="SAPBEXstdItemX 4 2 3" xfId="17330" xr:uid="{DDCBE1EA-2C59-4C16-ABC0-3E53359F524C}"/>
    <cellStyle name="SAPBEXstdItemX 4 3" xfId="11146" xr:uid="{4F887D15-84A4-44C1-A328-40838CC0ECFF}"/>
    <cellStyle name="SAPBEXstdItemX 4 3 2" xfId="14331" xr:uid="{421E9584-1381-4276-92F4-B3DBF4E2C031}"/>
    <cellStyle name="SAPBEXstdItemX 4 3 3" xfId="14933" xr:uid="{4F2298D5-6ED7-42F9-A9E6-9985F9395CEB}"/>
    <cellStyle name="SAPBEXstdItemX 4 4" xfId="9841" xr:uid="{4EB87F65-984C-4A69-8540-3182CAB6A3F7}"/>
    <cellStyle name="SAPBEXstdItemX 4 5" xfId="13274" xr:uid="{7B0BA08F-9D67-4A14-8B1F-466FB0DBC5BE}"/>
    <cellStyle name="SAPBEXstdItemX 4 6" xfId="15135" xr:uid="{E3B4162C-FE97-4534-B279-02C13879BE32}"/>
    <cellStyle name="SAPBEXstdItemX 4 7" xfId="7948" xr:uid="{4995AEF5-D8F0-44C9-A797-0B203280D584}"/>
    <cellStyle name="SAPBEXstdItemX 5" xfId="277" xr:uid="{0BDBE0B9-7A2E-4DE7-8D4D-F263C2D9E811}"/>
    <cellStyle name="SAPBEXstdItemX 5 2" xfId="1191" xr:uid="{0E65642B-96D5-47DA-A075-49420B23EAC1}"/>
    <cellStyle name="SAPBEXstdItemX 5 2 2" xfId="2439" xr:uid="{D37C7E5E-3ACF-4EDF-8B3D-22AFF436BFF8}"/>
    <cellStyle name="SAPBEXstdItemX 5 2 2 2" xfId="15944" xr:uid="{3E281B88-D1B8-4406-858A-A4BFEFDCA883}"/>
    <cellStyle name="SAPBEXstdItemX 5 2 3" xfId="2945" xr:uid="{E16BBAB9-427B-4864-8A2D-D51B07B34EF9}"/>
    <cellStyle name="SAPBEXstdItemX 5 2 3 2" xfId="17505" xr:uid="{56AD7056-66B2-44F6-84EB-D3F8019A1DE9}"/>
    <cellStyle name="SAPBEXstdItemX 5 2 4" xfId="2863" xr:uid="{8ABE6A6C-8F40-44B3-829E-C3AAC2F1CD65}"/>
    <cellStyle name="SAPBEXstdItemX 5 2 5" xfId="3188" xr:uid="{48781F6D-AB95-44A7-8C25-6F43F97C9313}"/>
    <cellStyle name="SAPBEXstdItemX 5 2 6" xfId="4044" xr:uid="{FCFA0E03-7887-44AA-B3EF-04BD08D38E9E}"/>
    <cellStyle name="SAPBEXstdItemX 5 2 7" xfId="4377" xr:uid="{7923F9EE-B6AD-4EEA-9F53-3B4139B9151A}"/>
    <cellStyle name="SAPBEXstdItemX 5 2 8" xfId="12730" xr:uid="{4B71BF26-C5DA-459A-AB32-F3F65CCCAE81}"/>
    <cellStyle name="SAPBEXstdItemX 5 3" xfId="1619" xr:uid="{A73AFF43-9A4B-4CE7-98BF-0358F09D1EF0}"/>
    <cellStyle name="SAPBEXstdItemX 5 3 2" xfId="14467" xr:uid="{9ACA451F-60C8-46E5-9E79-E2499FF466FF}"/>
    <cellStyle name="SAPBEXstdItemX 5 3 3" xfId="9165" xr:uid="{10969C20-6C9F-4E46-AE94-F8192CC9F30F}"/>
    <cellStyle name="SAPBEXstdItemX 5 3 4" xfId="11321" xr:uid="{85855DE1-76C0-4550-98AC-BA987A2DA7A6}"/>
    <cellStyle name="SAPBEXstdItemX 5 4" xfId="1487" xr:uid="{F8E07FCD-CBD7-4AE0-B605-D908CAA3C5E0}"/>
    <cellStyle name="SAPBEXstdItemX 5 4 2" xfId="10028" xr:uid="{9A25061E-D4DA-40A2-B7BA-C9A6995D2AB7}"/>
    <cellStyle name="SAPBEXstdItemX 5 5" xfId="1877" xr:uid="{6AD98A92-69D4-41B1-A489-F9463B35B246}"/>
    <cellStyle name="SAPBEXstdItemX 5 5 2" xfId="13422" xr:uid="{3D76966C-FCE7-4DD6-A051-4621F1C49B4E}"/>
    <cellStyle name="SAPBEXstdItemX 5 6" xfId="3785" xr:uid="{7A8A1866-5D53-4B85-80EE-6CECF6B12108}"/>
    <cellStyle name="SAPBEXstdItemX 5 6 2" xfId="14629" xr:uid="{8C1170A8-6EEF-44AD-B282-FEC2B5156FC5}"/>
    <cellStyle name="SAPBEXstdItemX 5 7" xfId="4157" xr:uid="{E1ADF97F-65C9-4696-8A52-F1ACA1331C88}"/>
    <cellStyle name="SAPBEXstdItemX 5 8" xfId="1885" xr:uid="{D7D1EAE5-A0B2-4FC0-B58E-8471665CF903}"/>
    <cellStyle name="SAPBEXstdItemX 5 9" xfId="8135" xr:uid="{554D13A3-B5AC-4CDF-B694-2E6494FE3129}"/>
    <cellStyle name="SAPBEXstdItemX 6" xfId="1145" xr:uid="{C9ABFA23-C026-49E0-ACEE-C2E3E6EDA593}"/>
    <cellStyle name="SAPBEXstdItemX 6 2" xfId="2393" xr:uid="{3C89FA39-6E9D-4B39-A4F9-FFA02D5BC7E8}"/>
    <cellStyle name="SAPBEXstdItemX 6 2 2" xfId="15777" xr:uid="{C56DBECC-BBC3-4415-9622-DF27D80063E1}"/>
    <cellStyle name="SAPBEXstdItemX 6 2 3" xfId="17250" xr:uid="{EC9FE3C6-28FE-48AA-B477-97DB56332421}"/>
    <cellStyle name="SAPBEXstdItemX 6 2 4" xfId="12466" xr:uid="{69B251B2-7AA3-4EA7-9392-1C6401A40016}"/>
    <cellStyle name="SAPBEXstdItemX 6 3" xfId="2899" xr:uid="{C4312A8C-95AC-475E-AB81-8C7DA70338A5}"/>
    <cellStyle name="SAPBEXstdItemX 6 3 2" xfId="14251" xr:uid="{A10C5B14-4168-4FDD-B186-A0D94990CB4C}"/>
    <cellStyle name="SAPBEXstdItemX 6 4" xfId="1798" xr:uid="{09A022EC-9577-404D-8F71-7BDA435CD4DA}"/>
    <cellStyle name="SAPBEXstdItemX 6 4 2" xfId="14938" xr:uid="{E3AEFACA-F848-467D-9488-C12CFC70A4A0}"/>
    <cellStyle name="SAPBEXstdItemX 6 5" xfId="1911" xr:uid="{BE2626EC-07BE-46CC-A12F-4CB5AA9175CA}"/>
    <cellStyle name="SAPBEXstdItemX 6 6" xfId="4141" xr:uid="{7A62F637-54EF-4DA8-BBED-CE0F8FCB50A1}"/>
    <cellStyle name="SAPBEXstdItemX 6 7" xfId="4130" xr:uid="{D64850F0-94C0-4321-9CAF-15CDC756D143}"/>
    <cellStyle name="SAPBEXstdItemX 6 8" xfId="11064" xr:uid="{66B8DD41-A050-4FF6-B109-67D8DDB362D7}"/>
    <cellStyle name="SAPBEXstdItemX 7" xfId="1449" xr:uid="{7634EDD8-7D23-4841-9B2A-50E23F12CC69}"/>
    <cellStyle name="SAPBEXstdItemX 7 2" xfId="15335" xr:uid="{A8D08ECB-368C-491B-86F7-AC32D8F304BB}"/>
    <cellStyle name="SAPBEXstdItemX 7 3" xfId="16449" xr:uid="{ABB50C56-DE1E-4CA9-B666-406EA6EC84DA}"/>
    <cellStyle name="SAPBEXstdItemX 7 4" xfId="11547" xr:uid="{9B4C7D31-630D-4A55-8F79-332439BFC056}"/>
    <cellStyle name="SAPBEXstdItemX 8" xfId="2242" xr:uid="{CF441578-125B-4694-9272-A058B4F7DA41}"/>
    <cellStyle name="SAPBEXstdItemX 8 2" xfId="15429" xr:uid="{D4D0BE66-527C-4D87-BDFA-B046575C554D}"/>
    <cellStyle name="SAPBEXstdItemX 8 3" xfId="16773" xr:uid="{9AC24826-9B19-41ED-B71F-8FE967E9FEDB}"/>
    <cellStyle name="SAPBEXstdItemX 8 4" xfId="11922" xr:uid="{ABE82257-5261-4280-A6D0-AF724D68CA0B}"/>
    <cellStyle name="SAPBEXstdItemX 9" xfId="3536" xr:uid="{B0846E3C-2A90-4CFA-A7DA-310F7D32E322}"/>
    <cellStyle name="SAPBEXstdItemX 9 2" xfId="13802" xr:uid="{AEB05AC6-E098-46C1-82BB-10ABD04DDFC0}"/>
    <cellStyle name="SAPBEXstdItemX 9 3" xfId="14163" xr:uid="{CDEE13D3-078D-47E4-A2F8-AE74D4D740B2}"/>
    <cellStyle name="SAPBEXstdItemX 9 4" xfId="10544" xr:uid="{B5F6CD2A-7073-448D-A655-95F537C84097}"/>
    <cellStyle name="SAPBEXtitle" xfId="86" xr:uid="{94B9FB4A-5E8F-449D-B47F-2419388E2F2E}"/>
    <cellStyle name="SAPBEXtitle 10" xfId="9268" xr:uid="{5C1FB5BF-306B-42ED-80BE-A0256E9E6AC8}"/>
    <cellStyle name="SAPBEXtitle 11" xfId="9026" xr:uid="{A983E74D-F70B-4E58-817F-6C4A90EFDD5B}"/>
    <cellStyle name="SAPBEXtitle 12" xfId="7374" xr:uid="{CFD308C9-9D8D-4886-A552-29A597CDF8C1}"/>
    <cellStyle name="SAPBEXtitle 2" xfId="857" xr:uid="{87C1AA6E-BC3B-425A-856E-ABBD4295E47C}"/>
    <cellStyle name="SAPBEXtitle 2 2" xfId="858" xr:uid="{51AC2B42-8553-4E5B-B13D-DD095C8BF78D}"/>
    <cellStyle name="SAPBEXtitle 2 2 2" xfId="1335" xr:uid="{C67D2503-1F7C-4213-AF02-63E0CB9FCA61}"/>
    <cellStyle name="SAPBEXtitle 2 2 2 2" xfId="2583" xr:uid="{B015BFA6-3A93-492D-8E86-76E3796BD617}"/>
    <cellStyle name="SAPBEXtitle 2 2 2 3" xfId="3089" xr:uid="{39AE5A83-6E71-42FE-9020-E617977B7622}"/>
    <cellStyle name="SAPBEXtitle 2 2 2 4" xfId="3125" xr:uid="{1A9C806B-1F16-4807-98DE-F86D631E0532}"/>
    <cellStyle name="SAPBEXtitle 2 2 2 5" xfId="3451" xr:uid="{869A8798-BA45-4BF2-8245-1C863F3DD623}"/>
    <cellStyle name="SAPBEXtitle 2 2 2 6" xfId="3391" xr:uid="{0D38B9A8-B193-47F7-979B-63D9DCB0A93F}"/>
    <cellStyle name="SAPBEXtitle 2 2 2 7" xfId="4340" xr:uid="{168362D4-1BDF-415F-9D22-824E6DAF5873}"/>
    <cellStyle name="SAPBEXtitle 2 2 2 8" xfId="14856" xr:uid="{97C82EF9-0C1F-43D9-ABF2-0355DADAA6F8}"/>
    <cellStyle name="SAPBEXtitle 2 2 3" xfId="2135" xr:uid="{086B65E4-E619-48C2-BE10-8536B74C5DEA}"/>
    <cellStyle name="SAPBEXtitle 2 2 3 2" xfId="15584" xr:uid="{FF922C0D-96E5-43B3-834C-1A5C7031F967}"/>
    <cellStyle name="SAPBEXtitle 2 2 4" xfId="2646" xr:uid="{2B893455-6F28-4AFE-AAEE-88339C45C84A}"/>
    <cellStyle name="SAPBEXtitle 2 2 4 2" xfId="16978" xr:uid="{BF71447E-E46D-4F5B-BEF3-7D8C9E1FA636}"/>
    <cellStyle name="SAPBEXtitle 2 2 5" xfId="1837" xr:uid="{32E2CA9C-7E1C-4D27-BDD3-ABEA4412A290}"/>
    <cellStyle name="SAPBEXtitle 2 2 6" xfId="2759" xr:uid="{8A445A95-28E9-406E-9BA5-920454397431}"/>
    <cellStyle name="SAPBEXtitle 2 2 7" xfId="3314" xr:uid="{8CEE3123-541C-498A-AF5B-8A8A7895ABF3}"/>
    <cellStyle name="SAPBEXtitle 2 2 8" xfId="4155" xr:uid="{737F8B1B-EEDC-482A-B720-DC019710467D}"/>
    <cellStyle name="SAPBEXtitle 2 2 9" xfId="12181" xr:uid="{0BB8D162-B673-427C-AB32-2D572EB898CA}"/>
    <cellStyle name="SAPBEXtitle 2 3" xfId="10777" xr:uid="{F3C43120-D22D-494D-B71A-2DD7F02DB88E}"/>
    <cellStyle name="SAPBEXtitle 2 3 2" xfId="14010" xr:uid="{EDF2468D-075E-4350-B26F-131E331A798C}"/>
    <cellStyle name="SAPBEXtitle 2 3 3" xfId="13833" xr:uid="{14AEB74D-C07E-483B-B973-AB2199F64D19}"/>
    <cellStyle name="SAPBEXtitle 2 4" xfId="9776" xr:uid="{CB03D565-2997-4476-A618-C3031EEBD623}"/>
    <cellStyle name="SAPBEXtitle 2 5" xfId="13209" xr:uid="{04E7B81A-A4E7-46A7-AEA3-C99C13FC4FCF}"/>
    <cellStyle name="SAPBEXtitle 2 6" xfId="13080" xr:uid="{9FA7E261-D617-40E9-B295-B029A8AF7B5D}"/>
    <cellStyle name="SAPBEXtitle 2 7" xfId="7883" xr:uid="{6FA51F86-3970-4227-B9E5-19A759FE7BAC}"/>
    <cellStyle name="SAPBEXtitle 3" xfId="859" xr:uid="{688035D5-01CF-4469-8968-C5F29F34E1E3}"/>
    <cellStyle name="SAPBEXtitle 3 10" xfId="8194" xr:uid="{8D1ED5DC-BF3D-41E5-AA68-7D74CFDF4499}"/>
    <cellStyle name="SAPBEXtitle 3 2" xfId="860" xr:uid="{E877C252-DAAE-4B2C-82DC-B70CE8926AB4}"/>
    <cellStyle name="SAPBEXtitle 3 2 2" xfId="14916" xr:uid="{7AB96D9C-2A01-4B0E-992E-35E2F1C350D2}"/>
    <cellStyle name="SAPBEXtitle 3 2 3" xfId="15690" xr:uid="{34C5506E-8B0D-4B68-8972-ACF41CB67E5A}"/>
    <cellStyle name="SAPBEXtitle 3 2 4" xfId="17074" xr:uid="{AB4A4165-9011-4ACA-B421-2878AB42E854}"/>
    <cellStyle name="SAPBEXtitle 3 2 5" xfId="12290" xr:uid="{B220736E-4CF1-4E7D-BAD6-D5D246654DFA}"/>
    <cellStyle name="SAPBEXtitle 3 3" xfId="1336" xr:uid="{8F7C0B56-8E2D-43CB-AE69-4803107BF5FB}"/>
    <cellStyle name="SAPBEXtitle 3 3 2" xfId="2584" xr:uid="{BC0B5A85-E8FC-4E67-9870-53B73BAD30DD}"/>
    <cellStyle name="SAPBEXtitle 3 3 2 2" xfId="14118" xr:uid="{1125D9FF-846B-4E0F-B5FC-B9D883AEACBF}"/>
    <cellStyle name="SAPBEXtitle 3 3 3" xfId="3090" xr:uid="{56A458FC-AFC8-4749-8840-028CCF331A83}"/>
    <cellStyle name="SAPBEXtitle 3 3 3 2" xfId="14722" xr:uid="{1CF509B1-B4C8-4513-829D-ED0DBC66C246}"/>
    <cellStyle name="SAPBEXtitle 3 3 4" xfId="3273" xr:uid="{951BB714-6FF3-45E9-A80A-4716B6CD0DE2}"/>
    <cellStyle name="SAPBEXtitle 3 3 5" xfId="3634" xr:uid="{F8F6D585-EBA3-40C3-A90F-5374B10FED55}"/>
    <cellStyle name="SAPBEXtitle 3 3 6" xfId="3181" xr:uid="{E1D83730-D79B-4EEB-9AF8-515D1FB61736}"/>
    <cellStyle name="SAPBEXtitle 3 3 7" xfId="2299" xr:uid="{A45FA11B-7C99-4A79-B418-B01D65230366}"/>
    <cellStyle name="SAPBEXtitle 3 3 8" xfId="10887" xr:uid="{EB8C76B8-3BF8-4108-B563-50670212828F}"/>
    <cellStyle name="SAPBEXtitle 3 4" xfId="2136" xr:uid="{16CF4C98-808F-4AB0-B33E-D0D847905EB3}"/>
    <cellStyle name="SAPBEXtitle 3 4 2" xfId="10087" xr:uid="{21494BC7-747F-4B62-BF56-CCAF1CC93CA9}"/>
    <cellStyle name="SAPBEXtitle 3 5" xfId="2647" xr:uid="{3CF99362-97D0-4941-99FC-C88425915972}"/>
    <cellStyle name="SAPBEXtitle 3 5 2" xfId="13481" xr:uid="{FADA551E-B042-46E8-880E-CE561221D37C}"/>
    <cellStyle name="SAPBEXtitle 3 6" xfId="2653" xr:uid="{75F1412F-3DDF-494D-A932-A111114CD655}"/>
    <cellStyle name="SAPBEXtitle 3 6 2" xfId="12973" xr:uid="{9CC25784-725B-4651-B2F9-866C739EDC1C}"/>
    <cellStyle name="SAPBEXtitle 3 7" xfId="3422" xr:uid="{762831AC-0416-43D0-ADE7-D862E6852750}"/>
    <cellStyle name="SAPBEXtitle 3 8" xfId="1496" xr:uid="{38B9118E-DAB2-4B0B-833C-0022654B70EE}"/>
    <cellStyle name="SAPBEXtitle 3 9" xfId="4304" xr:uid="{6B4C68E9-4B5D-4232-A295-E1D5BB6C7A21}"/>
    <cellStyle name="SAPBEXtitle 4" xfId="993" xr:uid="{9F2BBA02-8F2E-4130-BBAB-4FD3F3F6D56A}"/>
    <cellStyle name="SAPBEXtitle 4 2" xfId="12556" xr:uid="{6C16DF38-DC3A-46E0-9AEF-2D528CFD9630}"/>
    <cellStyle name="SAPBEXtitle 4 2 2" xfId="15037" xr:uid="{E397BC35-7365-489B-91E3-A7E7DE7D8902}"/>
    <cellStyle name="SAPBEXtitle 4 2 3" xfId="15858" xr:uid="{6DB8EFB2-CACE-443E-B44C-040C837DED9F}"/>
    <cellStyle name="SAPBEXtitle 4 2 4" xfId="17331" xr:uid="{C2B9A05C-86FA-4FD4-AF31-842ADF5023CF}"/>
    <cellStyle name="SAPBEXtitle 4 3" xfId="11147" xr:uid="{9A1FEC39-0A81-4F1C-993F-B29499FAA32B}"/>
    <cellStyle name="SAPBEXtitle 4 3 2" xfId="14332" xr:uid="{AEA31256-2515-4B68-8E88-CB3BDD5CBC42}"/>
    <cellStyle name="SAPBEXtitle 4 3 3" xfId="13085" xr:uid="{13135CB3-27A6-46BD-8FF2-2B51B76D137C}"/>
    <cellStyle name="SAPBEXtitle 4 4" xfId="10106" xr:uid="{0272FCED-18DF-41FC-87CB-9F30E80E4F40}"/>
    <cellStyle name="SAPBEXtitle 4 5" xfId="13500" xr:uid="{69FB8A82-5B1C-4750-A75C-5921A5AF69E7}"/>
    <cellStyle name="SAPBEXtitle 4 6" xfId="13702" xr:uid="{F25547F8-A9B8-4FEC-A4EE-2F3235121792}"/>
    <cellStyle name="SAPBEXtitle 4 7" xfId="8214" xr:uid="{1988F37A-021E-4E5B-8E3E-A53092ED0819}"/>
    <cellStyle name="SAPBEXtitle 5" xfId="1021" xr:uid="{0E202866-DD89-4448-9E6D-622ED96100DD}"/>
    <cellStyle name="SAPBEXtitle 5 2" xfId="12731" xr:uid="{A16F84D6-7E8B-4A40-A480-D7BC6D44F70F}"/>
    <cellStyle name="SAPBEXtitle 5 2 2" xfId="15121" xr:uid="{17338611-C288-497B-BC77-B6970F4DCBE1}"/>
    <cellStyle name="SAPBEXtitle 5 2 3" xfId="15945" xr:uid="{6E80A49E-ABA9-47E0-9E97-4E534F1F9C19}"/>
    <cellStyle name="SAPBEXtitle 5 2 4" xfId="17506" xr:uid="{F603A5ED-DCC8-4B95-A966-C174A9622EBA}"/>
    <cellStyle name="SAPBEXtitle 5 3" xfId="11322" xr:uid="{F8839EDD-4856-4E46-8B5D-582B73EA89F4}"/>
    <cellStyle name="SAPBEXtitle 5 3 2" xfId="14468" xr:uid="{A90E6961-82AF-454E-B79F-297D632F3BA9}"/>
    <cellStyle name="SAPBEXtitle 5 3 3" xfId="9166" xr:uid="{EF2F4511-E39B-4858-894D-55705720CA07}"/>
    <cellStyle name="SAPBEXtitle 5 4" xfId="10265" xr:uid="{D1337B0B-71E2-4B00-9D3C-AE42A9467A26}"/>
    <cellStyle name="SAPBEXtitle 5 5" xfId="13621" xr:uid="{EC7AEE1A-177F-47D8-8039-A9183C487AFA}"/>
    <cellStyle name="SAPBEXtitle 5 6" xfId="9053" xr:uid="{801291A7-955E-45E3-ADBB-DD5B7C74378C}"/>
    <cellStyle name="SAPBEXtitle 5 7" xfId="8375" xr:uid="{D82F0EED-F21E-4E66-8FE3-FE568F00721C}"/>
    <cellStyle name="SAPBEXtitle 6" xfId="278" xr:uid="{ECE3810B-E6BE-411D-9DDA-CE1026EA4AF8}"/>
    <cellStyle name="SAPBEXtitle 6 2" xfId="1192" xr:uid="{FF188805-D682-41E8-AB88-328033E81179}"/>
    <cellStyle name="SAPBEXtitle 6 2 2" xfId="2440" xr:uid="{B2E750CC-FE1E-4D7B-9638-451CC245F93C}"/>
    <cellStyle name="SAPBEXtitle 6 2 2 2" xfId="15005" xr:uid="{553F7B05-8BE9-4FCD-BCD7-7F16C3B11BD2}"/>
    <cellStyle name="SAPBEXtitle 6 2 3" xfId="2946" xr:uid="{328CE0AE-4158-4AAF-A643-47D4E5E6C5E0}"/>
    <cellStyle name="SAPBEXtitle 6 2 3 2" xfId="15778" xr:uid="{48827AD4-E916-4538-A715-9D4B9BB2151D}"/>
    <cellStyle name="SAPBEXtitle 6 2 4" xfId="1755" xr:uid="{2CCAF96A-1ABE-40E6-BF50-6F845398EFBB}"/>
    <cellStyle name="SAPBEXtitle 6 2 4 2" xfId="17251" xr:uid="{EC13CD78-B2DE-4D93-A03E-D06EBC5713E2}"/>
    <cellStyle name="SAPBEXtitle 6 2 5" xfId="3431" xr:uid="{7726501B-9017-4903-AA7F-C74FFAC72D2F}"/>
    <cellStyle name="SAPBEXtitle 6 2 6" xfId="3467" xr:uid="{F70F7990-09E1-471A-8688-172F7C26605B}"/>
    <cellStyle name="SAPBEXtitle 6 2 7" xfId="4465" xr:uid="{3E8E0717-90A9-4FCC-A5D9-DFAE4318ED67}"/>
    <cellStyle name="SAPBEXtitle 6 2 8" xfId="12467" xr:uid="{03368156-1D6A-4DBB-B917-EB841B6336D5}"/>
    <cellStyle name="SAPBEXtitle 6 3" xfId="1620" xr:uid="{F2FEF289-6DCD-463B-8617-12B55FCF32B9}"/>
    <cellStyle name="SAPBEXtitle 6 3 2" xfId="14252" xr:uid="{B7DCF6F9-2E3A-4977-9A49-28C5F1EB926A}"/>
    <cellStyle name="SAPBEXtitle 6 4" xfId="1517" xr:uid="{96DA03BA-CA5A-466A-8F82-91E2FEB7658D}"/>
    <cellStyle name="SAPBEXtitle 6 4 2" xfId="13090" xr:uid="{56060F85-CA38-4233-9330-EAC0D8B0FCE1}"/>
    <cellStyle name="SAPBEXtitle 6 5" xfId="2693" xr:uid="{430FF385-7849-4EFB-A15D-0CE99282B96C}"/>
    <cellStyle name="SAPBEXtitle 6 6" xfId="1855" xr:uid="{F3961017-1732-41FD-892B-604D06B0F1FF}"/>
    <cellStyle name="SAPBEXtitle 6 7" xfId="4173" xr:uid="{A886334D-1B56-4ABE-B6FC-E31A716EF5A9}"/>
    <cellStyle name="SAPBEXtitle 6 8" xfId="3739" xr:uid="{CAF67A07-CEF7-41B1-8223-80260BD8B828}"/>
    <cellStyle name="SAPBEXtitle 6 9" xfId="11065" xr:uid="{0A2A9EC9-8205-41E1-B1B3-871911438A39}"/>
    <cellStyle name="SAPBEXtitle 7" xfId="6022" xr:uid="{35F722F5-9066-42B0-9298-DEF749D7224F}"/>
    <cellStyle name="SAPBEXtitle 7 2" xfId="14565" xr:uid="{5434FB13-47C8-4D36-BE2C-3883D2C1A53F}"/>
    <cellStyle name="SAPBEXtitle 7 3" xfId="15336" xr:uid="{04FD682D-2AFA-40F4-BBF0-E4A210124B8A}"/>
    <cellStyle name="SAPBEXtitle 7 4" xfId="11548" xr:uid="{CA7DB2DE-E46C-47E2-8432-E95E7487EFB1}"/>
    <cellStyle name="SAPBEXtitle 8" xfId="11923" xr:uid="{490D7FEB-3598-403C-A0FD-82D263AD9CBC}"/>
    <cellStyle name="SAPBEXtitle 8 2" xfId="14703" xr:uid="{D9252A1C-9A0B-43CF-9B5B-2607EEEE2A8D}"/>
    <cellStyle name="SAPBEXtitle 8 3" xfId="15430" xr:uid="{35C60BA5-D177-4DC6-A33C-3DC98B5A43C8}"/>
    <cellStyle name="SAPBEXtitle 8 4" xfId="16774" xr:uid="{90DD93FF-A18D-4CC2-893C-9D77C18A0010}"/>
    <cellStyle name="SAPBEXtitle 9" xfId="10545" xr:uid="{22580A9C-13D5-47E8-90E3-24ED148E6C31}"/>
    <cellStyle name="SAPBEXtitle 9 2" xfId="13803" xr:uid="{2D8C3869-018E-4C5F-9947-A0AE6368405C}"/>
    <cellStyle name="SAPBEXtitle 9 3" xfId="14957" xr:uid="{3BE7028A-9905-4FE6-8972-47D91A2E551C}"/>
    <cellStyle name="SAPBEXunassignedItem" xfId="279" xr:uid="{199D0107-BB34-4DEB-86A1-38CD908C699D}"/>
    <cellStyle name="SAPBEXunassignedItem 10" xfId="5752" xr:uid="{21494B52-5148-4974-855D-4428F4501B10}"/>
    <cellStyle name="SAPBEXunassignedItem 11" xfId="6023" xr:uid="{F34E26AB-822F-4C0F-BF8E-9F5E46C4839C}"/>
    <cellStyle name="SAPBEXunassignedItem 2" xfId="861" xr:uid="{AC2C4AB3-0AA0-4C2D-A4A0-B4135E84EC4D}"/>
    <cellStyle name="SAPBEXunassignedItem 2 2" xfId="2138" xr:uid="{58A7B0AD-8683-49ED-9628-0B498C83D165}"/>
    <cellStyle name="SAPBEXunassignedItem 2 2 2" xfId="14857" xr:uid="{3B917512-6505-4D85-A00B-C31DB213A700}"/>
    <cellStyle name="SAPBEXunassignedItem 2 2 3" xfId="15585" xr:uid="{E6EDD5BF-FD3F-480B-87C5-EB5766247C5C}"/>
    <cellStyle name="SAPBEXunassignedItem 2 2 4" xfId="12182" xr:uid="{A169E2D7-2F99-4104-BA43-43AA17374108}"/>
    <cellStyle name="SAPBEXunassignedItem 2 3" xfId="2648" xr:uid="{288F1ED4-6270-421E-8002-4F2334053470}"/>
    <cellStyle name="SAPBEXunassignedItem 2 3 2" xfId="14011" xr:uid="{699C6CA3-7105-4E9D-B68C-8D1A4FE0814F}"/>
    <cellStyle name="SAPBEXunassignedItem 2 4" xfId="1836" xr:uid="{C40AED18-69AB-48C0-B786-C7B91E4F3DFC}"/>
    <cellStyle name="SAPBEXunassignedItem 2 4 2" xfId="13557" xr:uid="{D51BD056-F76A-45E3-879C-F41551D9D34E}"/>
    <cellStyle name="SAPBEXunassignedItem 2 5" xfId="2697" xr:uid="{12980551-3770-4C8A-A41D-F2209EC9C884}"/>
    <cellStyle name="SAPBEXunassignedItem 2 6" xfId="1657" xr:uid="{0DDFA619-B1F4-4A55-BFF9-C2690B1B2C1A}"/>
    <cellStyle name="SAPBEXunassignedItem 2 7" xfId="4322" xr:uid="{82A0891E-976F-4060-8C87-2495E460FD93}"/>
    <cellStyle name="SAPBEXunassignedItem 2 8" xfId="10778" xr:uid="{30120B66-FA15-419F-A59E-D75A321ABB79}"/>
    <cellStyle name="SAPBEXunassignedItem 3" xfId="956" xr:uid="{E0304089-417F-4A54-90FA-40364369641E}"/>
    <cellStyle name="SAPBEXunassignedItem 3 2" xfId="2224" xr:uid="{795ECE1B-7645-47FB-9048-5E8C61F353D4}"/>
    <cellStyle name="SAPBEXunassignedItem 3 2 2" xfId="15247" xr:uid="{6139FE3F-F28F-4807-B22A-661B4CE1003F}"/>
    <cellStyle name="SAPBEXunassignedItem 3 2 3" xfId="16017" xr:uid="{38305D62-F012-443A-9AE0-49C41F4BF5A5}"/>
    <cellStyle name="SAPBEXunassignedItem 3 2 4" xfId="12908" xr:uid="{C98EAF86-3126-4EE7-A17B-62C84FF4A952}"/>
    <cellStyle name="SAPBEXunassignedItem 3 3" xfId="2731" xr:uid="{D38C3000-0C28-458E-A7CD-117DDABF7C82}"/>
    <cellStyle name="SAPBEXunassignedItem 3 3 2" xfId="14620" xr:uid="{07156921-572F-4C28-B1A3-01CCE8955967}"/>
    <cellStyle name="SAPBEXunassignedItem 3 4" xfId="2272" xr:uid="{657867CD-E447-4823-AB1E-8582025A6175}"/>
    <cellStyle name="SAPBEXunassignedItem 3 4 2" xfId="15396" xr:uid="{50205F9E-8F6E-4F9A-A132-F73E14216427}"/>
    <cellStyle name="SAPBEXunassignedItem 3 5" xfId="2852" xr:uid="{98431305-D4B1-4767-B506-438D7AFC8269}"/>
    <cellStyle name="SAPBEXunassignedItem 3 6" xfId="2277" xr:uid="{02AF0003-C3CE-40E3-B95D-3C89578D1875}"/>
    <cellStyle name="SAPBEXunassignedItem 3 7" xfId="4444" xr:uid="{FD3AD57C-B141-479A-B043-0ECF354A5B55}"/>
    <cellStyle name="SAPBEXunassignedItem 3 8" xfId="11691" xr:uid="{8A5D3FE4-F7C1-476E-9A65-C1E0997C8B5E}"/>
    <cellStyle name="SAPBEXunassignedItem 4" xfId="1621" xr:uid="{7AB08FFC-561B-4C8A-B4A6-2086D6915967}"/>
    <cellStyle name="SAPBEXunassignedItem 4 2" xfId="16775" xr:uid="{591128D7-D4E5-4E30-8E81-28C93CEA8A65}"/>
    <cellStyle name="SAPBEXunassignedItem 4 3" xfId="11924" xr:uid="{E4C9DBA7-CA7A-4283-A174-170E068BA124}"/>
    <cellStyle name="SAPBEXunassignedItem 5" xfId="2168" xr:uid="{BBD237C3-45D6-4534-83C0-EE46DE4852A4}"/>
    <cellStyle name="SAPBEXunassignedItem 5 2" xfId="10546" xr:uid="{B540E924-5861-49DD-ABF8-1C012F814925}"/>
    <cellStyle name="SAPBEXunassignedItem 6" xfId="3503" xr:uid="{26B5567B-96C7-4C14-B385-A15A9D26830E}"/>
    <cellStyle name="SAPBEXunassignedItem 7" xfId="2774" xr:uid="{35EAFE4D-8067-4795-9917-133DE989637F}"/>
    <cellStyle name="SAPBEXunassignedItem 8" xfId="3392" xr:uid="{72CF116D-80D6-4874-B8CA-C8385E650004}"/>
    <cellStyle name="SAPBEXunassignedItem 9" xfId="4318" xr:uid="{196A6826-A850-44A6-B806-DA219CB6EB3A}"/>
    <cellStyle name="SAPBEXunassignedItem_East 1415 Budget model v1" xfId="862" xr:uid="{AF442958-74C7-458A-8A6F-1F21C903C1BB}"/>
    <cellStyle name="SAPBEXundefined" xfId="87" xr:uid="{550604CA-C511-4EBD-BBA6-C4A8F1DFA77A}"/>
    <cellStyle name="SAPBEXundefined 10" xfId="2241" xr:uid="{1A6B3907-403F-475E-A999-80E31501F11C}"/>
    <cellStyle name="SAPBEXundefined 10 2" xfId="9027" xr:uid="{FC275123-F19A-48EF-825F-59709CFCAC7D}"/>
    <cellStyle name="SAPBEXundefined 11" xfId="3152" xr:uid="{8A873D77-5782-4337-B35A-0539B9BF9F31}"/>
    <cellStyle name="SAPBEXundefined 12" xfId="3466" xr:uid="{3E87FA2C-85C5-4334-A9D3-5CD43C281405}"/>
    <cellStyle name="SAPBEXundefined 13" xfId="4116" xr:uid="{DD8C4483-75EC-4AA8-B89C-73C38D254D57}"/>
    <cellStyle name="SAPBEXundefined 14" xfId="4214" xr:uid="{DEF16691-A81C-4623-BC4D-6C260B2B7136}"/>
    <cellStyle name="SAPBEXundefined 15" xfId="6024" xr:uid="{F44E040F-42A8-4AAC-AAFA-9828CBA42BAF}"/>
    <cellStyle name="SAPBEXundefined 16" xfId="7375" xr:uid="{606B55C1-BE96-44E9-BD58-FB5895E13427}"/>
    <cellStyle name="SAPBEXundefined 2" xfId="863" xr:uid="{7E058BF5-3498-44FF-90E1-194F8562B592}"/>
    <cellStyle name="SAPBEXundefined 2 10" xfId="7882" xr:uid="{1343A317-8AA2-40D5-A05A-16BD86636776}"/>
    <cellStyle name="SAPBEXundefined 2 2" xfId="864" xr:uid="{575DBC27-65C7-415A-91F4-249A00EE9742}"/>
    <cellStyle name="SAPBEXundefined 2 2 2" xfId="1338" xr:uid="{E71FA684-33D3-4A4A-90F3-F4F525CF7659}"/>
    <cellStyle name="SAPBEXundefined 2 2 2 2" xfId="2586" xr:uid="{5F8B3DAF-2F73-4987-A7EB-C486C6351B6E}"/>
    <cellStyle name="SAPBEXundefined 2 2 2 3" xfId="3092" xr:uid="{916C0C80-9E36-447D-8921-7F05ED6E5ECB}"/>
    <cellStyle name="SAPBEXundefined 2 2 2 4" xfId="3135" xr:uid="{F692BC32-0F9D-4F7F-AE8B-C852A237B8EA}"/>
    <cellStyle name="SAPBEXundefined 2 2 2 5" xfId="3243" xr:uid="{2FA28837-D872-4A55-A34D-A370640E6F1D}"/>
    <cellStyle name="SAPBEXundefined 2 2 2 6" xfId="3781" xr:uid="{909941E7-B79A-439B-AA1F-6C31A360E612}"/>
    <cellStyle name="SAPBEXundefined 2 2 2 7" xfId="4421" xr:uid="{1DBF2CC9-821A-485D-A2F7-83EB43AA95A9}"/>
    <cellStyle name="SAPBEXundefined 2 2 2 8" xfId="14858" xr:uid="{D145E988-419E-45DE-8F74-AC431083A8D6}"/>
    <cellStyle name="SAPBEXundefined 2 2 3" xfId="2140" xr:uid="{D39F30A3-9D8D-46E4-87DD-AF9F2B69C764}"/>
    <cellStyle name="SAPBEXundefined 2 2 3 2" xfId="15586" xr:uid="{4F121FCD-54AB-4BDB-90F1-DD58246C300F}"/>
    <cellStyle name="SAPBEXundefined 2 2 4" xfId="2650" xr:uid="{5763D2B9-7B37-4246-B0D4-AE5A834F5B2B}"/>
    <cellStyle name="SAPBEXundefined 2 2 4 2" xfId="16979" xr:uid="{08D80E34-84AD-4D4A-BAED-97062B10F155}"/>
    <cellStyle name="SAPBEXundefined 2 2 5" xfId="1838" xr:uid="{E28C89D6-C6A0-4417-A02D-D25E521C8594}"/>
    <cellStyle name="SAPBEXundefined 2 2 6" xfId="2180" xr:uid="{3D759EBF-8A81-4E8D-8557-0A9181E00287}"/>
    <cellStyle name="SAPBEXundefined 2 2 7" xfId="4270" xr:uid="{93E230E9-BCAB-4008-8B66-A3EE4511BCA5}"/>
    <cellStyle name="SAPBEXundefined 2 2 8" xfId="4504" xr:uid="{3046B38D-B227-4E0B-8510-DD6D90B0B0F9}"/>
    <cellStyle name="SAPBEXundefined 2 2 9" xfId="12183" xr:uid="{E07CB283-DC1A-40AE-880D-47BBC851C8CF}"/>
    <cellStyle name="SAPBEXundefined 2 3" xfId="1337" xr:uid="{8C83CF86-6A48-4DC3-8A2A-96608C5BE910}"/>
    <cellStyle name="SAPBEXundefined 2 3 2" xfId="2585" xr:uid="{6C24367C-531B-4E70-A5F3-455E5B7E78C9}"/>
    <cellStyle name="SAPBEXundefined 2 3 2 2" xfId="14012" xr:uid="{4B2D2097-7B4E-41C8-8EEC-124853348006}"/>
    <cellStyle name="SAPBEXundefined 2 3 3" xfId="3091" xr:uid="{0924CBE9-6C48-4CA3-AE41-6468219E5C9F}"/>
    <cellStyle name="SAPBEXundefined 2 3 3 2" xfId="14728" xr:uid="{69223467-B700-49B9-84E5-33349869AC9B}"/>
    <cellStyle name="SAPBEXundefined 2 3 4" xfId="3204" xr:uid="{C741E575-9E2F-4DD6-ABEF-8FB1A556E094}"/>
    <cellStyle name="SAPBEXundefined 2 3 5" xfId="2806" xr:uid="{AE3CEFBD-718F-402B-9EA0-67A1A41F2AAC}"/>
    <cellStyle name="SAPBEXundefined 2 3 6" xfId="1647" xr:uid="{5C6E3754-874B-45C9-8EA7-37FF6161F7E3}"/>
    <cellStyle name="SAPBEXundefined 2 3 7" xfId="3428" xr:uid="{F65A8162-3704-45A2-94A2-7A8B58A8CDC7}"/>
    <cellStyle name="SAPBEXundefined 2 3 8" xfId="10779" xr:uid="{86C17434-E5C3-4F1B-BB73-8E1BB40B6E1F}"/>
    <cellStyle name="SAPBEXundefined 2 4" xfId="2139" xr:uid="{2403B0E0-879F-45BD-A285-156F18981344}"/>
    <cellStyle name="SAPBEXundefined 2 4 2" xfId="9775" xr:uid="{E3C02ECE-9FC1-42AF-9EB0-62826635C311}"/>
    <cellStyle name="SAPBEXundefined 2 5" xfId="2649" xr:uid="{4ED562B5-F831-41A4-88CD-D0D0CFF1BCBC}"/>
    <cellStyle name="SAPBEXundefined 2 5 2" xfId="13208" xr:uid="{2349DFE3-53D1-4D5F-A49F-0FFC498EE4C0}"/>
    <cellStyle name="SAPBEXundefined 2 6" xfId="1501" xr:uid="{3518FB88-05E5-4122-A0FA-BECFE8C747E1}"/>
    <cellStyle name="SAPBEXundefined 2 6 2" xfId="14756" xr:uid="{6BF5CF5A-CD6E-4392-A1C4-6C664DC6E0E3}"/>
    <cellStyle name="SAPBEXundefined 2 7" xfId="1494" xr:uid="{EBCAEF5A-F33F-40FC-B90B-591984618753}"/>
    <cellStyle name="SAPBEXundefined 2 8" xfId="4264" xr:uid="{8A98C1B9-80CC-444C-914D-5026610E784A}"/>
    <cellStyle name="SAPBEXundefined 2 9" xfId="3789" xr:uid="{BDC3D7C6-6EA0-4029-AEB4-2D2C765E49A4}"/>
    <cellStyle name="SAPBEXundefined 3" xfId="865" xr:uid="{FF02789D-CE85-4ADA-8B33-473AF8728609}"/>
    <cellStyle name="SAPBEXundefined 3 10" xfId="8195" xr:uid="{D999B484-12BA-4A94-813B-C1C0449A34B0}"/>
    <cellStyle name="SAPBEXundefined 3 2" xfId="866" xr:uid="{142F2652-7E3C-4E08-ABEF-802A2DE019DD}"/>
    <cellStyle name="SAPBEXundefined 3 2 2" xfId="1340" xr:uid="{86D7DC3C-DC9B-4A64-ADFF-8F05053C8DB5}"/>
    <cellStyle name="SAPBEXundefined 3 2 2 2" xfId="2588" xr:uid="{0270F3D2-4D6C-4D48-ABE4-3DAE8AFF08B3}"/>
    <cellStyle name="SAPBEXundefined 3 2 2 3" xfId="3094" xr:uid="{33E37324-7BC8-4381-B4E6-E97866598928}"/>
    <cellStyle name="SAPBEXundefined 3 2 2 4" xfId="1751" xr:uid="{E27FC679-25DE-4671-8254-E0CA2D83BD57}"/>
    <cellStyle name="SAPBEXundefined 3 2 2 5" xfId="3948" xr:uid="{9BA80955-D372-4901-8B83-7B20EAAD3220}"/>
    <cellStyle name="SAPBEXundefined 3 2 2 6" xfId="3835" xr:uid="{89A3E4D6-7467-44A1-A1F4-083E8CF22746}"/>
    <cellStyle name="SAPBEXundefined 3 2 2 7" xfId="4400" xr:uid="{4C4DDB3F-6EF3-47E3-A824-D209A88567B5}"/>
    <cellStyle name="SAPBEXundefined 3 2 2 8" xfId="14917" xr:uid="{6586A1A5-1817-4893-AC7F-4D3A6DEAAF5D}"/>
    <cellStyle name="SAPBEXundefined 3 2 3" xfId="2142" xr:uid="{A683A4C7-3D9F-414A-A500-E51148F288F8}"/>
    <cellStyle name="SAPBEXundefined 3 2 3 2" xfId="15691" xr:uid="{1B32E384-27AD-4C79-84FB-C4BBE70745F8}"/>
    <cellStyle name="SAPBEXundefined 3 2 4" xfId="2652" xr:uid="{7AFB0AEA-4DD5-4507-9A21-E71C29C0A931}"/>
    <cellStyle name="SAPBEXundefined 3 2 4 2" xfId="17075" xr:uid="{4D9D8075-536C-4D98-98DE-7081C2EA8074}"/>
    <cellStyle name="SAPBEXundefined 3 2 5" xfId="1835" xr:uid="{C48B6CF7-90FC-4CDB-A876-8EE2E1B0D61D}"/>
    <cellStyle name="SAPBEXundefined 3 2 6" xfId="1834" xr:uid="{2A4CA4EE-632F-40C1-AB88-E3B29E7A576E}"/>
    <cellStyle name="SAPBEXundefined 3 2 7" xfId="4265" xr:uid="{7C2E9B65-69DF-4948-8E20-66B32E0146C7}"/>
    <cellStyle name="SAPBEXundefined 3 2 8" xfId="2356" xr:uid="{81917F3D-58C8-4B44-A710-7F1AE1ADA4B2}"/>
    <cellStyle name="SAPBEXundefined 3 2 9" xfId="12291" xr:uid="{EED870D4-9AE2-42EE-9723-0CD48D550912}"/>
    <cellStyle name="SAPBEXundefined 3 3" xfId="1339" xr:uid="{022AAA17-C189-4254-A5E7-A42C888C2491}"/>
    <cellStyle name="SAPBEXundefined 3 3 2" xfId="2587" xr:uid="{2D5C1C47-D8FA-4B4D-B489-3999828D8EC5}"/>
    <cellStyle name="SAPBEXundefined 3 3 2 2" xfId="14119" xr:uid="{E99CA0FA-7142-4A7B-A179-E07CF1E5C9B0}"/>
    <cellStyle name="SAPBEXundefined 3 3 3" xfId="3093" xr:uid="{F8F7317D-27C8-4489-8398-51FA0B9F2431}"/>
    <cellStyle name="SAPBEXundefined 3 3 3 2" xfId="13045" xr:uid="{525FF5C9-A7DF-469A-834A-345605F26BDE}"/>
    <cellStyle name="SAPBEXundefined 3 3 4" xfId="3127" xr:uid="{FD94FA5F-A55C-4433-8713-719598923888}"/>
    <cellStyle name="SAPBEXundefined 3 3 5" xfId="1474" xr:uid="{AAFF5644-233A-4F31-B112-E719008B2581}"/>
    <cellStyle name="SAPBEXundefined 3 3 6" xfId="4266" xr:uid="{91CF668B-C69E-471E-8DCD-E23B1723BD6A}"/>
    <cellStyle name="SAPBEXundefined 3 3 7" xfId="2349" xr:uid="{A9BE54FA-EFB5-4AA5-8958-083B3B404D2B}"/>
    <cellStyle name="SAPBEXundefined 3 3 8" xfId="10888" xr:uid="{718BD2BE-05E1-4E0D-B74A-6D6C64AB2297}"/>
    <cellStyle name="SAPBEXundefined 3 4" xfId="2141" xr:uid="{0BBD8CE2-D3A6-4B6B-A479-6301DC0EE186}"/>
    <cellStyle name="SAPBEXundefined 3 4 2" xfId="10088" xr:uid="{DB73D314-4376-4EF5-9466-BEC38B4FE59D}"/>
    <cellStyle name="SAPBEXundefined 3 5" xfId="2651" xr:uid="{7F37EC64-4A43-4093-96BD-6C2055EC4050}"/>
    <cellStyle name="SAPBEXundefined 3 5 2" xfId="13482" xr:uid="{A067ED6B-7785-46D4-967A-BB0425564E12}"/>
    <cellStyle name="SAPBEXundefined 3 6" xfId="2654" xr:uid="{1E198714-1EC2-4EBF-A0AF-E722F9259621}"/>
    <cellStyle name="SAPBEXundefined 3 6 2" xfId="9048" xr:uid="{85D37A41-EF6E-4C13-8485-3E335F22D97A}"/>
    <cellStyle name="SAPBEXundefined 3 7" xfId="2795" xr:uid="{7CA506A8-710A-4B4D-8327-1EB2D4D1B6BC}"/>
    <cellStyle name="SAPBEXundefined 3 8" xfId="4269" xr:uid="{1DDE67D6-87D5-473B-90D5-9FF9F19DC8CD}"/>
    <cellStyle name="SAPBEXundefined 3 9" xfId="4305" xr:uid="{5FB996D6-2EB7-42A0-B930-FD8D6208F5A8}"/>
    <cellStyle name="SAPBEXundefined 4" xfId="994" xr:uid="{C12C015C-6C8E-4FD1-A157-2144356B0C81}"/>
    <cellStyle name="SAPBEXundefined 4 2" xfId="12557" xr:uid="{E0EB48AD-1DE9-4EEF-BDC0-09C193021B19}"/>
    <cellStyle name="SAPBEXundefined 4 2 2" xfId="15038" xr:uid="{6DF4AAB1-0FEF-43A7-A99B-F2177D96B6C2}"/>
    <cellStyle name="SAPBEXundefined 4 2 3" xfId="15859" xr:uid="{80C393F4-CB35-43F8-90FF-A826A5CC8303}"/>
    <cellStyle name="SAPBEXundefined 4 2 4" xfId="17332" xr:uid="{AF5F277F-E1F5-4896-ABA7-AF7E57F386C8}"/>
    <cellStyle name="SAPBEXundefined 4 3" xfId="11148" xr:uid="{0395CF79-BB63-4814-BE24-4A0A1AEC6ECC}"/>
    <cellStyle name="SAPBEXundefined 4 3 2" xfId="14333" xr:uid="{AA384AE2-3956-4480-9C64-396F14E4F7C7}"/>
    <cellStyle name="SAPBEXundefined 4 3 3" xfId="13817" xr:uid="{2E8D4DE9-10D8-4337-AD0E-9C6FD3B4F9DE}"/>
    <cellStyle name="SAPBEXundefined 4 4" xfId="10105" xr:uid="{DBF2B182-473B-4A95-9A9B-CAA7E06B67EF}"/>
    <cellStyle name="SAPBEXundefined 4 5" xfId="13499" xr:uid="{2E1DC835-8B1D-4777-8AE8-F9D2176E36F1}"/>
    <cellStyle name="SAPBEXundefined 4 6" xfId="9049" xr:uid="{43ACD4EB-D04B-46D7-B4F1-BA391EFEF32A}"/>
    <cellStyle name="SAPBEXundefined 4 7" xfId="8213" xr:uid="{F06D2B5F-DCA2-461F-82A2-4A8635DBA748}"/>
    <cellStyle name="SAPBEXundefined 5" xfId="1058" xr:uid="{922376D4-4C7E-47FB-AEF3-B9AB47A08940}"/>
    <cellStyle name="SAPBEXundefined 5 2" xfId="1367" xr:uid="{CBEEEDDD-7AD5-454B-BB63-15A3173B2A58}"/>
    <cellStyle name="SAPBEXundefined 5 2 2" xfId="2615" xr:uid="{8D8E5ABA-61CD-4903-B5F9-B578CAF5834F}"/>
    <cellStyle name="SAPBEXundefined 5 2 2 2" xfId="15122" xr:uid="{51E2D723-2514-4056-812F-9B436A990032}"/>
    <cellStyle name="SAPBEXundefined 5 2 3" xfId="3121" xr:uid="{772C2AD2-098D-435B-BC9F-56049F88057E}"/>
    <cellStyle name="SAPBEXundefined 5 2 3 2" xfId="15946" xr:uid="{47BF8818-3844-4889-B2AF-ED79F25B0E02}"/>
    <cellStyle name="SAPBEXundefined 5 2 4" xfId="1777" xr:uid="{51484150-E3D2-45F9-927D-66EB12244573}"/>
    <cellStyle name="SAPBEXundefined 5 2 4 2" xfId="17507" xr:uid="{FBB0C365-2B22-499E-A84E-EA15FB5D86DD}"/>
    <cellStyle name="SAPBEXundefined 5 2 5" xfId="3446" xr:uid="{63AC8F01-2D77-4B49-8F88-78B8D4EE855F}"/>
    <cellStyle name="SAPBEXundefined 5 2 6" xfId="4278" xr:uid="{5597D734-CC45-4FB7-8FFB-5DA8386DAF3A}"/>
    <cellStyle name="SAPBEXundefined 5 2 7" xfId="4378" xr:uid="{92230EE6-D5D0-461E-BC89-AC2E59CB5371}"/>
    <cellStyle name="SAPBEXundefined 5 2 8" xfId="12732" xr:uid="{9B12DDD9-6473-4652-8189-FD36DAAB759E}"/>
    <cellStyle name="SAPBEXundefined 5 3" xfId="2317" xr:uid="{B301BE08-3E04-47D3-95DA-6069E9EDB1E1}"/>
    <cellStyle name="SAPBEXundefined 5 3 2" xfId="14469" xr:uid="{FD3C67EF-EAA8-425A-9CB8-12926C512053}"/>
    <cellStyle name="SAPBEXundefined 5 3 3" xfId="9167" xr:uid="{B1E2D7BF-77EA-446F-8BC2-4973C81C0B57}"/>
    <cellStyle name="SAPBEXundefined 5 3 4" xfId="11323" xr:uid="{158DF536-84F2-4E14-B7DA-9ACF947A5A01}"/>
    <cellStyle name="SAPBEXundefined 5 4" xfId="2815" xr:uid="{13D40146-5CE7-4254-98A2-173D1AEC082B}"/>
    <cellStyle name="SAPBEXundefined 5 4 2" xfId="10264" xr:uid="{C905EA01-1121-4A1F-AEC8-5C20F2D54D9E}"/>
    <cellStyle name="SAPBEXundefined 5 5" xfId="1810" xr:uid="{23D41145-2270-41E0-9BB2-E73E1F08E796}"/>
    <cellStyle name="SAPBEXundefined 5 5 2" xfId="13620" xr:uid="{F114D65E-AC30-4839-8693-59BF2C15F426}"/>
    <cellStyle name="SAPBEXundefined 5 6" xfId="3772" xr:uid="{52298489-9D15-4542-8F38-57B70AAAAA44}"/>
    <cellStyle name="SAPBEXundefined 5 6 2" xfId="12969" xr:uid="{F706A284-B07D-4A50-9BA1-89BEF7F84F09}"/>
    <cellStyle name="SAPBEXundefined 5 7" xfId="3874" xr:uid="{E718DF88-A37D-4E42-8280-9908392A576A}"/>
    <cellStyle name="SAPBEXundefined 5 8" xfId="4448" xr:uid="{97B9175F-A2FD-4529-8C77-E353B5AC2A03}"/>
    <cellStyle name="SAPBEXundefined 5 9" xfId="8374" xr:uid="{94C1D441-DF3C-4DD6-AD02-3C64AD3A622E}"/>
    <cellStyle name="SAPBEXundefined 6" xfId="1020" xr:uid="{354D4BD3-8E7A-43F6-8386-DF672605A4F7}"/>
    <cellStyle name="SAPBEXundefined 6 2" xfId="15337" xr:uid="{10D83BE5-CF31-4DD3-9C0A-AF5E1F89F346}"/>
    <cellStyle name="SAPBEXundefined 6 3" xfId="16450" xr:uid="{D6DF932F-14E3-4399-AE34-B74663667189}"/>
    <cellStyle name="SAPBEXundefined 6 4" xfId="11549" xr:uid="{4CB496F6-6318-41D1-B2A0-B2FEEA5F0696}"/>
    <cellStyle name="SAPBEXundefined 7" xfId="280" xr:uid="{0CDDC453-C32E-4126-BE65-9B59C9957FC0}"/>
    <cellStyle name="SAPBEXundefined 7 2" xfId="1193" xr:uid="{4777E53A-5B4E-4CAF-94D1-CF1C62485F2A}"/>
    <cellStyle name="SAPBEXundefined 7 2 2" xfId="2441" xr:uid="{64EA2E31-7128-4189-93D7-63B863E12F4F}"/>
    <cellStyle name="SAPBEXundefined 7 2 3" xfId="2947" xr:uid="{55631B60-C4C7-4700-B7F3-20718AAD8A34}"/>
    <cellStyle name="SAPBEXundefined 7 2 4" xfId="2227" xr:uid="{DD2A2070-7A70-48A4-AB99-296AA5324683}"/>
    <cellStyle name="SAPBEXundefined 7 2 5" xfId="3264" xr:uid="{602A8A20-ADD0-420E-82CA-1987FF998817}"/>
    <cellStyle name="SAPBEXundefined 7 2 6" xfId="3803" xr:uid="{F546A78A-26E8-4085-9B09-8169972DB1E7}"/>
    <cellStyle name="SAPBEXundefined 7 2 7" xfId="4238" xr:uid="{82F7E139-953E-4ED7-AA3D-019749B2E9E4}"/>
    <cellStyle name="SAPBEXundefined 7 2 8" xfId="14704" xr:uid="{B85D3009-A8B5-4930-AAB2-F9A3F2A2DA39}"/>
    <cellStyle name="SAPBEXundefined 7 3" xfId="1622" xr:uid="{67D053D7-9C0B-48EC-ABB7-CB86A33634BB}"/>
    <cellStyle name="SAPBEXundefined 7 3 2" xfId="15431" xr:uid="{761F3BA7-4276-4200-A2A6-C198F3F098C6}"/>
    <cellStyle name="SAPBEXundefined 7 4" xfId="1924" xr:uid="{C7A591F4-5267-412E-A6DE-F1B0BBD6467B}"/>
    <cellStyle name="SAPBEXundefined 7 4 2" xfId="16776" xr:uid="{1207DE95-05A4-4E81-85A4-03E4441D4870}"/>
    <cellStyle name="SAPBEXundefined 7 5" xfId="3504" xr:uid="{B9E079D0-06C8-46DF-AEFE-4271AC7B0E1B}"/>
    <cellStyle name="SAPBEXundefined 7 6" xfId="3817" xr:uid="{60BA04C7-05E4-4322-A464-C100F394146B}"/>
    <cellStyle name="SAPBEXundefined 7 7" xfId="4108" xr:uid="{47DD97DE-FF04-476A-904D-9115BE169DB6}"/>
    <cellStyle name="SAPBEXundefined 7 8" xfId="4114" xr:uid="{10F1237B-4C10-4207-88F7-BE65B977DAAA}"/>
    <cellStyle name="SAPBEXundefined 7 9" xfId="11925" xr:uid="{659BBFF2-6D4E-423A-9F85-4E116EAADBD9}"/>
    <cellStyle name="SAPBEXundefined 8" xfId="1146" xr:uid="{A7DAA987-F01E-4626-B7FB-8A436BB8682D}"/>
    <cellStyle name="SAPBEXundefined 8 2" xfId="2394" xr:uid="{6E379BFC-3757-4E46-994C-B10B3C49416B}"/>
    <cellStyle name="SAPBEXundefined 8 2 2" xfId="13804" xr:uid="{CBE33BC0-48DA-4298-A9CF-1DBB6AE37B75}"/>
    <cellStyle name="SAPBEXundefined 8 3" xfId="2900" xr:uid="{3DF661DF-2B44-4952-9479-CDEC77565436}"/>
    <cellStyle name="SAPBEXundefined 8 3 2" xfId="13841" xr:uid="{BAC2AE82-C442-44FF-BEAD-B09A64765B62}"/>
    <cellStyle name="SAPBEXundefined 8 4" xfId="2664" xr:uid="{E51E19C4-424D-4579-BDAF-A9727725FE88}"/>
    <cellStyle name="SAPBEXundefined 8 5" xfId="3908" xr:uid="{FCF1E6A1-5125-4506-8C57-46B33CAEE07E}"/>
    <cellStyle name="SAPBEXundefined 8 6" xfId="4123" xr:uid="{C486176A-75CE-4A7E-961B-44F2F52208A8}"/>
    <cellStyle name="SAPBEXundefined 8 7" xfId="4502" xr:uid="{B6BC556B-DE9D-4F9B-B956-C1506DC3F4A8}"/>
    <cellStyle name="SAPBEXundefined 8 8" xfId="10547" xr:uid="{6A3695EF-C351-4CC8-B49F-B5F7384193DD}"/>
    <cellStyle name="SAPBEXundefined 9" xfId="1450" xr:uid="{D62F8F52-4EE9-4DD4-8B7E-82394D434C40}"/>
    <cellStyle name="SAPBEXundefined 9 2" xfId="9269" xr:uid="{8736C19B-3ACF-438C-B4E9-36B1C66B6159}"/>
    <cellStyle name="Sheet Title" xfId="88" xr:uid="{1A091447-94F2-4DF2-A7C2-1361F01450E2}"/>
    <cellStyle name="Sheet Title 2" xfId="5753" xr:uid="{9A203A02-1101-458A-B9B6-1DD0B85F09C6}"/>
    <cellStyle name="Sheet Title 2 2" xfId="11550" xr:uid="{B90C8878-2DCC-444B-9053-34387975C623}"/>
    <cellStyle name="Standard_Anpassen der Amortisation" xfId="867" xr:uid="{DF4E117B-FCF6-4E33-B898-1ED6C59F9BEE}"/>
    <cellStyle name="Style 1" xfId="868" xr:uid="{CDDD63CA-6A70-41E2-8ACB-68345249C87A}"/>
    <cellStyle name="Style 1 2" xfId="869" xr:uid="{FC42DAA6-F781-489E-9C3D-0B0D07F634A4}"/>
    <cellStyle name="Style 1 2 2" xfId="870" xr:uid="{2E393C75-DC38-4D50-BEB7-1414C2052CB8}"/>
    <cellStyle name="Style 1 2 3" xfId="11552" xr:uid="{831D627D-467B-4D7B-958C-63554BA4BD75}"/>
    <cellStyle name="Style 1 3" xfId="871" xr:uid="{B409E418-C892-4EA5-B390-DB012DC3A44B}"/>
    <cellStyle name="Style 1 3 2" xfId="11551" xr:uid="{EA58FA3D-4B9D-451A-BFE1-ED4B1559D85D}"/>
    <cellStyle name="Style 1 4" xfId="872" xr:uid="{821935BA-19F7-4D4E-B930-4DC44D18C6E6}"/>
    <cellStyle name="Style 1 4 2" xfId="873" xr:uid="{F8F62535-6950-41E8-9462-90BD1BC360B7}"/>
    <cellStyle name="Style 1 5" xfId="874" xr:uid="{8329470D-115D-4057-8197-594319CFE0DA}"/>
    <cellStyle name="Style 1 5 2" xfId="875" xr:uid="{A1606D6C-20C6-4397-A371-F399B25E9370}"/>
    <cellStyle name="Style 1 6" xfId="876" xr:uid="{9A8A5163-0E12-4EEE-B524-0D10F070D189}"/>
    <cellStyle name="Style 1 7" xfId="5754" xr:uid="{66A50218-83AA-4404-8A3A-E8F0B413D93F}"/>
    <cellStyle name="Style 1_EAST Q3 Summary" xfId="877" xr:uid="{3C501FD9-1C0E-49FD-9E9B-F20EA6C73B59}"/>
    <cellStyle name="Style 2" xfId="5866" xr:uid="{B7A92A44-D837-4B6B-B357-945735856828}"/>
    <cellStyle name="Sub-total" xfId="878" xr:uid="{4BDD2C4C-F752-4503-88FB-B5395ABF1D1E}"/>
    <cellStyle name="Sub-total 10" xfId="9028" xr:uid="{BF1B148A-BCCE-498D-9611-D186FA299823}"/>
    <cellStyle name="Sub-total 2" xfId="2152" xr:uid="{6A74BEBD-514C-46C8-B82A-3E2BDC7C8E99}"/>
    <cellStyle name="Sub-total 2 2" xfId="12184" xr:uid="{A7AB4F48-866E-4DD8-824E-376B63204D80}"/>
    <cellStyle name="Sub-total 2 2 2" xfId="14859" xr:uid="{08C076CF-1345-4CC9-947A-D14858FDC07D}"/>
    <cellStyle name="Sub-total 2 2 3" xfId="15587" xr:uid="{FD192484-F98A-40B1-87E6-A172132F1AC0}"/>
    <cellStyle name="Sub-total 2 2 4" xfId="16980" xr:uid="{FE729C2F-33B0-4805-BE63-3DDC395055D0}"/>
    <cellStyle name="Sub-total 2 3" xfId="10780" xr:uid="{FEE0661F-3AFC-495F-9B05-82439C3DDCFC}"/>
    <cellStyle name="Sub-total 2 3 2" xfId="14013" xr:uid="{23EFDAEB-32A0-4E81-A3DB-CA4BF247466A}"/>
    <cellStyle name="Sub-total 2 3 3" xfId="13051" xr:uid="{A7F054CD-66E7-4F90-9ADB-FA21D609D494}"/>
    <cellStyle name="Sub-total 2 4" xfId="9773" xr:uid="{D88A7F14-1C03-44F9-A80C-23CEF58120A5}"/>
    <cellStyle name="Sub-total 2 5" xfId="13206" xr:uid="{A3CC9FCC-7530-45C4-BFDB-6B04A1F87949}"/>
    <cellStyle name="Sub-total 2 6" xfId="13861" xr:uid="{595DEF97-9085-433E-9711-D93600E12BB0}"/>
    <cellStyle name="Sub-total 2 7" xfId="7880" xr:uid="{5FB26E73-E30D-4081-8303-FEEE1C8AB404}"/>
    <cellStyle name="Sub-total 3" xfId="2660" xr:uid="{DA294AF1-EBE3-46AD-85F0-B7E0CF3FD402}"/>
    <cellStyle name="Sub-total 3 2" xfId="12292" xr:uid="{981CAA74-6DEC-4B67-B604-C7837F221E16}"/>
    <cellStyle name="Sub-total 3 2 2" xfId="14918" xr:uid="{1B09639C-EB27-46FE-AC46-23ACED8F4365}"/>
    <cellStyle name="Sub-total 3 2 3" xfId="15692" xr:uid="{B696245A-F70C-4FB4-A1BC-5767757FE3FF}"/>
    <cellStyle name="Sub-total 3 2 4" xfId="17076" xr:uid="{DF716817-B2C6-4162-A239-77654F7C745F}"/>
    <cellStyle name="Sub-total 3 3" xfId="10889" xr:uid="{0C511688-2EAD-43CB-AD3E-323051F45F91}"/>
    <cellStyle name="Sub-total 3 3 2" xfId="14120" xr:uid="{00AB8A7B-D6C0-4D46-BA20-DBEC8D73EE52}"/>
    <cellStyle name="Sub-total 3 3 3" xfId="14351" xr:uid="{ADD1D56B-60EE-4C46-867B-E8E0C76FE016}"/>
    <cellStyle name="Sub-total 3 4" xfId="10089" xr:uid="{D325060A-E63D-4AED-87CC-1D39B926D876}"/>
    <cellStyle name="Sub-total 3 5" xfId="13483" xr:uid="{5596F500-7A3D-4652-B740-336E634EBCDE}"/>
    <cellStyle name="Sub-total 3 6" xfId="13703" xr:uid="{B5F143A8-827C-432B-8625-D2568C2858A6}"/>
    <cellStyle name="Sub-total 3 7" xfId="8196" xr:uid="{7954F2BE-3CE4-46DD-BA27-4D5ADAFFC366}"/>
    <cellStyle name="Sub-total 4" xfId="1631" xr:uid="{182FC526-6CD3-49DB-A2D4-90DABC7F2CE5}"/>
    <cellStyle name="Sub-total 4 2" xfId="12559" xr:uid="{131BE105-B582-4598-BE2B-0D29481B51DD}"/>
    <cellStyle name="Sub-total 4 2 2" xfId="15039" xr:uid="{ADE60DDD-6CA0-4C66-999E-4D57B5F4BCA0}"/>
    <cellStyle name="Sub-total 4 2 3" xfId="15861" xr:uid="{FF992DC2-8AD0-4479-B88C-31E0EF081312}"/>
    <cellStyle name="Sub-total 4 2 4" xfId="17334" xr:uid="{E9A252CB-8A50-473A-AABD-9AA9A6A194F1}"/>
    <cellStyle name="Sub-total 4 3" xfId="11150" xr:uid="{A6E50AA0-B628-403F-84CF-C499A77E9051}"/>
    <cellStyle name="Sub-total 4 3 2" xfId="14335" xr:uid="{F060F9A4-89CB-49B1-9297-246DC5120D3A}"/>
    <cellStyle name="Sub-total 4 3 3" xfId="14712" xr:uid="{DEE87A40-C432-4FE8-A495-1D127B605BE7}"/>
    <cellStyle name="Sub-total 4 4" xfId="10142" xr:uid="{561BA1B1-55A1-4DD3-BB62-B876792A3B96}"/>
    <cellStyle name="Sub-total 4 5" xfId="13536" xr:uid="{0826BCAF-607F-4953-9975-BA12F043F6F6}"/>
    <cellStyle name="Sub-total 4 6" xfId="14965" xr:uid="{7C54AF0B-8959-49C2-AE59-E1139ECEB66C}"/>
    <cellStyle name="Sub-total 4 7" xfId="8250" xr:uid="{6512174B-503D-4EE4-84DF-ED7DA52C0E51}"/>
    <cellStyle name="Sub-total 5" xfId="1537" xr:uid="{FCE25099-FCD9-4A00-96B1-1C8FD7A1D2DF}"/>
    <cellStyle name="Sub-total 5 2" xfId="12733" xr:uid="{2997A05A-FEE3-432A-94FC-0E493810ACC1}"/>
    <cellStyle name="Sub-total 5 2 2" xfId="15123" xr:uid="{CCFC492E-577A-4589-BDB4-E8BDA72A74CB}"/>
    <cellStyle name="Sub-total 5 2 3" xfId="15947" xr:uid="{0702B48E-878C-4D73-9C93-643914F6F68E}"/>
    <cellStyle name="Sub-total 5 2 4" xfId="17508" xr:uid="{D6639E87-FA96-4F73-B778-B5DB002E8689}"/>
    <cellStyle name="Sub-total 5 3" xfId="11324" xr:uid="{B8B9112D-AB1A-492B-9373-F79B3F7AC062}"/>
    <cellStyle name="Sub-total 5 3 2" xfId="14470" xr:uid="{ED0A030E-1230-4D27-8BDA-AB74A8540F8A}"/>
    <cellStyle name="Sub-total 5 3 3" xfId="9168" xr:uid="{FB3B1D0E-4FDC-4799-A067-157A285E6FF8}"/>
    <cellStyle name="Sub-total 5 4" xfId="10263" xr:uid="{4058AA56-F632-4840-97F2-B1C8F5E30F74}"/>
    <cellStyle name="Sub-total 5 5" xfId="13619" xr:uid="{AB08219D-8A9B-452C-8CB3-67A7E5917225}"/>
    <cellStyle name="Sub-total 5 6" xfId="13163" xr:uid="{DD8C1139-9EF9-4DE9-BF59-FC0C9E12B3C6}"/>
    <cellStyle name="Sub-total 5 7" xfId="8373" xr:uid="{500A6E87-6719-4F48-87DA-8D43FBB77BB6}"/>
    <cellStyle name="Sub-total 6" xfId="1555" xr:uid="{8C842D37-7C0D-49AC-B2A0-1F686EDF849C}"/>
    <cellStyle name="Sub-total 6 2" xfId="12468" xr:uid="{D0E60284-3844-49B3-99CC-A5E39D264682}"/>
    <cellStyle name="Sub-total 6 2 2" xfId="15006" xr:uid="{D8BCF717-01E4-4A67-8CDB-96A4FA2459BA}"/>
    <cellStyle name="Sub-total 6 2 3" xfId="15779" xr:uid="{C93C4BC9-3C1C-4802-BA28-89FE1DF73C8C}"/>
    <cellStyle name="Sub-total 6 2 4" xfId="17252" xr:uid="{F7EF130D-E2F3-488C-ACAC-FB7D3224F10C}"/>
    <cellStyle name="Sub-total 6 3" xfId="14253" xr:uid="{C971FC41-6A33-43AA-9DFC-109378B0432F}"/>
    <cellStyle name="Sub-total 6 4" xfId="13821" xr:uid="{B37B40AF-AADC-4A17-8ACE-19E5568971B9}"/>
    <cellStyle name="Sub-total 6 5" xfId="11066" xr:uid="{AE8F451C-E4F8-49D3-AA2B-D7112AF79A78}"/>
    <cellStyle name="Sub-total 7" xfId="4443" xr:uid="{AB9F77F4-731B-4819-BA86-A29FB9DC66E5}"/>
    <cellStyle name="Sub-total 7 2" xfId="14621" xr:uid="{9754A3C3-C8E6-4AAB-BD1E-D74431F6565E}"/>
    <cellStyle name="Sub-total 7 3" xfId="15397" xr:uid="{878C3955-39C7-4AB6-BC75-1F67A574AB00}"/>
    <cellStyle name="Sub-total 7 4" xfId="16576" xr:uid="{6349866B-294F-4181-A0C1-C8448D4D722B}"/>
    <cellStyle name="Sub-total 7 5" xfId="11692" xr:uid="{820112F0-F5FC-4359-9909-D6FC2EEF76D7}"/>
    <cellStyle name="Sub-total 8" xfId="10548" xr:uid="{DF3BABE0-B2BC-4F38-BB8C-ABDE9A391AFF}"/>
    <cellStyle name="Sub-total 8 2" xfId="13805" xr:uid="{42354D6C-110D-42AF-8DB0-EE30FA748668}"/>
    <cellStyle name="Sub-total 8 3" xfId="13566" xr:uid="{74B308C7-0A74-48A5-9857-3F2F7B9AF62F}"/>
    <cellStyle name="Sub-total 9" xfId="9270" xr:uid="{5B8768B6-0138-4360-9A29-31B4F0603BE0}"/>
    <cellStyle name="swpBody01" xfId="879" xr:uid="{BD4772DF-84CE-4CC1-A022-703FD4D0AC74}"/>
    <cellStyle name="swpBody01 2" xfId="5755" xr:uid="{927953E1-07FD-4C1F-9CAE-BF69B0C6B308}"/>
    <cellStyle name="Title 2" xfId="881" xr:uid="{D2753C2B-5E9A-413A-BE63-18C7AB962B97}"/>
    <cellStyle name="Title 2 2" xfId="882" xr:uid="{B3FA0959-2947-4F2C-BBAE-3A5234943925}"/>
    <cellStyle name="Title 2 2 2" xfId="7376" xr:uid="{12EA3822-AC22-478C-88C7-72572F23D58C}"/>
    <cellStyle name="Title 2 3" xfId="5756" xr:uid="{4127F02D-63D5-4540-BD4E-E654AAD5FA72}"/>
    <cellStyle name="Title 2 4" xfId="7050" xr:uid="{E1DEF9E3-9CF0-4B82-978F-9563C62572DC}"/>
    <cellStyle name="Title 3" xfId="893" xr:uid="{01502C8E-08C9-4A41-940E-0F72831E6C62}"/>
    <cellStyle name="Title 3 2" xfId="5757" xr:uid="{3CD900D2-E6C9-4005-8234-A061B3BDFCE5}"/>
    <cellStyle name="Title 4" xfId="880" xr:uid="{DF7D16E9-4924-4CE5-9104-1492D9D9687F}"/>
    <cellStyle name="Title 5" xfId="159" xr:uid="{9D3BCA66-7431-48DA-A251-B874A6309FA0}"/>
    <cellStyle name="Title 6" xfId="140" xr:uid="{71435760-4605-45E9-9EC1-EEEFEDD9ADE0}"/>
    <cellStyle name="Total 1" xfId="883" xr:uid="{0B693D32-4E79-4B68-8D64-545CD028F3EA}"/>
    <cellStyle name="Total 1 2" xfId="2157" xr:uid="{374E64FC-2689-4ED4-AF98-0C0BD9C5DD50}"/>
    <cellStyle name="Total 1 2 10" xfId="9032" xr:uid="{D986EF1E-F279-43E2-BE55-7DC5FE177BCF}"/>
    <cellStyle name="Total 1 2 11" xfId="16213" xr:uid="{AE3974F6-2C21-457B-938E-1AC3683CA14F}"/>
    <cellStyle name="Total 1 2 2" xfId="5865" xr:uid="{0852E69E-70CE-4F82-B98A-332E78B9A967}"/>
    <cellStyle name="Total 1 2 2 2" xfId="12185" xr:uid="{EAD018BA-8552-4D69-A4F4-F13E7400B17B}"/>
    <cellStyle name="Total 1 2 2 2 2" xfId="15588" xr:uid="{AF961F74-C86B-4CE0-803A-7C715F808D04}"/>
    <cellStyle name="Total 1 2 2 3" xfId="9742" xr:uid="{49B0E237-8794-4432-9619-48D15FE7EDD1}"/>
    <cellStyle name="Total 1 2 2 4" xfId="14676" xr:uid="{7A8B4519-3C14-42A2-B91C-E2E3596A700A}"/>
    <cellStyle name="Total 1 2 2 5" xfId="16981" xr:uid="{7D4CE65C-D75C-45A1-ACF9-C594066C29D1}"/>
    <cellStyle name="Total 1 2 3" xfId="7668" xr:uid="{CB75DFFB-095B-405E-B915-A4DEE6B1A656}"/>
    <cellStyle name="Total 1 2 3 2" xfId="9562" xr:uid="{8A6F681A-6BD9-4F9D-8CFE-BEAAFF448783}"/>
    <cellStyle name="Total 1 2 3 3" xfId="9035" xr:uid="{BF5A4E23-C085-48B2-A3DB-BE926CC2991C}"/>
    <cellStyle name="Total 1 2 4" xfId="8350" xr:uid="{1446EF64-1FDB-4F37-AD3F-4264919E9C93}"/>
    <cellStyle name="Total 1 2 4 2" xfId="10241" xr:uid="{CDD3963C-86EB-48DF-8718-35CBF7CEA20F}"/>
    <cellStyle name="Total 1 2 4 3" xfId="13596" xr:uid="{B784736C-1C9E-4930-844A-388C027FBAE3}"/>
    <cellStyle name="Total 1 2 4 4" xfId="9051" xr:uid="{D3377033-7AEF-4282-9CE6-A3D4F89DA335}"/>
    <cellStyle name="Total 1 2 5" xfId="8415" xr:uid="{63E3D27A-FC6A-42E1-96AC-4492FD409E1A}"/>
    <cellStyle name="Total 1 2 5 2" xfId="10305" xr:uid="{B6BD9925-2782-4C62-9006-C6B12A528D2B}"/>
    <cellStyle name="Total 1 2 5 3" xfId="13661" xr:uid="{951DCE10-B898-455B-A355-14AB5E7F5D0B}"/>
    <cellStyle name="Total 1 2 5 4" xfId="14369" xr:uid="{1B737081-BFAC-418E-9045-4B581354CD3F}"/>
    <cellStyle name="Total 1 2 6" xfId="8419" xr:uid="{E9D2C357-2805-4389-A7DE-D626151B091E}"/>
    <cellStyle name="Total 1 2 6 2" xfId="10309" xr:uid="{5DE5C77C-5352-45C2-9E77-19CE8BDFEFB1}"/>
    <cellStyle name="Total 1 2 6 3" xfId="13665" xr:uid="{553DDAAE-AA0C-4283-B37C-73C8C1EC7D36}"/>
    <cellStyle name="Total 1 2 6 4" xfId="9055" xr:uid="{B368FEE5-3A45-4794-B572-67229157951D}"/>
    <cellStyle name="Total 1 2 7" xfId="8420" xr:uid="{1879CDD7-4D4B-45FF-9116-D7C13357455C}"/>
    <cellStyle name="Total 1 2 7 2" xfId="10310" xr:uid="{E0ED804A-BD70-4E3A-8817-BED87B8D3EC5}"/>
    <cellStyle name="Total 1 2 7 3" xfId="13666" xr:uid="{30BF58AD-5007-4317-AD19-77576FA269CD}"/>
    <cellStyle name="Total 1 2 7 4" xfId="13696" xr:uid="{E2A01DD8-3A7B-4218-ACBA-4C977F2CB284}"/>
    <cellStyle name="Total 1 2 8" xfId="10781" xr:uid="{EA895D08-1F9B-48B7-AE31-2866B98F772C}"/>
    <cellStyle name="Total 1 2 8 2" xfId="14357" xr:uid="{AAE3489A-36B9-4999-8A9E-E4A87D7D6B4B}"/>
    <cellStyle name="Total 1 2 9" xfId="9366" xr:uid="{A19D6195-8425-4450-A105-29C15FE1EB4F}"/>
    <cellStyle name="Total 1 3" xfId="2665" xr:uid="{9DF99DBE-12DE-43F0-81BE-5BE4FB45D923}"/>
    <cellStyle name="Total 1 3 2" xfId="12293" xr:uid="{CD6B1DA4-21FE-4680-B423-18473D050D15}"/>
    <cellStyle name="Total 1 3 2 2" xfId="15693" xr:uid="{5DA8D431-8994-41EC-9EC3-FC691A224B2F}"/>
    <cellStyle name="Total 1 3 2 3" xfId="17077" xr:uid="{6A1FAB2A-0AAC-48E1-8DE2-1E5A223EF447}"/>
    <cellStyle name="Total 1 3 3" xfId="10890" xr:uid="{398C3F2B-1CD9-47CB-BFE3-47045BDC9AD9}"/>
    <cellStyle name="Total 1 3 3 2" xfId="14121" xr:uid="{D6D5782F-46E7-4DA3-B160-5DED1B7170DF}"/>
    <cellStyle name="Total 1 3 3 3" xfId="15053" xr:uid="{938307DC-72FB-4BE9-8EF4-3E3BEB8EC3D3}"/>
    <cellStyle name="Total 1 3 4" xfId="9653" xr:uid="{6F1883BD-BE3A-4CFB-BDA0-3253BF825F09}"/>
    <cellStyle name="Total 1 3 5" xfId="13033" xr:uid="{966DC05D-CDA5-4A49-9D26-0D6FFF3737F9}"/>
    <cellStyle name="Total 1 3 6" xfId="7760" xr:uid="{E50DF231-A727-49AA-ADC9-67E2B126B610}"/>
    <cellStyle name="Total 1 4" xfId="2821" xr:uid="{70389B15-9C15-4966-91F0-55DEA0C2CBBC}"/>
    <cellStyle name="Total 1 4 2" xfId="11693" xr:uid="{BF19FB71-BD97-49C8-9132-F4A346B0F780}"/>
    <cellStyle name="Total 1 4 2 2" xfId="15398" xr:uid="{FCD073DE-6E41-4CB5-B0CA-ECFE70A486B2}"/>
    <cellStyle name="Total 1 4 3" xfId="9473" xr:uid="{4F93E604-8CA1-41CC-B71B-2B4CFA87B9A4}"/>
    <cellStyle name="Total 1 4 4" xfId="9033" xr:uid="{AB493BD3-9897-4255-85DC-4B3DC0F065C6}"/>
    <cellStyle name="Total 1 4 5" xfId="16577" xr:uid="{85615F6B-6C1F-455E-8746-FA0A01654B8F}"/>
    <cellStyle name="Total 1 4 6" xfId="7579" xr:uid="{E642F498-C39C-4238-81BB-EA7545D8D667}"/>
    <cellStyle name="Total 1 5" xfId="2702" xr:uid="{482F1946-EA12-479D-AE10-B1C2B933BE0E}"/>
    <cellStyle name="Total 1 5 2" xfId="15432" xr:uid="{B3F2D47A-9EA4-4018-AEC3-F86BA2A5C54C}"/>
    <cellStyle name="Total 1 5 3" xfId="16777" xr:uid="{91172B6B-A93C-4D3E-ADDF-A5A2E2DD6B86}"/>
    <cellStyle name="Total 1 5 4" xfId="11926" xr:uid="{E8F23A56-9A8F-441B-88E9-6400A604D729}"/>
    <cellStyle name="Total 1 6" xfId="4017" xr:uid="{E8645B3A-C55F-4A7F-93E0-A51B247B8B9B}"/>
    <cellStyle name="Total 1 6 2" xfId="9029" xr:uid="{55EBAEB6-0835-4E09-BBA5-A7F1D93F69E3}"/>
    <cellStyle name="Total 1 7" xfId="4505" xr:uid="{3BBD244D-4508-4D49-A8DF-6786C7C5986F}"/>
    <cellStyle name="Total 1 7 2" xfId="16121" xr:uid="{96878F89-736A-4140-A4CF-184A55584B0A}"/>
    <cellStyle name="Total 1 8" xfId="5758" xr:uid="{2D894456-AE61-4A18-98F7-9A1962646955}"/>
    <cellStyle name="Total 2" xfId="281" xr:uid="{A76A4577-218E-4D6E-8F77-CE8CF87FFE46}"/>
    <cellStyle name="Total 2 10" xfId="4239" xr:uid="{2C7873F9-0226-47C6-B097-DCE53CC81703}"/>
    <cellStyle name="Total 2 10 2" xfId="9030" xr:uid="{42CFD827-0CD9-451D-AA46-D4BC09B03389}"/>
    <cellStyle name="Total 2 11" xfId="5759" xr:uid="{5767F74C-3B27-45F0-BBD5-558BE4D74B78}"/>
    <cellStyle name="Total 2 12" xfId="6025" xr:uid="{1EAF2631-C104-475C-B9A1-797A39A2FA61}"/>
    <cellStyle name="Total 2 13" xfId="7377" xr:uid="{DF0F3BCE-F100-4747-881B-4D6497309964}"/>
    <cellStyle name="Total 2 2" xfId="885" xr:uid="{098ADFFE-3DBC-4010-914D-316BA595396A}"/>
    <cellStyle name="Total 2 2 2" xfId="1342" xr:uid="{9B81B659-5F89-4C3F-9C16-1A70C79EA8C4}"/>
    <cellStyle name="Total 2 2 2 2" xfId="2590" xr:uid="{C81263F0-28B2-44AB-988E-49DA05CEB88A}"/>
    <cellStyle name="Total 2 2 2 2 2" xfId="14860" xr:uid="{9A21121B-4EBC-4FAC-97AF-19386BCB9135}"/>
    <cellStyle name="Total 2 2 2 3" xfId="3096" xr:uid="{35DB7B0F-DFC5-4792-AEEB-CEC49C78D41A}"/>
    <cellStyle name="Total 2 2 2 3 2" xfId="15589" xr:uid="{6B12A30F-E29B-4DDB-97BB-C292EC81EAD7}"/>
    <cellStyle name="Total 2 2 2 4" xfId="1690" xr:uid="{C43AF49A-4371-4BE4-B0EB-033D965300BD}"/>
    <cellStyle name="Total 2 2 2 4 2" xfId="16982" xr:uid="{69181B5F-1DFA-42ED-A56F-F71A134CAC2A}"/>
    <cellStyle name="Total 2 2 2 5" xfId="3433" xr:uid="{3EBE5043-1DE3-44B8-AF4E-7C899B15E8C2}"/>
    <cellStyle name="Total 2 2 2 6" xfId="1833" xr:uid="{91455F8C-5B4B-44B1-A023-4F659C2FE495}"/>
    <cellStyle name="Total 2 2 2 7" xfId="4410" xr:uid="{B798A5AA-9303-4AD0-BD43-8E48243F913C}"/>
    <cellStyle name="Total 2 2 2 8" xfId="12186" xr:uid="{6960CB77-A0F2-4387-BE55-937A517178BD}"/>
    <cellStyle name="Total 2 2 3" xfId="2159" xr:uid="{812F5F0D-FE00-4EF6-B59E-BE20F6F939AC}"/>
    <cellStyle name="Total 2 2 3 2" xfId="14014" xr:uid="{168E32F3-ACAA-43FA-AE8E-EA6117FFAE34}"/>
    <cellStyle name="Total 2 2 3 3" xfId="15059" xr:uid="{C8958B95-2899-4012-86FC-DC6779BE4D62}"/>
    <cellStyle name="Total 2 2 3 4" xfId="10782" xr:uid="{7BBF9F3F-065F-43A5-A101-78A97D6C3402}"/>
    <cellStyle name="Total 2 2 4" xfId="2667" xr:uid="{11B8B244-0CA1-4598-802B-4F4FDBB12069}"/>
    <cellStyle name="Total 2 2 4 2" xfId="9770" xr:uid="{3806370C-58DA-42A7-8CFD-8E3036AE5BEE}"/>
    <cellStyle name="Total 2 2 5" xfId="2749" xr:uid="{6F51DBDB-0FC9-40C0-9E9B-65D960EC449F}"/>
    <cellStyle name="Total 2 2 5 2" xfId="13203" xr:uid="{AAC20D0D-B77C-4812-A6C1-C062DA7434DE}"/>
    <cellStyle name="Total 2 2 6" xfId="3983" xr:uid="{B5F6BB0C-09A0-48C1-A52B-B04825EB3242}"/>
    <cellStyle name="Total 2 2 6 2" xfId="14180" xr:uid="{6AB46C32-295D-43F6-B78C-E3DC7F315A2B}"/>
    <cellStyle name="Total 2 2 7" xfId="2340" xr:uid="{1DB2685A-A8FC-43C9-82D8-E50F35B2CB45}"/>
    <cellStyle name="Total 2 2 8" xfId="4085" xr:uid="{F2E88262-A80C-47A7-8FFC-E680CA96771B}"/>
    <cellStyle name="Total 2 2 9" xfId="7877" xr:uid="{BD58E65D-1755-40F4-A4BA-F5FCC6B7C834}"/>
    <cellStyle name="Total 2 3" xfId="884" xr:uid="{5D4DB370-717F-44FB-A4D7-BC0578364679}"/>
    <cellStyle name="Total 2 3 2" xfId="1341" xr:uid="{41E871A6-A69B-4A2C-8D09-20BEA34A50BE}"/>
    <cellStyle name="Total 2 3 2 2" xfId="2589" xr:uid="{D2F3BC85-C349-4309-8911-0E437F107C11}"/>
    <cellStyle name="Total 2 3 2 2 2" xfId="14919" xr:uid="{40E3CA4F-7ADC-436B-8C9A-DE11527E1920}"/>
    <cellStyle name="Total 2 3 2 3" xfId="3095" xr:uid="{1244F68C-328F-4D52-9A90-E37E4CDAE887}"/>
    <cellStyle name="Total 2 3 2 3 2" xfId="15694" xr:uid="{07A5B128-5278-4CFF-AB14-665F0AD69383}"/>
    <cellStyle name="Total 2 3 2 4" xfId="3128" xr:uid="{96A2FEBC-7CF5-4473-857D-34110A7A59F0}"/>
    <cellStyle name="Total 2 3 2 4 2" xfId="17078" xr:uid="{A36BB75A-9E6A-4204-AF86-55172B6D833B}"/>
    <cellStyle name="Total 2 3 2 5" xfId="3664" xr:uid="{3B567B37-22CE-4162-A57E-3F927D1E1C0E}"/>
    <cellStyle name="Total 2 3 2 6" xfId="3818" xr:uid="{8C01BC8C-98C9-4259-AE42-8E986C70CEDF}"/>
    <cellStyle name="Total 2 3 2 7" xfId="4366" xr:uid="{006A27FF-EFCB-423D-B5BE-665876A607E3}"/>
    <cellStyle name="Total 2 3 2 8" xfId="12294" xr:uid="{E20C305C-6C74-4AD9-AE04-30D1675FEDEE}"/>
    <cellStyle name="Total 2 3 3" xfId="2158" xr:uid="{C97DF493-7B66-45D8-8081-DC1F4B2A5862}"/>
    <cellStyle name="Total 2 3 3 2" xfId="14122" xr:uid="{8325B31B-C45C-41FF-802B-CA3F42F40C3B}"/>
    <cellStyle name="Total 2 3 3 3" xfId="13142" xr:uid="{D491C7CD-185A-40D5-B76F-4A5022A650E8}"/>
    <cellStyle name="Total 2 3 3 4" xfId="10891" xr:uid="{FC2F8FF1-D74B-4C53-A95B-314B5AAC8A79}"/>
    <cellStyle name="Total 2 3 4" xfId="2666" xr:uid="{7D3523BD-9B2F-42CF-8B49-3B56F8155AC3}"/>
    <cellStyle name="Total 2 3 4 2" xfId="10091" xr:uid="{75B69309-5FD3-4707-B2DC-2757A2595BC0}"/>
    <cellStyle name="Total 2 3 5" xfId="2850" xr:uid="{08842624-C0D5-4C7F-9E17-7BA31913D0EB}"/>
    <cellStyle name="Total 2 3 5 2" xfId="13485" xr:uid="{A84B68EF-5A80-4F0D-9BA1-74538A8CD9B6}"/>
    <cellStyle name="Total 2 3 6" xfId="3984" xr:uid="{F59DF2BD-4592-465F-91FA-E78B2C4A5FFA}"/>
    <cellStyle name="Total 2 3 6 2" xfId="13358" xr:uid="{89D0C573-4B53-40B7-86D2-95583AFC1344}"/>
    <cellStyle name="Total 2 3 7" xfId="4195" xr:uid="{5046E323-796D-4899-8262-B9816DAEDBDC}"/>
    <cellStyle name="Total 2 3 8" xfId="4334" xr:uid="{6BD57F8E-C883-4002-9E76-015CCEBF881C}"/>
    <cellStyle name="Total 2 3 9" xfId="8198" xr:uid="{C26826A8-869B-4E5A-9123-691BB0E97D6D}"/>
    <cellStyle name="Total 2 4" xfId="1194" xr:uid="{7C8C53CB-728B-4476-8B63-954ED693CDB4}"/>
    <cellStyle name="Total 2 4 2" xfId="2442" xr:uid="{08487BC0-C8CE-46BD-AA71-44E1E2B7516E}"/>
    <cellStyle name="Total 2 4 2 2" xfId="15040" xr:uid="{9300464C-2335-4F99-99CF-722C17710024}"/>
    <cellStyle name="Total 2 4 2 3" xfId="15863" xr:uid="{0FE6B684-5B70-4A2E-9361-C475E46186AB}"/>
    <cellStyle name="Total 2 4 2 4" xfId="17336" xr:uid="{43C55B3D-5807-4B2F-86A6-F57139A3CCF5}"/>
    <cellStyle name="Total 2 4 2 5" xfId="12561" xr:uid="{4864EF33-641E-4B7D-8722-4C47A109AE2A}"/>
    <cellStyle name="Total 2 4 3" xfId="2948" xr:uid="{5A19CADE-D461-4414-90B7-55CB0BA8B4B5}"/>
    <cellStyle name="Total 2 4 3 2" xfId="14337" xr:uid="{D529DEE8-A645-4CCB-BA09-0A56DAB49C77}"/>
    <cellStyle name="Total 2 4 3 3" xfId="14340" xr:uid="{63B65702-E2FF-4009-B797-F34674B8C234}"/>
    <cellStyle name="Total 2 4 3 4" xfId="11152" xr:uid="{B1BE7886-39D5-4D1C-9840-9F4799240F1C}"/>
    <cellStyle name="Total 2 4 4" xfId="3356" xr:uid="{21CE94B9-A2F2-419B-92DF-89732B3F48BD}"/>
    <cellStyle name="Total 2 4 4 2" xfId="9840" xr:uid="{1E929002-EFCA-44ED-9F79-AA9D0A6010D0}"/>
    <cellStyle name="Total 2 4 5" xfId="3755" xr:uid="{AAD5AFC8-4ECC-4E49-8CA1-F17A9964C688}"/>
    <cellStyle name="Total 2 4 5 2" xfId="13273" xr:uid="{DCFB4066-3ED9-4959-8D34-98B3DDC250E2}"/>
    <cellStyle name="Total 2 4 6" xfId="3624" xr:uid="{49181D77-5C86-4564-94D1-7A4E3AE057EA}"/>
    <cellStyle name="Total 2 4 6 2" xfId="14628" xr:uid="{306A907B-F77D-4641-A4D0-9191BB9D90CD}"/>
    <cellStyle name="Total 2 4 7" xfId="4383" xr:uid="{5DF1329A-755B-44E3-A9B7-2708E3333AC9}"/>
    <cellStyle name="Total 2 4 8" xfId="7947" xr:uid="{60C168CB-B002-47E7-A1B6-1E4E3A42CFBD}"/>
    <cellStyle name="Total 2 5" xfId="1623" xr:uid="{CEFCB420-A85B-4B40-AF6F-57D80E3819BF}"/>
    <cellStyle name="Total 2 5 2" xfId="12734" xr:uid="{C5C5FA5A-60A9-4447-A28A-0F6901B9A7BC}"/>
    <cellStyle name="Total 2 5 2 2" xfId="15124" xr:uid="{1C220C09-5A27-46BB-BD05-2A4EE4299597}"/>
    <cellStyle name="Total 2 5 2 3" xfId="15948" xr:uid="{82589A69-23AF-4928-B822-CC515B2B8AAD}"/>
    <cellStyle name="Total 2 5 2 4" xfId="17509" xr:uid="{8F63C4DF-4E96-4F40-90B4-F0AD9D5FDC92}"/>
    <cellStyle name="Total 2 5 3" xfId="11325" xr:uid="{EBA0329E-D632-4CD6-A10B-21F9652D9F02}"/>
    <cellStyle name="Total 2 5 3 2" xfId="14471" xr:uid="{E6B119A3-6C35-45B6-A5BB-6D16CCEB7ACA}"/>
    <cellStyle name="Total 2 5 3 3" xfId="9367" xr:uid="{5FAA3910-7B98-4B42-8D3C-FCFCD96C8A0D}"/>
    <cellStyle name="Total 2 5 4" xfId="10261" xr:uid="{4C913893-EFAE-4B3C-B172-FC8475F60268}"/>
    <cellStyle name="Total 2 5 5" xfId="13617" xr:uid="{7C3977B3-5073-44F7-8210-691C7ADBE6AA}"/>
    <cellStyle name="Total 2 5 6" xfId="14371" xr:uid="{776AE1B6-79A8-41AC-A741-B4CF9436741F}"/>
    <cellStyle name="Total 2 5 7" xfId="8371" xr:uid="{E7A7313C-12A3-4E2A-8850-FE61021792BA}"/>
    <cellStyle name="Total 2 6" xfId="1922" xr:uid="{E0D404D3-3E64-44E0-B9AD-FC26F56BA639}"/>
    <cellStyle name="Total 2 6 2" xfId="12469" xr:uid="{B11D4C11-5551-44D7-8CA2-A7D568FCE735}"/>
    <cellStyle name="Total 2 6 2 2" xfId="15007" xr:uid="{A775B02C-7955-431F-8BEA-79EA841EBA5C}"/>
    <cellStyle name="Total 2 6 2 3" xfId="15780" xr:uid="{16696B79-E5B2-48A8-A3BE-22A3DA37CCBC}"/>
    <cellStyle name="Total 2 6 2 4" xfId="17253" xr:uid="{185F0F39-1C00-4AD6-A239-94E8AC6D42CA}"/>
    <cellStyle name="Total 2 6 3" xfId="14254" xr:uid="{373D5CD2-ADFF-4218-A524-92DB510E27C8}"/>
    <cellStyle name="Total 2 6 4" xfId="13545" xr:uid="{9D4ADDE9-20E5-411E-A819-D96735896267}"/>
    <cellStyle name="Total 2 6 5" xfId="11067" xr:uid="{719763E4-A86B-48EF-87CD-98F0DC11A0B7}"/>
    <cellStyle name="Total 2 7" xfId="2768" xr:uid="{BBC7F879-BF32-4009-9BA3-0969C85C7B51}"/>
    <cellStyle name="Total 2 7 2" xfId="14705" xr:uid="{2ACE308D-4A00-420A-BE8F-A5BE99C9116A}"/>
    <cellStyle name="Total 2 7 3" xfId="15433" xr:uid="{72EBB854-A3F0-45BB-B3CC-0CA7A0714D18}"/>
    <cellStyle name="Total 2 7 4" xfId="16778" xr:uid="{0AD2245F-23FD-4265-961B-4BECDE3FBEB5}"/>
    <cellStyle name="Total 2 7 5" xfId="11927" xr:uid="{A3424CF5-20AA-4702-B713-90B0065F5F4D}"/>
    <cellStyle name="Total 2 8" xfId="3363" xr:uid="{36BAB609-8958-4C54-B007-F6085968141D}"/>
    <cellStyle name="Total 2 8 2" xfId="13806" xr:uid="{9DC3C0FC-E575-427B-AE04-B50FED38287D}"/>
    <cellStyle name="Total 2 8 3" xfId="14737" xr:uid="{80373A35-4B3A-4104-85A4-8761B89A5FB4}"/>
    <cellStyle name="Total 2 8 4" xfId="10549" xr:uid="{A7FF0E59-0EA7-46D5-B54F-964580040039}"/>
    <cellStyle name="Total 2 9" xfId="4066" xr:uid="{785F7A02-B53F-422C-AECF-56EB35090546}"/>
    <cellStyle name="Total 2 9 2" xfId="9272" xr:uid="{099E1C79-8C36-4E08-862A-DAC50C368954}"/>
    <cellStyle name="Total 3" xfId="909" xr:uid="{4DF128B3-B94A-4CCD-B647-9172E0A72A1E}"/>
    <cellStyle name="Total 3 10" xfId="9031" xr:uid="{221BFED8-5ACD-4DB4-B5FB-9D55E1DFD88A}"/>
    <cellStyle name="Total 3 11" xfId="7378" xr:uid="{B8006C0B-01A4-431B-B0A4-4A689B9F6084}"/>
    <cellStyle name="Total 3 2" xfId="5760" xr:uid="{BFB32E04-923C-48F6-AB54-015CDE9F01CB}"/>
    <cellStyle name="Total 3 2 2" xfId="12187" xr:uid="{F83E1536-5F7E-4853-A13C-CB519DC83B99}"/>
    <cellStyle name="Total 3 2 2 2" xfId="14861" xr:uid="{1DC639C0-3EA0-432F-A909-C4AF518DF914}"/>
    <cellStyle name="Total 3 2 2 3" xfId="15590" xr:uid="{01F890D9-D2DB-4484-BE68-313BD9B5036A}"/>
    <cellStyle name="Total 3 2 2 4" xfId="16983" xr:uid="{198916F5-6CD9-4F09-BC1B-40B9EFE70528}"/>
    <cellStyle name="Total 3 2 3" xfId="10783" xr:uid="{B683AD77-32B2-469A-AD70-1CA9F20DFBDC}"/>
    <cellStyle name="Total 3 2 3 2" xfId="14015" xr:uid="{C5EF1A9A-3C3F-407C-B40E-DD99A8C505B1}"/>
    <cellStyle name="Total 3 2 3 3" xfId="13148" xr:uid="{E2B1FDAA-314C-488A-98C3-18402A36EDDE}"/>
    <cellStyle name="Total 3 2 4" xfId="9769" xr:uid="{92DA5272-A4D7-449C-846B-6DBE22E32E7C}"/>
    <cellStyle name="Total 3 2 5" xfId="13202" xr:uid="{4D06D7D9-7C49-40E8-8DF4-67D958DC39F1}"/>
    <cellStyle name="Total 3 2 6" xfId="13030" xr:uid="{A1D31E90-9B47-43B1-8F17-2AB5702DBDE4}"/>
    <cellStyle name="Total 3 2 7" xfId="7876" xr:uid="{E72C9580-A7CA-4D2F-91A4-5D7F0B40B80B}"/>
    <cellStyle name="Total 3 3" xfId="6026" xr:uid="{F07047E3-A58F-4106-A6CF-8114AE17BF3F}"/>
    <cellStyle name="Total 3 3 2" xfId="12295" xr:uid="{5E32990E-0955-4FAF-9A40-8C7608B732DD}"/>
    <cellStyle name="Total 3 3 2 2" xfId="14920" xr:uid="{0AF1CCCC-50DC-4B69-A68E-25FFE6AF9EEA}"/>
    <cellStyle name="Total 3 3 2 3" xfId="15695" xr:uid="{ED132709-EA9F-4D99-8BBA-DE16F7BB36DA}"/>
    <cellStyle name="Total 3 3 2 4" xfId="17079" xr:uid="{E5A68377-36C0-424D-9941-A6EA5A36D3E3}"/>
    <cellStyle name="Total 3 3 3" xfId="10892" xr:uid="{9BF0DFCB-9B80-4CD5-A8E4-345BE44B836A}"/>
    <cellStyle name="Total 3 3 3 2" xfId="14123" xr:uid="{0F974858-832B-41BB-9A70-0104A694F86E}"/>
    <cellStyle name="Total 3 3 3 3" xfId="12949" xr:uid="{12BB3F7D-40AC-4D00-80D3-B17B7F2F5350}"/>
    <cellStyle name="Total 3 3 4" xfId="10092" xr:uid="{F2989064-C2E4-4909-9E21-E6219C4DD58F}"/>
    <cellStyle name="Total 3 3 5" xfId="13486" xr:uid="{5904132D-9689-4B54-A672-98310C38B463}"/>
    <cellStyle name="Total 3 3 6" xfId="14598" xr:uid="{3B669255-E25D-4615-86E0-35295C78571E}"/>
    <cellStyle name="Total 3 3 7" xfId="8199" xr:uid="{F5FE03D5-6EF5-4C8E-BAC0-9C98DFDC8E5B}"/>
    <cellStyle name="Total 3 4" xfId="8212" xr:uid="{A4241EFC-10E0-484E-B089-547386C5E87A}"/>
    <cellStyle name="Total 3 4 2" xfId="12562" xr:uid="{48CB6C7F-8567-40B6-A402-7BF3B768896C}"/>
    <cellStyle name="Total 3 4 2 2" xfId="15041" xr:uid="{AA1B46AC-AD65-42F4-A59D-01B71AD62011}"/>
    <cellStyle name="Total 3 4 2 3" xfId="15864" xr:uid="{C8589CE6-FB11-4EC7-ACF6-15EB4BFF6780}"/>
    <cellStyle name="Total 3 4 2 4" xfId="17337" xr:uid="{1E3CFBE6-6532-4211-BA13-436BC7F20A54}"/>
    <cellStyle name="Total 3 4 3" xfId="11153" xr:uid="{694E7DB5-BC05-411D-AD29-EE43C7CEC5AD}"/>
    <cellStyle name="Total 3 4 3 2" xfId="14338" xr:uid="{2306723A-A62B-415E-B43B-CC7614E4D5CE}"/>
    <cellStyle name="Total 3 4 3 3" xfId="15042" xr:uid="{85CA5B26-DE1A-4C2C-8010-5C983AE2B10C}"/>
    <cellStyle name="Total 3 4 4" xfId="10104" xr:uid="{142C18A9-C6CF-4A8C-A863-FCC8B2E7AC6E}"/>
    <cellStyle name="Total 3 4 5" xfId="13498" xr:uid="{E910E2D6-3830-40D9-B7F5-7678F6050413}"/>
    <cellStyle name="Total 3 4 6" xfId="12972" xr:uid="{28222C55-4952-45D2-8469-7FF3017254CD}"/>
    <cellStyle name="Total 3 5" xfId="8136" xr:uid="{663A52F6-724E-4D45-A9E3-94C24BC4647F}"/>
    <cellStyle name="Total 3 5 2" xfId="12735" xr:uid="{E125D5EB-7E7F-4DDE-8477-D0FE84EF2382}"/>
    <cellStyle name="Total 3 5 2 2" xfId="15125" xr:uid="{110FCC24-AA23-40C9-8B56-BDE258394774}"/>
    <cellStyle name="Total 3 5 2 3" xfId="15949" xr:uid="{38E078B8-CA43-46C0-AAD1-75E00DBF9117}"/>
    <cellStyle name="Total 3 5 2 4" xfId="17510" xr:uid="{750D910A-64A1-4AA9-9685-60C79542E1AD}"/>
    <cellStyle name="Total 3 5 3" xfId="11326" xr:uid="{419E81AC-3CD0-4653-A931-FAAA939AEA50}"/>
    <cellStyle name="Total 3 5 3 2" xfId="14472" xr:uid="{A4D12DEF-00FC-416F-9660-EF339730C913}"/>
    <cellStyle name="Total 3 5 3 3" xfId="13600" xr:uid="{487B658F-180A-4E13-90CA-2A535CEB2135}"/>
    <cellStyle name="Total 3 5 4" xfId="10029" xr:uid="{9D25776C-3E26-49B9-9907-707A0BF57814}"/>
    <cellStyle name="Total 3 5 5" xfId="13423" xr:uid="{F828B4FA-EC43-4220-8AA8-3ED6F0301FC1}"/>
    <cellStyle name="Total 3 5 6" xfId="15253" xr:uid="{DD4D1F75-0FCB-4CBB-A102-463835CB0323}"/>
    <cellStyle name="Total 3 6" xfId="11068" xr:uid="{C418714F-C5FB-4B20-9645-45DF068558AE}"/>
    <cellStyle name="Total 3 6 2" xfId="12470" xr:uid="{15EFAF20-D5F4-4198-9388-E4428EC1677D}"/>
    <cellStyle name="Total 3 6 2 2" xfId="15008" xr:uid="{574371FC-B969-4365-BC5D-E25FE5CF7B06}"/>
    <cellStyle name="Total 3 6 2 3" xfId="15781" xr:uid="{90854DD0-EF25-42FC-B473-E496FBC3CF3F}"/>
    <cellStyle name="Total 3 6 2 4" xfId="17254" xr:uid="{14BACB53-0ECC-41E8-B28F-AF73679661AB}"/>
    <cellStyle name="Total 3 6 3" xfId="14255" xr:uid="{9CB62DD3-89CE-4E4C-BDCE-5DDA79A391ED}"/>
    <cellStyle name="Total 3 6 4" xfId="14716" xr:uid="{E4A88DBB-7815-43C0-AD72-5FFA644F28B5}"/>
    <cellStyle name="Total 3 7" xfId="11928" xr:uid="{C6011EFB-C3DA-4617-AB43-68CA77FBDB39}"/>
    <cellStyle name="Total 3 7 2" xfId="14706" xr:uid="{FE273C47-D74D-44A4-823D-3542F839B4F7}"/>
    <cellStyle name="Total 3 7 3" xfId="15434" xr:uid="{F5C5EFF7-D349-428A-965E-F7D77436A4AE}"/>
    <cellStyle name="Total 3 7 4" xfId="16779" xr:uid="{42EEAC20-B9F5-45F8-9989-AB9C6025DF4C}"/>
    <cellStyle name="Total 3 8" xfId="10550" xr:uid="{4FCE54EF-4EF8-4FDD-BBA5-597BC6C5EFB4}"/>
    <cellStyle name="Total 3 8 2" xfId="13807" xr:uid="{FB2ADCE4-DF21-4CAD-A7A9-1DF105B03BFA}"/>
    <cellStyle name="Total 3 8 3" xfId="13060" xr:uid="{7505B176-4A56-478F-A494-1E327F233622}"/>
    <cellStyle name="Total 3 9" xfId="9273" xr:uid="{84B74F92-914F-41FD-8148-3EFFD9FE3645}"/>
    <cellStyle name="Total 4" xfId="175" xr:uid="{2B34966E-2D53-4352-B1B7-0182EED3A194}"/>
    <cellStyle name="Total 5" xfId="141" xr:uid="{DC263CF0-0215-4B1B-9078-3189E4E8E186}"/>
    <cellStyle name="Total 5 2" xfId="1152" xr:uid="{F230BA40-112B-4363-806E-D76772C033FF}"/>
    <cellStyle name="Total 5 2 2" xfId="2400" xr:uid="{E6A1DEDF-9D5A-43B6-B83B-F63BE86801C2}"/>
    <cellStyle name="Total 5 2 3" xfId="2906" xr:uid="{F2BC0F14-4AC0-4EBF-8850-DE212267F731}"/>
    <cellStyle name="Total 5 2 4" xfId="2065" xr:uid="{A18E6461-19A6-4408-B6A5-7CF6F38B90C7}"/>
    <cellStyle name="Total 5 2 5" xfId="3955" xr:uid="{1F24080C-6462-45AC-B8A3-5E4582C378A1}"/>
    <cellStyle name="Total 5 2 6" xfId="3860" xr:uid="{5EDB13A5-1FC2-4AE9-A4B2-CC35FDCC40A5}"/>
    <cellStyle name="Total 5 2 7" xfId="4484" xr:uid="{EE3D7ED9-4094-4B9A-B962-16353016C056}"/>
    <cellStyle name="Total 5 3" xfId="1500" xr:uid="{D2061C61-0416-48D3-8A5D-3976F0845EE6}"/>
    <cellStyle name="Total 5 4" xfId="2230" xr:uid="{A55D6245-72EF-473E-BC65-D3DEFA818F1C}"/>
    <cellStyle name="Total 5 5" xfId="3530" xr:uid="{A8F66A73-53FE-4936-97A5-CC5E0E08BA3E}"/>
    <cellStyle name="Total 5 6" xfId="3635" xr:uid="{5924B6C9-887C-429E-BFB3-04BCAC13362D}"/>
    <cellStyle name="Total 5 7" xfId="1458" xr:uid="{5DE423C4-2AE6-41F8-9C08-741D5E497961}"/>
    <cellStyle name="Total 5 8" xfId="4164" xr:uid="{6FF4F0DB-A3B2-41E8-B893-90F9E1DD9FDC}"/>
    <cellStyle name="Totals" xfId="886" xr:uid="{8F8AEC79-02FC-438D-88CF-6D8BFB19751A}"/>
    <cellStyle name="User Input" xfId="5" xr:uid="{A7065D57-8A16-4108-866A-36257493668F}"/>
    <cellStyle name="User Input 2" xfId="6085" xr:uid="{BCAB0299-F179-449C-861B-E78CCDE4B6BC}"/>
    <cellStyle name="Währung [0]_Compiling Utility Macros" xfId="887" xr:uid="{04AB69C2-53A5-42FF-A8D3-698CAA5A06BA}"/>
    <cellStyle name="Währung_Compiling Utility Macros" xfId="888" xr:uid="{95F6EA53-9BBC-4A3E-B266-001F8F6986AF}"/>
    <cellStyle name="Warning Text 2" xfId="282" xr:uid="{2F1BDF40-7980-43F1-8F00-0EF6C103D6CB}"/>
    <cellStyle name="Warning Text 2 2" xfId="890" xr:uid="{9756869F-CD26-4275-8E56-320FBB9E15D5}"/>
    <cellStyle name="Warning Text 2 3" xfId="889" xr:uid="{C390A2D7-9D72-42AA-B134-4A6BAD29FE3B}"/>
    <cellStyle name="Warning Text 2 4" xfId="5762" xr:uid="{E6DEC116-FF6C-41C5-A7D5-8F0C43CF8B2E}"/>
    <cellStyle name="Warning Text 3" xfId="891" xr:uid="{E8D8088E-9CED-44EE-B37B-4526B119D0C8}"/>
    <cellStyle name="Warning Text 3 2" xfId="5763" xr:uid="{7DBE5A50-6E26-40FD-A7AF-C93CA2C12C8D}"/>
    <cellStyle name="Warning Text 4" xfId="906" xr:uid="{17C4CD1F-4B0E-4047-96C2-33CC818B6234}"/>
    <cellStyle name="Warning Text 5" xfId="172" xr:uid="{B323E4CA-D8D4-47EE-9CE4-CD02891A6D43}"/>
    <cellStyle name="Warning Text 6" xfId="142" xr:uid="{D467C304-ACE4-4C58-9410-B8C43269F420}"/>
    <cellStyle name="Year" xfId="5870" xr:uid="{66D6B31E-9268-47DA-99DC-0C8DF86CE6E7}"/>
    <cellStyle name="Yellow" xfId="892" xr:uid="{109586ED-6BE3-4959-BEA0-22F8F4B7F31E}"/>
    <cellStyle name="Yellow 2" xfId="5765" xr:uid="{7843056B-C234-4F47-B516-13509CCB4887}"/>
    <cellStyle name="Yellow 2 2" xfId="5766" xr:uid="{21E4E1D4-8A31-417C-804C-B484EF040F96}"/>
    <cellStyle name="Yellow 2 3" xfId="5767" xr:uid="{EA5CE4B5-5F1C-4C18-98C8-CDDB512A9A92}"/>
    <cellStyle name="Yellow 2 4" xfId="5768" xr:uid="{542891C9-7212-4421-AC10-95CB81ACACA3}"/>
    <cellStyle name="Yellow 2 5" xfId="5769" xr:uid="{E8AAA2E9-1EBF-4139-A08D-19DB164D1008}"/>
    <cellStyle name="Yellow 2 6" xfId="5770" xr:uid="{788EA516-9152-4BCF-AE5A-05952357D074}"/>
    <cellStyle name="Yellow 2 7" xfId="5771" xr:uid="{D90F1427-0E64-4194-B351-29070ED640B2}"/>
    <cellStyle name="Yellow 2 8" xfId="5772" xr:uid="{3E5EE38F-5500-493C-888D-1BB4CA426C21}"/>
    <cellStyle name="Yellow 3" xfId="5764" xr:uid="{97CF2583-920A-42E5-9B76-7046F6CC82B7}"/>
  </cellStyles>
  <dxfs count="4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numFmt numFmtId="171" formatCode="0.0%"/>
      <fill>
        <patternFill patternType="none">
          <bgColor auto="1"/>
        </patternFill>
      </fill>
    </dxf>
  </dxfs>
  <tableStyles count="0" defaultTableStyle="TableStyleMedium2" defaultPivotStyle="PivotStyleLight16"/>
  <colors>
    <mruColors>
      <color rgb="FF666666"/>
      <color rgb="FF797979"/>
      <color rgb="FF828282"/>
      <color rgb="FFB40000"/>
      <color rgb="FF4D4D4D"/>
      <color rgb="FFFFC269"/>
      <color rgb="FFA162D0"/>
      <color rgb="FFFF2525"/>
      <color rgb="FF6A8ED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84425</xdr:colOff>
      <xdr:row>1</xdr:row>
      <xdr:rowOff>12400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161925</xdr:colOff>
      <xdr:row>8</xdr:row>
      <xdr:rowOff>95251</xdr:rowOff>
    </xdr:from>
    <xdr:ext cx="2723809" cy="352424"/>
    <xdr:pic>
      <xdr:nvPicPr>
        <xdr:cNvPr id="2" name="Picture 1" descr="Maximum Revenue = Pass through items plus Site Specific Charges plus Transmission Owner Final Sums plus RIIO-1 Network Innovation Competition plus Strategic Innovation Fund plus Legacy Adjustments to Revenue plus Adjustment term plus Correction Term">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1925" y="2000251"/>
          <a:ext cx="2723809" cy="352424"/>
        </a:xfrm>
        <a:prstGeom prst="rect">
          <a:avLst/>
        </a:prstGeom>
      </xdr:spPr>
    </xdr:pic>
    <xdr:clientData/>
  </xdr:oneCellAnchor>
  <xdr:oneCellAnchor>
    <xdr:from>
      <xdr:col>1</xdr:col>
      <xdr:colOff>76200</xdr:colOff>
      <xdr:row>46</xdr:row>
      <xdr:rowOff>38099</xdr:rowOff>
    </xdr:from>
    <xdr:ext cx="1702381" cy="238125"/>
    <xdr:pic>
      <xdr:nvPicPr>
        <xdr:cNvPr id="3" name="Picture 2" descr="BDt equals BDAt plus RBD">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85800" y="9182099"/>
          <a:ext cx="1702381" cy="238125"/>
        </a:xfrm>
        <a:prstGeom prst="rect">
          <a:avLst/>
        </a:prstGeom>
      </xdr:spPr>
    </xdr:pic>
    <xdr:clientData/>
  </xdr:oneCellAnchor>
  <xdr:oneCellAnchor>
    <xdr:from>
      <xdr:col>0</xdr:col>
      <xdr:colOff>47625</xdr:colOff>
      <xdr:row>26</xdr:row>
      <xdr:rowOff>21754</xdr:rowOff>
    </xdr:from>
    <xdr:ext cx="3629025" cy="433109"/>
    <xdr:pic>
      <xdr:nvPicPr>
        <xdr:cNvPr id="4" name="Picture 3" descr="PTt equals LFt plus ITCt plus Termt plus TSPt plus TSHt plus TNGETt plus TOFTOt plus OFTETt plus TICFt plus TICPt plus BD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7625" y="5355754"/>
          <a:ext cx="3629025" cy="433109"/>
        </a:xfrm>
        <a:prstGeom prst="rect">
          <a:avLst/>
        </a:prstGeom>
      </xdr:spPr>
    </xdr:pic>
    <xdr:clientData/>
  </xdr:oneCellAnchor>
  <xdr:oneCellAnchor>
    <xdr:from>
      <xdr:col>0</xdr:col>
      <xdr:colOff>161925</xdr:colOff>
      <xdr:row>93</xdr:row>
      <xdr:rowOff>38100</xdr:rowOff>
    </xdr:from>
    <xdr:ext cx="3200000" cy="314286"/>
    <xdr:pic>
      <xdr:nvPicPr>
        <xdr:cNvPr id="5" name="Picture 4" descr="LARt equals LTRUt plus LPTt minus LKt plus LDISt plus LT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25" y="18135600"/>
          <a:ext cx="3200000" cy="314286"/>
        </a:xfrm>
        <a:prstGeom prst="rect">
          <a:avLst/>
        </a:prstGeom>
      </xdr:spPr>
    </xdr:pic>
    <xdr:clientData/>
  </xdr:oneCellAnchor>
  <xdr:oneCellAnchor>
    <xdr:from>
      <xdr:col>1</xdr:col>
      <xdr:colOff>19050</xdr:colOff>
      <xdr:row>106</xdr:row>
      <xdr:rowOff>28575</xdr:rowOff>
    </xdr:from>
    <xdr:ext cx="1895238" cy="295238"/>
    <xdr:pic>
      <xdr:nvPicPr>
        <xdr:cNvPr id="6" name="Picture 5" descr="LPTt equals LLFt plus LITCt plus LRBt">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28650" y="20602575"/>
          <a:ext cx="1895238" cy="295238"/>
        </a:xfrm>
        <a:prstGeom prst="rect">
          <a:avLst/>
        </a:prstGeom>
      </xdr:spPr>
    </xdr:pic>
    <xdr:clientData/>
  </xdr:oneCellAnchor>
  <xdr:oneCellAnchor>
    <xdr:from>
      <xdr:col>1</xdr:col>
      <xdr:colOff>9525</xdr:colOff>
      <xdr:row>144</xdr:row>
      <xdr:rowOff>38100</xdr:rowOff>
    </xdr:from>
    <xdr:ext cx="2600000" cy="209524"/>
    <xdr:pic>
      <xdr:nvPicPr>
        <xdr:cNvPr id="7" name="Picture 6" descr="ADJt equals ( TOt-1 minus TO*t-1 ) times ( 1 plus It-1 plus 1.15% )">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619125" y="22707600"/>
          <a:ext cx="2600000" cy="209524"/>
        </a:xfrm>
        <a:prstGeom prst="rect">
          <a:avLst/>
        </a:prstGeom>
      </xdr:spPr>
    </xdr:pic>
    <xdr:clientData/>
  </xdr:oneCellAnchor>
  <xdr:oneCellAnchor>
    <xdr:from>
      <xdr:col>1</xdr:col>
      <xdr:colOff>28575</xdr:colOff>
      <xdr:row>158</xdr:row>
      <xdr:rowOff>57150</xdr:rowOff>
    </xdr:from>
    <xdr:ext cx="3219048" cy="219048"/>
    <xdr:pic>
      <xdr:nvPicPr>
        <xdr:cNvPr id="8" name="Picture 7" descr="Kt equals ( TOt-1 minus TNRt-1 ) times ( 1 plus It-1 plus 1.15% plus PRPt-1 times PRAt-1 )">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638175" y="25203150"/>
          <a:ext cx="3219048" cy="219048"/>
        </a:xfrm>
        <a:prstGeom prst="rect">
          <a:avLst/>
        </a:prstGeom>
      </xdr:spPr>
    </xdr:pic>
    <xdr:clientData/>
  </xdr:oneCellAnchor>
  <xdr:oneCellAnchor>
    <xdr:from>
      <xdr:col>1</xdr:col>
      <xdr:colOff>54415</xdr:colOff>
      <xdr:row>173</xdr:row>
      <xdr:rowOff>142709</xdr:rowOff>
    </xdr:from>
    <xdr:ext cx="2409825" cy="507756"/>
    <xdr:pic>
      <xdr:nvPicPr>
        <xdr:cNvPr id="9" name="Picture 8" descr="PRAt equals; EITHER 1.15% if TNRt divided by TOt is equal to or greater than 1.055; OR negative 1.15% if TNRt divided by TOt is equal or less than 0.945; OR 0 otherwis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302893" y="55031557"/>
          <a:ext cx="2409825" cy="507756"/>
        </a:xfrm>
        <a:prstGeom prst="rect">
          <a:avLst/>
        </a:prstGeom>
      </xdr:spPr>
    </xdr:pic>
    <xdr:clientData/>
  </xdr:oneCellAnchor>
  <xdr:oneCellAnchor>
    <xdr:from>
      <xdr:col>0</xdr:col>
      <xdr:colOff>32544</xdr:colOff>
      <xdr:row>116</xdr:row>
      <xdr:rowOff>35719</xdr:rowOff>
    </xdr:from>
    <xdr:ext cx="5282233" cy="450957"/>
    <xdr:pic>
      <xdr:nvPicPr>
        <xdr:cNvPr id="10" name="Picture 9" descr="DISCt = ( Termt plus TSPt plus TSHt plus TNGETt plus TOFTOt plus OFETt plus TICFt plus TICPt ) minus ( Term*t plus TSP*t plus TNGET* plus TOFTO*t plus OFET*t plus TICF*t plus TICP*t )">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30639" y="36602194"/>
          <a:ext cx="5282233" cy="450957"/>
        </a:xfrm>
        <a:prstGeom prst="rect">
          <a:avLst/>
        </a:prstGeom>
      </xdr:spPr>
    </xdr:pic>
    <xdr:clientData/>
  </xdr:oneCellAnchor>
  <xdr:oneCellAnchor>
    <xdr:from>
      <xdr:col>0</xdr:col>
      <xdr:colOff>132522</xdr:colOff>
      <xdr:row>144</xdr:row>
      <xdr:rowOff>0</xdr:rowOff>
    </xdr:from>
    <xdr:ext cx="3178969" cy="304029"/>
    <xdr:pic>
      <xdr:nvPicPr>
        <xdr:cNvPr id="11" name="Picture 10" descr="Adjustment term equals to ( TOt-1 minus TO*t-1 minus DISCt-1 ) times ( 1 plus It-1 plus 1.15% )">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32522" y="47535548"/>
          <a:ext cx="3178969" cy="3040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3619500</xdr:colOff>
          <xdr:row>75</xdr:row>
          <xdr:rowOff>146050</xdr:rowOff>
        </xdr:from>
        <xdr:to>
          <xdr:col>2</xdr:col>
          <xdr:colOff>381000</xdr:colOff>
          <xdr:row>77</xdr:row>
          <xdr:rowOff>63500</xdr:rowOff>
        </xdr:to>
        <xdr:sp macro="" textlink="">
          <xdr:nvSpPr>
            <xdr:cNvPr id="31745" name="Object 1" descr="Equation outlining that black start services cost allowance equals black start total costs minus black start total costs adjustment. " hidden="1">
              <a:extLst>
                <a:ext uri="{63B3BB69-23CF-44E3-9099-C40C66FF867C}">
                  <a14:compatExt spid="_x0000_s31745"/>
                </a:ext>
                <a:ext uri="{FF2B5EF4-FFF2-40B4-BE49-F238E27FC236}">
                  <a16:creationId xmlns:a16="http://schemas.microsoft.com/office/drawing/2014/main" id="{00000000-0008-0000-0A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2590800</xdr:colOff>
          <xdr:row>93</xdr:row>
          <xdr:rowOff>38100</xdr:rowOff>
        </xdr:from>
        <xdr:to>
          <xdr:col>3</xdr:col>
          <xdr:colOff>0</xdr:colOff>
          <xdr:row>95</xdr:row>
          <xdr:rowOff>177800</xdr:rowOff>
        </xdr:to>
        <xdr:sp macro="" textlink="">
          <xdr:nvSpPr>
            <xdr:cNvPr id="31746" name="Object 2" descr="Equation outlining the SO-TO Cost Allowance True-Up" hidden="1">
              <a:extLst>
                <a:ext uri="{63B3BB69-23CF-44E3-9099-C40C66FF867C}">
                  <a14:compatExt spid="_x0000_s31746"/>
                </a:ext>
                <a:ext uri="{FF2B5EF4-FFF2-40B4-BE49-F238E27FC236}">
                  <a16:creationId xmlns:a16="http://schemas.microsoft.com/office/drawing/2014/main" id="{00000000-0008-0000-0A00-000002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0</xdr:colOff>
      <xdr:row>47</xdr:row>
      <xdr:rowOff>0</xdr:rowOff>
    </xdr:from>
    <xdr:ext cx="5339047" cy="365715"/>
    <xdr:pic>
      <xdr:nvPicPr>
        <xdr:cNvPr id="2" name="Picture 1" descr="Balancing External Costs equals Cost of licensee bids and offers in BM less non-delivery charges plus Contact of availability for use of BM services plus Balancing service adjustments minus Balancing service provision to others plus Incentive Payments plus Incentive Payments Reconciliation plus Black Start Services Cost Allowance plus SO-TO Cost Allowanc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8820150"/>
          <a:ext cx="5339047" cy="365715"/>
        </a:xfrm>
        <a:prstGeom prst="rect">
          <a:avLst/>
        </a:prstGeom>
      </xdr:spPr>
    </xdr:pic>
    <xdr:clientData/>
  </xdr:oneCellAnchor>
  <xdr:twoCellAnchor editAs="oneCell">
    <xdr:from>
      <xdr:col>0</xdr:col>
      <xdr:colOff>0</xdr:colOff>
      <xdr:row>12</xdr:row>
      <xdr:rowOff>147917</xdr:rowOff>
    </xdr:from>
    <xdr:to>
      <xdr:col>0</xdr:col>
      <xdr:colOff>4249271</xdr:colOff>
      <xdr:row>15</xdr:row>
      <xdr:rowOff>10009</xdr:rowOff>
    </xdr:to>
    <xdr:pic>
      <xdr:nvPicPr>
        <xdr:cNvPr id="3" name="Picture 2" descr="Balancing External Costs equals Cost of licensee bids and offers in BM less non-delivery charges plus Contract for the availability or use of Balancing Services and associated costs plus Balancing Service adjustments minus Costs of balancing service provision to others plus SO-TO Cost allowance plus Legacy inflation true up plus cost of the Covid support scheme incurred in 2020/21 plus cost of the exceptional costs support scheme incurred in 2021/22 plus cost of the scheme to cap BSUoS costs and defer payment to 2023/24">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3267354"/>
          <a:ext cx="4249271" cy="381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gg/CO/Cost_and_Outputs_Lib/RIIO-ET2_Cost_Assessment/01.02_BPDTs/BPDT_Submissions/SPT_BPDT_DEC_Working_Versi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RIIO_2_%20External_BSUoS_templat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RIIO-T1%20NGET%20Revenue%20Reporting%20Template%2013-14%20(as%20per%20NG%20Comments)%2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2014_15_SHE_Revenue_Return_Model%20-%20TEMPLATE%20v1.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ites/GRP-INT-UK-Finance-Controllership-Electricity-System-Operator/Shared%20Documents/Regulatory%20Finance/AIP/2022-23/01.%20DryRun%201_%20August/3.%20PCFM%20updated%20inflation%20RRP%2026%20July%202022/3.final%20version%20tax%20trigger%20ESO%20PCFM%20for%20AIP%202022%2026.07.xlsm?7AED458A" TargetMode="External"/><Relationship Id="rId1" Type="http://schemas.openxmlformats.org/officeDocument/2006/relationships/externalLinkPath" Target="file:///\\7AED458A\3.final%20version%20tax%20trigger%20ESO%20PCFM%20for%20AIP%202022%2026.07.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gem.gov.uk/Shared/NGDSSWRK002/Strategic_Financial_Planning/A%20-%20RIIO%20Business%20Partnering/Revenue%20RRP/2018-19/Submission%20Files/NGET%20Revenue%20RRP%202018-19%20RPIA%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Copy%20of%202020-21_ngeso_revenue_rrp_v4%20P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BPDT"/>
      <sheetName val="Inp_DataHub_Costs"/>
      <sheetName val="Inp_DataHub_Volumes"/>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4.18 - Inflation update"/>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Interface"/>
      <sheetName val="SystemOperator"/>
      <sheetName val="SOIAR"/>
      <sheetName val="LiveResults"/>
      <sheetName val="SavedResults"/>
      <sheetName val="Annual Inflation"/>
      <sheetName val="Monthly Inflation"/>
    </sheetNames>
    <sheetDataSet>
      <sheetData sheetId="0"/>
      <sheetData sheetId="1"/>
      <sheetData sheetId="2"/>
      <sheetData sheetId="3"/>
      <sheetData sheetId="4"/>
      <sheetData sheetId="5"/>
      <sheetData sheetId="6">
        <row r="29">
          <cell r="AK29">
            <v>264.99166666666673</v>
          </cell>
          <cell r="AL29">
            <v>274.90833333333336</v>
          </cell>
          <cell r="AM29">
            <v>283.30833333333334</v>
          </cell>
          <cell r="AN29">
            <v>290.64166666666665</v>
          </cell>
          <cell r="AO29">
            <v>294.16666666666669</v>
          </cell>
          <cell r="AP29">
            <v>307.32821397646848</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True Up"/>
      <sheetName val="R7 Pass Through"/>
      <sheetName val="R8 Output incentives"/>
      <sheetName val="R9 Innovation incentive"/>
      <sheetName val="R12 SO MAR"/>
      <sheetName val="R10 Correction"/>
      <sheetName val="R11 TIRG"/>
      <sheetName val="R14 Rec to Stat Ac"/>
      <sheetName val="R13 Excluded Revenue"/>
      <sheetName val="R16 SO External Rev"/>
      <sheetName val="R15 SO Internal"/>
      <sheetName val="Draft Changes"/>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3.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5" Type="http://schemas.openxmlformats.org/officeDocument/2006/relationships/image" Target="../media/image12.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codeName="Sheet1">
    <tabColor theme="5"/>
    <pageSetUpPr autoPageBreaks="0"/>
  </sheetPr>
  <dimension ref="A1:L38"/>
  <sheetViews>
    <sheetView showGridLines="0" workbookViewId="0">
      <selection activeCell="E21" sqref="E21"/>
    </sheetView>
  </sheetViews>
  <sheetFormatPr defaultColWidth="0" defaultRowHeight="13.5" zeroHeight="1"/>
  <cols>
    <col min="1" max="1" width="9.23046875" customWidth="1"/>
    <col min="2" max="6" width="9.23046875" style="47" customWidth="1"/>
    <col min="7" max="11" width="9.23046875" customWidth="1"/>
    <col min="12" max="12" width="9" hidden="1" customWidth="1"/>
    <col min="13" max="16384" width="9.23046875" hidden="1"/>
  </cols>
  <sheetData>
    <row r="1" spans="1:11" s="442" customFormat="1" ht="56.9" customHeight="1"/>
    <row r="2" spans="1:11" ht="25">
      <c r="A2" s="1" t="s">
        <v>0</v>
      </c>
      <c r="B2" s="2"/>
      <c r="C2" s="2"/>
      <c r="D2" s="2"/>
      <c r="E2" s="3"/>
      <c r="F2" s="2"/>
      <c r="G2" s="2"/>
      <c r="H2" s="4"/>
      <c r="I2" s="2"/>
      <c r="J2" s="3"/>
      <c r="K2" s="2"/>
    </row>
    <row r="3" spans="1:11" ht="25">
      <c r="A3" s="4" t="str">
        <f>$E$14</f>
        <v>National Grid Electricity System Operator</v>
      </c>
      <c r="B3" s="2"/>
      <c r="C3" s="2"/>
      <c r="D3" s="5"/>
      <c r="E3" s="3"/>
      <c r="F3" s="2"/>
      <c r="G3" s="2"/>
      <c r="H3" s="2"/>
      <c r="I3" s="2"/>
      <c r="J3" s="2"/>
      <c r="K3" s="2"/>
    </row>
    <row r="4" spans="1:11" ht="25.5" thickBot="1">
      <c r="A4" s="27" t="str">
        <f>$E$18</f>
        <v>2022/23</v>
      </c>
      <c r="B4" s="27"/>
      <c r="C4" s="27"/>
      <c r="D4" s="27"/>
      <c r="E4" s="6"/>
      <c r="F4" s="7"/>
      <c r="G4" s="7"/>
      <c r="H4" s="7"/>
      <c r="I4" s="7"/>
      <c r="J4" s="7"/>
      <c r="K4" s="7"/>
    </row>
    <row r="5" spans="1:11" s="47" customFormat="1" ht="14">
      <c r="A5" s="60"/>
      <c r="B5" s="60"/>
      <c r="C5" s="60"/>
      <c r="D5" s="60"/>
      <c r="E5" s="60"/>
      <c r="F5" s="60"/>
      <c r="G5" s="60"/>
      <c r="H5" s="60"/>
      <c r="I5" s="60"/>
      <c r="J5" s="60"/>
      <c r="K5" s="60"/>
    </row>
    <row r="6" spans="1:11" s="47" customFormat="1" ht="14.5" thickBot="1">
      <c r="A6" s="60"/>
      <c r="B6" s="60"/>
      <c r="C6" s="60"/>
      <c r="D6" s="60"/>
      <c r="E6" s="60"/>
      <c r="F6" s="60"/>
      <c r="G6" s="60"/>
      <c r="H6" s="60"/>
      <c r="I6" s="60"/>
      <c r="J6" s="60"/>
      <c r="K6" s="60"/>
    </row>
    <row r="7" spans="1:11" s="47" customFormat="1" ht="14.5" thickTop="1">
      <c r="A7" s="60"/>
      <c r="B7" s="60"/>
      <c r="C7" s="9"/>
      <c r="D7" s="10"/>
      <c r="E7" s="10"/>
      <c r="F7" s="10"/>
      <c r="G7" s="10"/>
      <c r="H7" s="10"/>
      <c r="I7" s="11"/>
      <c r="J7" s="60"/>
      <c r="K7" s="60"/>
    </row>
    <row r="8" spans="1:11" s="47" customFormat="1" ht="23.15" customHeight="1">
      <c r="A8" s="60"/>
      <c r="B8" s="60"/>
      <c r="C8" s="448" t="s">
        <v>1</v>
      </c>
      <c r="D8" s="449"/>
      <c r="E8" s="449"/>
      <c r="F8" s="449"/>
      <c r="G8" s="449"/>
      <c r="H8" s="449"/>
      <c r="I8" s="450"/>
      <c r="J8" s="60"/>
      <c r="K8" s="60"/>
    </row>
    <row r="9" spans="1:11" s="47" customFormat="1" ht="14.15" customHeight="1">
      <c r="A9" s="60"/>
      <c r="B9" s="60"/>
      <c r="C9" s="448"/>
      <c r="D9" s="449"/>
      <c r="E9" s="449"/>
      <c r="F9" s="449"/>
      <c r="G9" s="449"/>
      <c r="H9" s="449"/>
      <c r="I9" s="450"/>
      <c r="J9" s="60"/>
      <c r="K9" s="60"/>
    </row>
    <row r="10" spans="1:11" s="47" customFormat="1" ht="14.15" customHeight="1">
      <c r="A10" s="60"/>
      <c r="B10" s="60"/>
      <c r="C10" s="448"/>
      <c r="D10" s="449"/>
      <c r="E10" s="449"/>
      <c r="F10" s="449"/>
      <c r="G10" s="449"/>
      <c r="H10" s="449"/>
      <c r="I10" s="450"/>
      <c r="J10" s="60"/>
      <c r="K10" s="60"/>
    </row>
    <row r="11" spans="1:11" s="47" customFormat="1" ht="14.15" customHeight="1">
      <c r="A11" s="60"/>
      <c r="B11" s="60"/>
      <c r="C11" s="120"/>
      <c r="D11" s="121"/>
      <c r="E11" s="121"/>
      <c r="F11" s="121"/>
      <c r="G11" s="121"/>
      <c r="H11" s="121"/>
      <c r="I11" s="122"/>
      <c r="J11" s="60"/>
      <c r="K11" s="60"/>
    </row>
    <row r="12" spans="1:11" s="47" customFormat="1" ht="14">
      <c r="A12" s="60"/>
      <c r="B12" s="60"/>
      <c r="C12" s="12"/>
      <c r="D12" s="13"/>
      <c r="E12" s="13"/>
      <c r="F12" s="15"/>
      <c r="G12" s="13"/>
      <c r="H12" s="13"/>
      <c r="I12" s="14"/>
      <c r="J12" s="60"/>
      <c r="K12" s="60"/>
    </row>
    <row r="13" spans="1:11" s="47" customFormat="1" ht="14">
      <c r="A13" s="60"/>
      <c r="B13" s="60"/>
      <c r="C13" s="12"/>
      <c r="D13" s="13"/>
      <c r="E13" s="13"/>
      <c r="F13" s="16"/>
      <c r="G13" s="13"/>
      <c r="H13" s="13"/>
      <c r="I13" s="14"/>
      <c r="J13" s="60"/>
      <c r="K13" s="60"/>
    </row>
    <row r="14" spans="1:11" s="47" customFormat="1" ht="14">
      <c r="A14" s="60"/>
      <c r="B14" s="60"/>
      <c r="C14" s="12"/>
      <c r="D14" s="17" t="s">
        <v>2</v>
      </c>
      <c r="E14" s="443" t="s">
        <v>3</v>
      </c>
      <c r="F14" s="443"/>
      <c r="G14" s="443"/>
      <c r="H14" s="443"/>
      <c r="I14" s="14"/>
      <c r="J14" s="60"/>
      <c r="K14" s="60"/>
    </row>
    <row r="15" spans="1:11" s="47" customFormat="1" ht="14">
      <c r="A15" s="60"/>
      <c r="B15" s="60"/>
      <c r="C15" s="12"/>
      <c r="D15" s="17"/>
      <c r="E15" s="13"/>
      <c r="F15" s="16"/>
      <c r="G15" s="13"/>
      <c r="H15" s="13"/>
      <c r="I15" s="14"/>
      <c r="J15" s="60"/>
      <c r="K15" s="60"/>
    </row>
    <row r="16" spans="1:11" s="47" customFormat="1" ht="14">
      <c r="A16" s="60"/>
      <c r="B16" s="60"/>
      <c r="C16" s="12"/>
      <c r="D16" s="17" t="s">
        <v>4</v>
      </c>
      <c r="E16" s="447" t="s">
        <v>5</v>
      </c>
      <c r="F16" s="447"/>
      <c r="G16" s="447"/>
      <c r="H16" s="447"/>
      <c r="I16" s="14"/>
      <c r="J16" s="60"/>
      <c r="K16" s="60"/>
    </row>
    <row r="17" spans="1:11" s="47" customFormat="1" ht="14">
      <c r="A17" s="60"/>
      <c r="B17" s="60"/>
      <c r="C17" s="12"/>
      <c r="D17" s="17"/>
      <c r="E17" s="13"/>
      <c r="F17" s="16"/>
      <c r="G17" s="13"/>
      <c r="H17" s="13"/>
      <c r="I17" s="14"/>
      <c r="J17" s="60"/>
      <c r="K17" s="60"/>
    </row>
    <row r="18" spans="1:11" s="47" customFormat="1" ht="14">
      <c r="A18" s="60"/>
      <c r="B18" s="60"/>
      <c r="C18" s="12"/>
      <c r="D18" s="17" t="s">
        <v>6</v>
      </c>
      <c r="E18" s="444" t="s">
        <v>7</v>
      </c>
      <c r="F18" s="444"/>
      <c r="G18" s="444"/>
      <c r="H18" s="444"/>
      <c r="I18" s="14"/>
      <c r="J18" s="60"/>
      <c r="K18" s="209"/>
    </row>
    <row r="19" spans="1:11" s="47" customFormat="1" ht="14">
      <c r="A19" s="60"/>
      <c r="B19" s="60"/>
      <c r="C19" s="12"/>
      <c r="D19" s="17"/>
      <c r="E19" s="13"/>
      <c r="F19" s="16"/>
      <c r="G19" s="13"/>
      <c r="H19" s="13"/>
      <c r="I19" s="14"/>
      <c r="J19" s="60"/>
      <c r="K19" s="60"/>
    </row>
    <row r="20" spans="1:11" s="47" customFormat="1" ht="14">
      <c r="A20" s="60"/>
      <c r="B20" s="60"/>
      <c r="C20" s="12"/>
      <c r="D20" s="17" t="s">
        <v>8</v>
      </c>
      <c r="E20" s="445">
        <v>3</v>
      </c>
      <c r="F20" s="445"/>
      <c r="G20" s="445"/>
      <c r="H20" s="445"/>
      <c r="I20" s="14"/>
      <c r="J20" s="60"/>
      <c r="K20" s="60"/>
    </row>
    <row r="21" spans="1:11" s="47" customFormat="1" ht="14">
      <c r="A21" s="60"/>
      <c r="B21" s="60"/>
      <c r="C21" s="12"/>
      <c r="D21" s="17"/>
      <c r="E21" s="13"/>
      <c r="F21" s="16"/>
      <c r="G21" s="13"/>
      <c r="H21" s="13"/>
      <c r="I21" s="14"/>
      <c r="J21" s="60"/>
      <c r="K21" s="60"/>
    </row>
    <row r="22" spans="1:11" s="47" customFormat="1" ht="14">
      <c r="A22" s="60"/>
      <c r="B22" s="60"/>
      <c r="C22" s="12"/>
      <c r="D22" s="17" t="s">
        <v>9</v>
      </c>
      <c r="E22" s="446">
        <v>45078</v>
      </c>
      <c r="F22" s="446"/>
      <c r="G22" s="446"/>
      <c r="H22" s="446"/>
      <c r="I22" s="14"/>
      <c r="J22" s="60"/>
      <c r="K22" s="60"/>
    </row>
    <row r="23" spans="1:11" s="47" customFormat="1" ht="14.5" thickBot="1">
      <c r="A23" s="60"/>
      <c r="B23" s="60"/>
      <c r="C23" s="18"/>
      <c r="D23" s="19"/>
      <c r="E23" s="19"/>
      <c r="F23" s="19"/>
      <c r="G23" s="19"/>
      <c r="H23" s="19"/>
      <c r="I23" s="20"/>
      <c r="J23" s="60"/>
      <c r="K23" s="60"/>
    </row>
    <row r="24" spans="1:11" s="47" customFormat="1" ht="14.5" thickTop="1">
      <c r="A24" s="60"/>
      <c r="B24" s="60"/>
      <c r="C24" s="60"/>
      <c r="D24" s="60"/>
      <c r="E24" s="60"/>
      <c r="F24" s="60"/>
      <c r="G24" s="60"/>
      <c r="H24" s="60"/>
      <c r="I24" s="60"/>
      <c r="J24" s="60"/>
      <c r="K24" s="60"/>
    </row>
    <row r="25" spans="1:11" s="47" customFormat="1" ht="14">
      <c r="A25" s="60"/>
      <c r="B25" s="60"/>
      <c r="C25" s="60"/>
      <c r="D25" s="60"/>
      <c r="E25" s="60"/>
      <c r="F25" s="60"/>
      <c r="G25" s="60"/>
      <c r="H25" s="60"/>
      <c r="I25" s="60"/>
      <c r="J25" s="60"/>
      <c r="K25" s="60"/>
    </row>
    <row r="26" spans="1:11" s="47" customFormat="1" ht="15">
      <c r="A26" s="251" t="s">
        <v>10</v>
      </c>
      <c r="B26" s="252"/>
      <c r="C26" s="56"/>
      <c r="D26" s="56"/>
      <c r="E26" s="62"/>
      <c r="F26" s="62"/>
      <c r="G26" s="62"/>
      <c r="H26" s="62"/>
      <c r="I26" s="62"/>
      <c r="J26" s="62"/>
      <c r="K26" s="62"/>
    </row>
    <row r="27" spans="1:11" s="47" customFormat="1" ht="14">
      <c r="A27" s="21"/>
      <c r="B27" s="21"/>
      <c r="C27" s="21"/>
      <c r="D27" s="21"/>
      <c r="E27" s="60"/>
      <c r="F27" s="60"/>
      <c r="G27" s="60"/>
      <c r="H27" s="60"/>
      <c r="I27" s="60"/>
      <c r="J27" s="60"/>
      <c r="K27" s="60"/>
    </row>
    <row r="28" spans="1:11" s="47" customFormat="1" ht="14">
      <c r="A28" s="21"/>
      <c r="B28" s="21"/>
      <c r="C28" s="296"/>
      <c r="D28" s="21" t="s">
        <v>11</v>
      </c>
      <c r="E28" s="60"/>
      <c r="F28" s="60"/>
      <c r="G28" s="60"/>
      <c r="H28" s="60"/>
      <c r="I28" s="60"/>
      <c r="J28" s="60"/>
      <c r="K28" s="60"/>
    </row>
    <row r="29" spans="1:11" s="47" customFormat="1" ht="14">
      <c r="A29" s="21"/>
      <c r="B29" s="21"/>
      <c r="C29" s="297" t="s">
        <v>12</v>
      </c>
      <c r="D29" s="21" t="s">
        <v>13</v>
      </c>
      <c r="E29" s="60"/>
      <c r="F29" s="60"/>
      <c r="G29" s="60"/>
      <c r="H29" s="60"/>
      <c r="I29" s="60"/>
      <c r="J29" s="60"/>
      <c r="K29" s="60"/>
    </row>
    <row r="30" spans="1:11" s="47" customFormat="1" ht="14">
      <c r="A30" s="21"/>
      <c r="B30" s="21"/>
      <c r="C30" s="298" t="s">
        <v>12</v>
      </c>
      <c r="D30" s="21" t="s">
        <v>14</v>
      </c>
      <c r="E30" s="60"/>
      <c r="F30" s="60"/>
      <c r="G30" s="60"/>
      <c r="H30" s="60"/>
      <c r="I30" s="60"/>
      <c r="J30" s="60"/>
      <c r="K30" s="60"/>
    </row>
    <row r="31" spans="1:11" s="47" customFormat="1" ht="14">
      <c r="A31" s="21"/>
      <c r="B31" s="21"/>
      <c r="C31" s="299" t="s">
        <v>12</v>
      </c>
      <c r="D31" s="21" t="s">
        <v>15</v>
      </c>
      <c r="E31" s="60"/>
      <c r="F31" s="60"/>
      <c r="G31" s="60"/>
      <c r="H31" s="60"/>
      <c r="I31" s="60"/>
      <c r="J31" s="60"/>
      <c r="K31" s="60"/>
    </row>
    <row r="32" spans="1:11" s="47" customFormat="1" ht="14">
      <c r="A32" s="21"/>
      <c r="B32" s="21"/>
      <c r="C32" s="300" t="s">
        <v>12</v>
      </c>
      <c r="D32" s="21" t="s">
        <v>16</v>
      </c>
      <c r="E32" s="60"/>
      <c r="F32" s="60"/>
      <c r="G32" s="60"/>
      <c r="H32" s="60"/>
      <c r="I32" s="60"/>
      <c r="J32" s="60"/>
      <c r="K32" s="60"/>
    </row>
    <row r="33" spans="1:11" s="47" customFormat="1" ht="14">
      <c r="A33" s="21"/>
      <c r="B33" s="21"/>
      <c r="C33" s="301" t="s">
        <v>12</v>
      </c>
      <c r="D33" s="21" t="s">
        <v>17</v>
      </c>
      <c r="E33" s="60"/>
      <c r="F33" s="60"/>
      <c r="G33" s="60"/>
      <c r="H33" s="60"/>
      <c r="I33" s="60"/>
      <c r="J33" s="60"/>
      <c r="K33" s="60"/>
    </row>
    <row r="34" spans="1:11" s="47" customFormat="1" ht="14">
      <c r="A34" s="21"/>
      <c r="B34" s="21"/>
      <c r="C34" s="239" t="s">
        <v>12</v>
      </c>
      <c r="D34" s="21" t="s">
        <v>18</v>
      </c>
      <c r="E34" s="60"/>
      <c r="F34" s="60"/>
      <c r="G34" s="60"/>
      <c r="H34" s="60"/>
      <c r="I34" s="60"/>
      <c r="J34" s="60"/>
      <c r="K34" s="60"/>
    </row>
    <row r="35" spans="1:11" s="47" customFormat="1" ht="14">
      <c r="A35" s="21"/>
      <c r="B35" s="21"/>
      <c r="C35" s="302" t="s">
        <v>12</v>
      </c>
      <c r="D35" s="21" t="s">
        <v>19</v>
      </c>
      <c r="E35" s="60"/>
      <c r="F35" s="60"/>
      <c r="G35" s="60"/>
      <c r="H35" s="60"/>
      <c r="I35" s="60"/>
      <c r="J35" s="60"/>
      <c r="K35" s="60"/>
    </row>
    <row r="36" spans="1:11" s="47" customFormat="1" ht="14">
      <c r="A36" s="21"/>
      <c r="B36" s="21"/>
      <c r="C36" s="60"/>
      <c r="D36" s="60"/>
      <c r="E36" s="60"/>
      <c r="F36" s="60"/>
      <c r="G36" s="60"/>
      <c r="H36" s="60"/>
      <c r="I36" s="60"/>
      <c r="J36" s="60"/>
      <c r="K36" s="60"/>
    </row>
    <row r="37" spans="1:11" ht="14" hidden="1">
      <c r="A37" s="21"/>
      <c r="B37" s="21"/>
      <c r="C37" s="21"/>
      <c r="D37" s="21"/>
      <c r="E37" s="60"/>
      <c r="F37" s="60"/>
      <c r="G37" s="8"/>
      <c r="H37" s="8"/>
      <c r="I37" s="8"/>
      <c r="J37" s="8"/>
      <c r="K37" s="8"/>
    </row>
    <row r="38" spans="1:11" ht="14" hidden="1">
      <c r="A38" s="8"/>
      <c r="B38" s="60"/>
      <c r="C38" s="60"/>
      <c r="D38" s="60"/>
      <c r="E38" s="60"/>
      <c r="F38" s="60"/>
      <c r="G38" s="8"/>
      <c r="H38" s="8"/>
      <c r="I38" s="8"/>
      <c r="J38" s="8"/>
      <c r="K38" s="8"/>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"2021/22, 2022/23, 2023/24, 2024/25, 2025/26"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1875-07F5-457E-9E4F-4D69E750E317}">
  <sheetPr codeName="Sheet10">
    <tabColor theme="4"/>
    <pageSetUpPr autoPageBreaks="0"/>
  </sheetPr>
  <dimension ref="A1:O183"/>
  <sheetViews>
    <sheetView zoomScaleNormal="100" workbookViewId="0">
      <selection activeCell="I152" sqref="I152"/>
    </sheetView>
  </sheetViews>
  <sheetFormatPr defaultColWidth="0" defaultRowHeight="14.5" zeroHeight="1"/>
  <cols>
    <col min="1" max="1" width="2.84375" style="128" customWidth="1"/>
    <col min="2" max="2" width="49.765625" style="128" customWidth="1"/>
    <col min="3" max="3" width="9.765625" style="128" bestFit="1" customWidth="1"/>
    <col min="4" max="4" width="11" style="128" bestFit="1" customWidth="1"/>
    <col min="5" max="5" width="15.23046875" style="128" bestFit="1" customWidth="1"/>
    <col min="6" max="6" width="9.15234375" style="128" customWidth="1"/>
    <col min="7" max="11" width="10" style="128" customWidth="1"/>
    <col min="12" max="12" width="9" style="128" customWidth="1"/>
    <col min="13" max="13" width="2.3828125" style="128" customWidth="1"/>
    <col min="14" max="14" width="2" style="128" customWidth="1"/>
    <col min="15" max="15" width="0" style="128" hidden="1" customWidth="1"/>
    <col min="16" max="16384" width="9" style="128" hidden="1"/>
  </cols>
  <sheetData>
    <row r="1" spans="1:14" ht="25">
      <c r="A1" s="1" t="str">
        <f>Cover!$A$2</f>
        <v>ESO Regulatory Reporting Pack</v>
      </c>
      <c r="B1" s="3"/>
      <c r="C1" s="2"/>
      <c r="D1" s="2"/>
      <c r="E1" s="2"/>
      <c r="F1" s="2"/>
      <c r="G1" s="2"/>
      <c r="H1" s="2"/>
      <c r="I1" s="2"/>
      <c r="J1" s="2"/>
      <c r="K1" s="2"/>
      <c r="L1" s="2"/>
      <c r="M1" s="2"/>
      <c r="N1" s="2"/>
    </row>
    <row r="2" spans="1:14" ht="25">
      <c r="A2" s="3" t="str">
        <f>Cover!$A$3</f>
        <v>National Grid Electricity System Operator</v>
      </c>
      <c r="B2" s="3"/>
      <c r="C2" s="2"/>
      <c r="D2" s="2"/>
      <c r="E2" s="2"/>
      <c r="F2" s="2"/>
      <c r="G2" s="2"/>
      <c r="H2" s="2"/>
      <c r="I2" s="2"/>
      <c r="J2" s="2"/>
      <c r="K2" s="2"/>
      <c r="L2" s="2"/>
      <c r="M2" s="2"/>
      <c r="N2" s="2"/>
    </row>
    <row r="3" spans="1:14" ht="25">
      <c r="A3" s="3" t="str">
        <f>Cover!$A$4</f>
        <v>2022/23</v>
      </c>
      <c r="B3" s="3"/>
      <c r="C3" s="3"/>
      <c r="D3" s="3"/>
      <c r="E3" s="2"/>
      <c r="F3" s="2"/>
      <c r="G3" s="2"/>
      <c r="H3" s="2"/>
      <c r="I3" s="2"/>
      <c r="J3" s="2"/>
      <c r="K3" s="2"/>
      <c r="L3" s="2"/>
      <c r="M3" s="2"/>
      <c r="N3" s="2"/>
    </row>
    <row r="4" spans="1:14" ht="25.5" thickBot="1">
      <c r="A4" s="27" t="s">
        <v>399</v>
      </c>
      <c r="B4" s="27"/>
      <c r="C4" s="7"/>
      <c r="D4" s="7"/>
      <c r="E4" s="7"/>
      <c r="F4" s="7"/>
      <c r="G4" s="7"/>
      <c r="H4" s="7"/>
      <c r="I4" s="7"/>
      <c r="J4" s="7"/>
      <c r="K4" s="7"/>
      <c r="L4" s="7"/>
      <c r="M4" s="7"/>
      <c r="N4" s="7"/>
    </row>
    <row r="5" spans="1:14"/>
    <row r="6" spans="1:14"/>
    <row r="7" spans="1:14" ht="17.5">
      <c r="A7" s="109" t="s">
        <v>400</v>
      </c>
      <c r="B7" s="109"/>
      <c r="C7" s="109"/>
      <c r="D7" s="109"/>
      <c r="E7" s="109"/>
      <c r="F7" s="109"/>
      <c r="G7" s="109"/>
      <c r="H7" s="109"/>
      <c r="I7" s="109"/>
      <c r="J7" s="109"/>
      <c r="K7" s="109"/>
      <c r="L7" s="109"/>
      <c r="M7" s="109"/>
      <c r="N7" s="109"/>
    </row>
    <row r="8" spans="1:14">
      <c r="B8" s="133" t="s">
        <v>401</v>
      </c>
      <c r="C8" s="146"/>
      <c r="D8" s="145"/>
      <c r="E8" s="145"/>
      <c r="F8" s="145"/>
      <c r="G8" s="144"/>
      <c r="H8" s="144"/>
      <c r="I8" s="144"/>
      <c r="J8" s="144"/>
      <c r="K8" s="144"/>
    </row>
    <row r="9" spans="1:14">
      <c r="A9" s="131"/>
    </row>
    <row r="10" spans="1:14" ht="15" thickBot="1">
      <c r="A10" s="131"/>
    </row>
    <row r="11" spans="1:14" ht="15" thickBot="1">
      <c r="C11" s="131"/>
      <c r="D11" s="131" t="s">
        <v>256</v>
      </c>
      <c r="E11" s="131" t="s">
        <v>402</v>
      </c>
      <c r="F11" s="131"/>
      <c r="G11" s="464" t="s">
        <v>280</v>
      </c>
      <c r="H11" s="465"/>
      <c r="I11" s="465"/>
      <c r="J11" s="465"/>
      <c r="K11" s="466"/>
      <c r="L11" s="131"/>
      <c r="M11" s="131"/>
    </row>
    <row r="12" spans="1:14">
      <c r="B12" s="131"/>
      <c r="G12" s="38" t="s">
        <v>208</v>
      </c>
      <c r="H12" s="38" t="s">
        <v>7</v>
      </c>
      <c r="I12" s="38" t="s">
        <v>211</v>
      </c>
      <c r="J12" s="38" t="s">
        <v>212</v>
      </c>
      <c r="K12" s="38" t="s">
        <v>213</v>
      </c>
    </row>
    <row r="13" spans="1:14"/>
    <row r="14" spans="1:14">
      <c r="B14" s="129" t="s">
        <v>403</v>
      </c>
      <c r="C14" s="129" t="s">
        <v>404</v>
      </c>
      <c r="D14" s="129" t="s">
        <v>264</v>
      </c>
      <c r="E14" s="142" t="s">
        <v>405</v>
      </c>
      <c r="F14" s="142"/>
      <c r="G14" s="300">
        <f>G41</f>
        <v>0</v>
      </c>
      <c r="H14" s="300">
        <f>H41</f>
        <v>0</v>
      </c>
      <c r="I14" s="300">
        <f>I41</f>
        <v>0</v>
      </c>
      <c r="J14" s="300">
        <f>J41</f>
        <v>0</v>
      </c>
      <c r="K14" s="300">
        <f>K41</f>
        <v>0</v>
      </c>
    </row>
    <row r="15" spans="1:14">
      <c r="B15" s="143" t="s">
        <v>406</v>
      </c>
      <c r="C15" s="129" t="s">
        <v>407</v>
      </c>
      <c r="D15" s="137" t="s">
        <v>264</v>
      </c>
      <c r="E15" s="142" t="s">
        <v>408</v>
      </c>
      <c r="F15" s="142"/>
      <c r="G15" s="300">
        <f>G63</f>
        <v>0</v>
      </c>
      <c r="H15" s="300">
        <f>H63</f>
        <v>0</v>
      </c>
      <c r="I15" s="300">
        <f>I63</f>
        <v>0</v>
      </c>
      <c r="J15" s="300">
        <f>J63</f>
        <v>0</v>
      </c>
      <c r="K15" s="300">
        <f>K63</f>
        <v>0</v>
      </c>
    </row>
    <row r="16" spans="1:14">
      <c r="B16" s="143" t="s">
        <v>409</v>
      </c>
      <c r="C16" s="129" t="s">
        <v>407</v>
      </c>
      <c r="D16" s="137" t="s">
        <v>264</v>
      </c>
      <c r="E16" s="142" t="s">
        <v>410</v>
      </c>
      <c r="F16" s="142"/>
      <c r="G16" s="300">
        <f>G73</f>
        <v>0</v>
      </c>
      <c r="H16" s="300">
        <f>H73</f>
        <v>0</v>
      </c>
      <c r="I16" s="300">
        <f>I73</f>
        <v>0</v>
      </c>
      <c r="J16" s="300">
        <f>J73</f>
        <v>0</v>
      </c>
      <c r="K16" s="300">
        <f>K73</f>
        <v>0</v>
      </c>
    </row>
    <row r="17" spans="1:15">
      <c r="B17" s="129" t="s">
        <v>411</v>
      </c>
      <c r="C17" s="129" t="s">
        <v>412</v>
      </c>
      <c r="D17" s="129" t="s">
        <v>264</v>
      </c>
      <c r="E17" s="142" t="s">
        <v>413</v>
      </c>
      <c r="F17" s="142"/>
      <c r="G17" s="300">
        <f>G81</f>
        <v>0</v>
      </c>
      <c r="H17" s="300">
        <f>H81</f>
        <v>0</v>
      </c>
      <c r="I17" s="300">
        <f>I81</f>
        <v>0</v>
      </c>
      <c r="J17" s="300">
        <f>J81</f>
        <v>0</v>
      </c>
      <c r="K17" s="300">
        <f>K81</f>
        <v>0</v>
      </c>
    </row>
    <row r="18" spans="1:15">
      <c r="B18" s="129" t="s">
        <v>414</v>
      </c>
      <c r="C18" s="129" t="s">
        <v>415</v>
      </c>
      <c r="D18" s="129" t="s">
        <v>264</v>
      </c>
      <c r="E18" s="142" t="s">
        <v>416</v>
      </c>
      <c r="F18" s="142"/>
      <c r="G18" s="300">
        <f>G89</f>
        <v>0</v>
      </c>
      <c r="H18" s="300">
        <f>H89</f>
        <v>0</v>
      </c>
      <c r="I18" s="300">
        <f>I89</f>
        <v>0</v>
      </c>
      <c r="J18" s="300">
        <f>J89</f>
        <v>0</v>
      </c>
      <c r="K18" s="300">
        <f>K89</f>
        <v>0</v>
      </c>
    </row>
    <row r="19" spans="1:15">
      <c r="B19" s="129" t="s">
        <v>417</v>
      </c>
      <c r="C19" s="129" t="s">
        <v>418</v>
      </c>
      <c r="D19" s="129" t="s">
        <v>264</v>
      </c>
      <c r="E19" s="142" t="s">
        <v>419</v>
      </c>
      <c r="F19" s="142"/>
      <c r="G19" s="300">
        <f>G102</f>
        <v>0</v>
      </c>
      <c r="H19" s="300">
        <f>H102</f>
        <v>0</v>
      </c>
      <c r="I19" s="300">
        <f>I102</f>
        <v>0</v>
      </c>
      <c r="J19" s="300">
        <f>J102</f>
        <v>0</v>
      </c>
      <c r="K19" s="296"/>
    </row>
    <row r="20" spans="1:15">
      <c r="B20" s="129" t="s">
        <v>420</v>
      </c>
      <c r="C20" s="129" t="s">
        <v>421</v>
      </c>
      <c r="D20" s="129" t="s">
        <v>264</v>
      </c>
      <c r="E20" s="142" t="s">
        <v>422</v>
      </c>
      <c r="F20" s="142"/>
      <c r="G20" s="296"/>
      <c r="H20" s="300">
        <f>H154</f>
        <v>0</v>
      </c>
      <c r="I20" s="300">
        <f>I154</f>
        <v>0</v>
      </c>
      <c r="J20" s="300">
        <f>J154</f>
        <v>0</v>
      </c>
      <c r="K20" s="300">
        <f>K154</f>
        <v>0</v>
      </c>
      <c r="L20" s="264"/>
    </row>
    <row r="21" spans="1:15">
      <c r="B21" s="129" t="s">
        <v>423</v>
      </c>
      <c r="C21" s="129" t="s">
        <v>424</v>
      </c>
      <c r="D21" s="129" t="s">
        <v>264</v>
      </c>
      <c r="E21" s="142" t="s">
        <v>425</v>
      </c>
      <c r="F21" s="142"/>
      <c r="G21" s="300">
        <f>G169</f>
        <v>0</v>
      </c>
      <c r="H21" s="296"/>
      <c r="I21" s="296"/>
      <c r="J21" s="296"/>
      <c r="K21" s="296"/>
      <c r="L21" s="264"/>
    </row>
    <row r="22" spans="1:15">
      <c r="B22" s="129" t="s">
        <v>426</v>
      </c>
      <c r="C22" s="129" t="s">
        <v>427</v>
      </c>
      <c r="D22" s="129" t="s">
        <v>264</v>
      </c>
      <c r="E22" s="142" t="s">
        <v>428</v>
      </c>
      <c r="F22" s="142"/>
      <c r="G22" s="300">
        <f>G14+G15+G16+G17+G18+G19+G20+G21</f>
        <v>0</v>
      </c>
      <c r="H22" s="300">
        <f>H14+H15+H16+H17+H18+H19+H20+H21</f>
        <v>0</v>
      </c>
      <c r="I22" s="300">
        <f>I14+I15+I16+I17+I18+I19+I20+I21</f>
        <v>0</v>
      </c>
      <c r="J22" s="300">
        <f>J14+J15+J16+J17+J18+J19+J20+J21</f>
        <v>0</v>
      </c>
      <c r="K22" s="300">
        <f>K14+K15+K16+K17+K18+K19+K20+K21</f>
        <v>0</v>
      </c>
      <c r="L22" s="264"/>
    </row>
    <row r="23" spans="1:15"/>
    <row r="24" spans="1:15"/>
    <row r="25" spans="1:15" ht="17.5">
      <c r="A25" s="109" t="s">
        <v>429</v>
      </c>
      <c r="B25" s="109"/>
      <c r="C25" s="109"/>
      <c r="D25" s="109"/>
      <c r="E25" s="109"/>
      <c r="F25" s="109"/>
      <c r="G25" s="109"/>
      <c r="H25" s="109"/>
      <c r="I25" s="109"/>
      <c r="J25" s="109"/>
      <c r="K25" s="109"/>
      <c r="L25" s="109"/>
      <c r="M25" s="109"/>
      <c r="N25" s="109"/>
    </row>
    <row r="26" spans="1:15" ht="15" thickBot="1">
      <c r="B26" s="133" t="s">
        <v>430</v>
      </c>
    </row>
    <row r="27" spans="1:15" ht="15" thickBot="1">
      <c r="B27" s="141"/>
      <c r="C27" s="131"/>
      <c r="D27" s="131" t="s">
        <v>256</v>
      </c>
      <c r="E27" s="131" t="s">
        <v>402</v>
      </c>
      <c r="F27" s="131"/>
      <c r="G27" s="464" t="s">
        <v>280</v>
      </c>
      <c r="H27" s="465"/>
      <c r="I27" s="465"/>
      <c r="J27" s="465"/>
      <c r="K27" s="466"/>
      <c r="L27" s="136"/>
      <c r="M27" s="136"/>
      <c r="N27" s="136"/>
      <c r="O27" s="136"/>
    </row>
    <row r="28" spans="1:15">
      <c r="B28" s="141"/>
      <c r="C28" s="136"/>
      <c r="D28" s="136"/>
      <c r="E28" s="136"/>
      <c r="F28" s="136"/>
      <c r="G28" s="38" t="s">
        <v>208</v>
      </c>
      <c r="H28" s="38" t="s">
        <v>7</v>
      </c>
      <c r="I28" s="38" t="s">
        <v>211</v>
      </c>
      <c r="J28" s="38" t="s">
        <v>212</v>
      </c>
      <c r="K28" s="38" t="s">
        <v>213</v>
      </c>
      <c r="L28" s="136"/>
      <c r="M28" s="136"/>
      <c r="N28" s="136"/>
      <c r="O28" s="136"/>
    </row>
    <row r="29" spans="1:15">
      <c r="B29" s="141"/>
      <c r="C29" s="136"/>
      <c r="D29" s="136"/>
      <c r="E29" s="136"/>
      <c r="F29" s="136"/>
      <c r="G29" s="140"/>
      <c r="H29" s="140"/>
      <c r="I29" s="140"/>
      <c r="J29" s="140"/>
      <c r="K29" s="140"/>
      <c r="L29" s="136"/>
      <c r="M29" s="136"/>
      <c r="N29" s="136"/>
      <c r="O29" s="136"/>
    </row>
    <row r="30" spans="1:15">
      <c r="B30" s="132" t="s">
        <v>431</v>
      </c>
      <c r="C30" s="137" t="s">
        <v>432</v>
      </c>
      <c r="D30" s="137" t="s">
        <v>264</v>
      </c>
      <c r="E30" s="137" t="s">
        <v>433</v>
      </c>
      <c r="F30" s="137"/>
      <c r="G30" s="360"/>
      <c r="H30" s="360"/>
      <c r="I30" s="360"/>
      <c r="J30" s="360"/>
      <c r="K30" s="360"/>
      <c r="L30" s="136"/>
      <c r="M30" s="136"/>
      <c r="N30" s="136"/>
      <c r="O30" s="136"/>
    </row>
    <row r="31" spans="1:15" ht="81">
      <c r="B31" s="132" t="s">
        <v>434</v>
      </c>
      <c r="C31" s="137" t="s">
        <v>432</v>
      </c>
      <c r="D31" s="137" t="s">
        <v>264</v>
      </c>
      <c r="E31" s="137" t="s">
        <v>435</v>
      </c>
      <c r="F31" s="137"/>
      <c r="G31" s="360"/>
      <c r="H31" s="360"/>
      <c r="I31" s="360"/>
      <c r="J31" s="360"/>
      <c r="K31" s="360"/>
      <c r="L31" s="136"/>
      <c r="M31" s="136"/>
      <c r="N31" s="136"/>
      <c r="O31" s="136"/>
    </row>
    <row r="32" spans="1:15" ht="81">
      <c r="B32" s="132" t="s">
        <v>436</v>
      </c>
      <c r="C32" s="137" t="s">
        <v>432</v>
      </c>
      <c r="D32" s="137" t="s">
        <v>264</v>
      </c>
      <c r="E32" s="137" t="s">
        <v>437</v>
      </c>
      <c r="F32" s="137"/>
      <c r="G32" s="360"/>
      <c r="H32" s="360"/>
      <c r="I32" s="360"/>
      <c r="J32" s="360"/>
      <c r="K32" s="360"/>
      <c r="L32" s="136"/>
      <c r="M32" s="136"/>
      <c r="N32" s="136"/>
      <c r="O32" s="136"/>
    </row>
    <row r="33" spans="1:15" ht="40.5">
      <c r="B33" s="132" t="s">
        <v>438</v>
      </c>
      <c r="C33" s="137" t="s">
        <v>432</v>
      </c>
      <c r="D33" s="137" t="s">
        <v>264</v>
      </c>
      <c r="E33" s="137" t="s">
        <v>439</v>
      </c>
      <c r="F33" s="137"/>
      <c r="G33" s="360"/>
      <c r="H33" s="360"/>
      <c r="I33" s="360"/>
      <c r="J33" s="360"/>
      <c r="K33" s="360"/>
      <c r="L33" s="136"/>
      <c r="M33" s="136"/>
      <c r="N33" s="136"/>
      <c r="O33" s="136"/>
    </row>
    <row r="34" spans="1:15" ht="40.5">
      <c r="B34" s="132" t="s">
        <v>440</v>
      </c>
      <c r="C34" s="137" t="s">
        <v>432</v>
      </c>
      <c r="D34" s="137" t="s">
        <v>264</v>
      </c>
      <c r="E34" s="137" t="s">
        <v>441</v>
      </c>
      <c r="F34" s="137"/>
      <c r="G34" s="360"/>
      <c r="H34" s="360"/>
      <c r="I34" s="360"/>
      <c r="J34" s="360"/>
      <c r="K34" s="360"/>
      <c r="L34" s="136"/>
      <c r="M34" s="136"/>
      <c r="N34" s="136"/>
      <c r="O34" s="136"/>
    </row>
    <row r="35" spans="1:15" ht="40.5">
      <c r="B35" s="132" t="s">
        <v>442</v>
      </c>
      <c r="C35" s="137" t="s">
        <v>432</v>
      </c>
      <c r="D35" s="137" t="s">
        <v>264</v>
      </c>
      <c r="E35" s="137" t="s">
        <v>443</v>
      </c>
      <c r="F35" s="137"/>
      <c r="G35" s="360"/>
      <c r="H35" s="360"/>
      <c r="I35" s="360"/>
      <c r="J35" s="360"/>
      <c r="K35" s="360"/>
      <c r="L35" s="136"/>
      <c r="M35" s="136"/>
      <c r="N35" s="136"/>
      <c r="O35" s="136"/>
    </row>
    <row r="36" spans="1:15" ht="40.5">
      <c r="B36" s="132" t="s">
        <v>444</v>
      </c>
      <c r="C36" s="137" t="s">
        <v>432</v>
      </c>
      <c r="D36" s="137" t="s">
        <v>264</v>
      </c>
      <c r="E36" s="137" t="s">
        <v>445</v>
      </c>
      <c r="F36" s="137"/>
      <c r="G36" s="360"/>
      <c r="H36" s="360"/>
      <c r="I36" s="360"/>
      <c r="J36" s="360"/>
      <c r="K36" s="360"/>
      <c r="L36" s="136"/>
      <c r="M36" s="136"/>
      <c r="N36" s="136"/>
      <c r="O36" s="136"/>
    </row>
    <row r="37" spans="1:15" ht="67.5">
      <c r="B37" s="132" t="s">
        <v>446</v>
      </c>
      <c r="C37" s="137" t="s">
        <v>432</v>
      </c>
      <c r="D37" s="137" t="s">
        <v>264</v>
      </c>
      <c r="E37" s="137" t="s">
        <v>447</v>
      </c>
      <c r="F37" s="137"/>
      <c r="G37" s="360"/>
      <c r="H37" s="360"/>
      <c r="I37" s="360"/>
      <c r="J37" s="360"/>
      <c r="K37" s="360"/>
      <c r="L37" s="136"/>
      <c r="M37" s="136"/>
      <c r="N37" s="136"/>
      <c r="O37" s="136"/>
    </row>
    <row r="38" spans="1:15" ht="40.5">
      <c r="B38" s="132" t="s">
        <v>448</v>
      </c>
      <c r="C38" s="137" t="s">
        <v>432</v>
      </c>
      <c r="D38" s="137" t="s">
        <v>264</v>
      </c>
      <c r="E38" s="137" t="s">
        <v>449</v>
      </c>
      <c r="F38" s="137"/>
      <c r="G38" s="360"/>
      <c r="H38" s="360"/>
      <c r="I38" s="360"/>
      <c r="J38" s="360"/>
      <c r="K38" s="360"/>
      <c r="L38" s="136"/>
      <c r="M38" s="136"/>
      <c r="N38" s="136"/>
      <c r="O38" s="136"/>
    </row>
    <row r="39" spans="1:15" ht="54">
      <c r="B39" s="132" t="s">
        <v>450</v>
      </c>
      <c r="C39" s="137" t="s">
        <v>432</v>
      </c>
      <c r="D39" s="137" t="s">
        <v>264</v>
      </c>
      <c r="E39" s="137" t="s">
        <v>451</v>
      </c>
      <c r="F39" s="137"/>
      <c r="G39" s="360"/>
      <c r="H39" s="360"/>
      <c r="I39" s="360"/>
      <c r="J39" s="360"/>
      <c r="K39" s="360"/>
      <c r="L39" s="136"/>
      <c r="M39" s="136"/>
      <c r="N39" s="136"/>
      <c r="O39" s="136"/>
    </row>
    <row r="40" spans="1:15" ht="27">
      <c r="B40" s="132" t="s">
        <v>452</v>
      </c>
      <c r="C40" s="137" t="s">
        <v>453</v>
      </c>
      <c r="D40" s="137" t="s">
        <v>264</v>
      </c>
      <c r="E40" s="137" t="s">
        <v>454</v>
      </c>
      <c r="F40" s="137"/>
      <c r="G40" s="298">
        <f>G52</f>
        <v>0</v>
      </c>
      <c r="H40" s="298">
        <f>H52</f>
        <v>0</v>
      </c>
      <c r="I40" s="298">
        <f>I52</f>
        <v>0</v>
      </c>
      <c r="J40" s="298">
        <f>J52</f>
        <v>0</v>
      </c>
      <c r="K40" s="298">
        <f>K52</f>
        <v>0</v>
      </c>
      <c r="L40" s="136"/>
      <c r="M40" s="136"/>
      <c r="N40" s="136"/>
      <c r="O40" s="136"/>
    </row>
    <row r="41" spans="1:15">
      <c r="B41" s="137" t="s">
        <v>455</v>
      </c>
      <c r="C41" s="137"/>
      <c r="D41" s="137" t="s">
        <v>264</v>
      </c>
      <c r="E41" s="137" t="s">
        <v>405</v>
      </c>
      <c r="F41" s="137"/>
      <c r="G41" s="299">
        <f>SUM(G30:G40)</f>
        <v>0</v>
      </c>
      <c r="H41" s="299">
        <f>SUM(H30:H40)</f>
        <v>0</v>
      </c>
      <c r="I41" s="299">
        <f>SUM(I30:I40)</f>
        <v>0</v>
      </c>
      <c r="J41" s="299">
        <f>SUM(J30:J40)</f>
        <v>0</v>
      </c>
      <c r="K41" s="299">
        <f>SUM(K30:K40)</f>
        <v>0</v>
      </c>
      <c r="L41" s="136"/>
      <c r="M41" s="136"/>
      <c r="N41" s="136"/>
      <c r="O41" s="136"/>
    </row>
    <row r="42" spans="1:15">
      <c r="B42" s="136"/>
      <c r="C42" s="136"/>
      <c r="D42" s="136"/>
      <c r="E42" s="136"/>
      <c r="F42" s="136"/>
      <c r="G42" s="136"/>
      <c r="H42" s="136"/>
      <c r="I42" s="136"/>
      <c r="J42" s="136"/>
      <c r="K42" s="136"/>
      <c r="L42" s="136"/>
      <c r="M42" s="136"/>
      <c r="N42" s="136"/>
      <c r="O42" s="136"/>
    </row>
    <row r="43" spans="1:15">
      <c r="B43" s="136"/>
      <c r="C43" s="136"/>
      <c r="D43" s="136"/>
      <c r="E43" s="136"/>
      <c r="F43" s="136"/>
      <c r="G43" s="136"/>
      <c r="H43" s="136"/>
      <c r="I43" s="136"/>
      <c r="J43" s="136"/>
      <c r="K43" s="136"/>
      <c r="L43" s="136"/>
      <c r="M43" s="136"/>
      <c r="N43" s="136"/>
      <c r="O43" s="136"/>
    </row>
    <row r="44" spans="1:15">
      <c r="B44" s="136"/>
      <c r="C44" s="136"/>
      <c r="D44" s="136"/>
      <c r="E44" s="136"/>
      <c r="F44" s="136"/>
      <c r="G44" s="136"/>
      <c r="H44" s="136"/>
      <c r="I44" s="136"/>
      <c r="J44" s="136"/>
      <c r="K44" s="136"/>
      <c r="L44" s="136"/>
      <c r="M44" s="136"/>
      <c r="N44" s="136"/>
      <c r="O44" s="136"/>
    </row>
    <row r="45" spans="1:15" ht="18.5">
      <c r="A45" s="109" t="s">
        <v>456</v>
      </c>
      <c r="B45" s="109"/>
      <c r="C45" s="109"/>
      <c r="D45" s="109"/>
      <c r="E45" s="109"/>
      <c r="F45" s="109"/>
      <c r="G45" s="109"/>
      <c r="H45" s="109"/>
      <c r="I45" s="109"/>
      <c r="J45" s="109"/>
      <c r="K45" s="109"/>
      <c r="L45" s="109"/>
      <c r="M45" s="109"/>
      <c r="N45" s="109"/>
      <c r="O45" s="136"/>
    </row>
    <row r="46" spans="1:15" ht="15" thickBot="1">
      <c r="B46" s="133" t="s">
        <v>457</v>
      </c>
      <c r="C46" s="136"/>
      <c r="D46" s="136"/>
      <c r="E46" s="136"/>
      <c r="F46" s="136"/>
      <c r="G46" s="136"/>
      <c r="H46" s="136"/>
      <c r="I46" s="136"/>
      <c r="J46" s="136"/>
      <c r="K46" s="136"/>
      <c r="L46" s="136"/>
      <c r="M46" s="136"/>
      <c r="N46" s="136"/>
      <c r="O46" s="136"/>
    </row>
    <row r="47" spans="1:15" ht="15" thickBot="1">
      <c r="B47" s="136"/>
      <c r="C47" s="136"/>
      <c r="D47" s="136"/>
      <c r="E47" s="136"/>
      <c r="F47" s="136"/>
      <c r="G47" s="464" t="s">
        <v>280</v>
      </c>
      <c r="H47" s="465"/>
      <c r="I47" s="465"/>
      <c r="J47" s="465"/>
      <c r="K47" s="466"/>
      <c r="L47" s="136"/>
      <c r="M47" s="136"/>
      <c r="N47" s="136"/>
      <c r="O47" s="136"/>
    </row>
    <row r="48" spans="1:15">
      <c r="B48" s="136"/>
      <c r="C48" s="136"/>
      <c r="D48" s="136"/>
      <c r="E48" s="136"/>
      <c r="F48" s="136"/>
      <c r="G48" s="38" t="s">
        <v>208</v>
      </c>
      <c r="H48" s="38" t="s">
        <v>7</v>
      </c>
      <c r="I48" s="38" t="s">
        <v>211</v>
      </c>
      <c r="J48" s="38" t="s">
        <v>212</v>
      </c>
      <c r="K48" s="38" t="s">
        <v>213</v>
      </c>
      <c r="L48" s="136"/>
      <c r="M48" s="136"/>
      <c r="N48" s="136"/>
      <c r="O48" s="136"/>
    </row>
    <row r="49" spans="1:15">
      <c r="B49" s="132"/>
      <c r="C49" s="132"/>
      <c r="D49" s="132"/>
      <c r="E49" s="132"/>
      <c r="F49" s="132"/>
      <c r="G49" s="132"/>
      <c r="H49" s="136"/>
      <c r="I49" s="136"/>
      <c r="J49" s="136"/>
      <c r="K49" s="136"/>
      <c r="L49" s="136"/>
      <c r="M49" s="136"/>
      <c r="N49" s="136"/>
      <c r="O49" s="136"/>
    </row>
    <row r="50" spans="1:15" ht="81">
      <c r="B50" s="132" t="s">
        <v>458</v>
      </c>
      <c r="C50" s="132"/>
      <c r="D50" s="137" t="s">
        <v>264</v>
      </c>
      <c r="E50" s="139" t="s">
        <v>459</v>
      </c>
      <c r="F50" s="139"/>
      <c r="G50" s="360"/>
      <c r="H50" s="360"/>
      <c r="I50" s="360"/>
      <c r="J50" s="360"/>
      <c r="K50" s="360"/>
      <c r="L50" s="136"/>
      <c r="M50" s="136"/>
      <c r="N50" s="136"/>
      <c r="O50" s="136"/>
    </row>
    <row r="51" spans="1:15" ht="94.5">
      <c r="B51" s="132" t="s">
        <v>460</v>
      </c>
      <c r="C51" s="132"/>
      <c r="D51" s="137" t="s">
        <v>264</v>
      </c>
      <c r="E51" s="139" t="s">
        <v>461</v>
      </c>
      <c r="F51" s="139"/>
      <c r="G51" s="360"/>
      <c r="H51" s="360"/>
      <c r="I51" s="360"/>
      <c r="J51" s="360"/>
      <c r="K51" s="360"/>
    </row>
    <row r="52" spans="1:15" ht="27">
      <c r="B52" s="132" t="s">
        <v>452</v>
      </c>
      <c r="C52" s="132"/>
      <c r="D52" s="137" t="s">
        <v>264</v>
      </c>
      <c r="E52" s="138" t="s">
        <v>454</v>
      </c>
      <c r="F52" s="138"/>
      <c r="G52" s="299">
        <f>G50-G51</f>
        <v>0</v>
      </c>
      <c r="H52" s="299">
        <f>H50-H51</f>
        <v>0</v>
      </c>
      <c r="I52" s="299">
        <f>I50-I51</f>
        <v>0</v>
      </c>
      <c r="J52" s="299">
        <f>J50-J51</f>
        <v>0</v>
      </c>
      <c r="K52" s="299">
        <f>K50-K51</f>
        <v>0</v>
      </c>
    </row>
    <row r="53" spans="1:15">
      <c r="B53" s="132"/>
      <c r="C53" s="132"/>
      <c r="D53" s="132"/>
      <c r="E53" s="132"/>
      <c r="F53" s="132"/>
      <c r="G53" s="132"/>
    </row>
    <row r="54" spans="1:15">
      <c r="B54" s="132"/>
      <c r="C54" s="132"/>
      <c r="D54" s="132"/>
      <c r="E54" s="132"/>
      <c r="F54" s="132"/>
      <c r="G54" s="132"/>
    </row>
    <row r="55" spans="1:15">
      <c r="B55" s="132"/>
      <c r="C55" s="132"/>
      <c r="E55" s="132"/>
      <c r="F55" s="132"/>
      <c r="G55" s="132"/>
    </row>
    <row r="56" spans="1:15" ht="17.5">
      <c r="A56" s="109" t="s">
        <v>462</v>
      </c>
      <c r="B56" s="109"/>
      <c r="C56" s="109"/>
      <c r="D56" s="109"/>
      <c r="E56" s="109"/>
      <c r="F56" s="109"/>
      <c r="G56" s="109"/>
      <c r="H56" s="109"/>
      <c r="I56" s="109"/>
      <c r="J56" s="109"/>
      <c r="K56" s="109"/>
      <c r="L56" s="109"/>
      <c r="M56" s="109"/>
      <c r="N56" s="109"/>
    </row>
    <row r="57" spans="1:15" ht="15" thickBot="1">
      <c r="B57" s="133" t="s">
        <v>401</v>
      </c>
    </row>
    <row r="58" spans="1:15" ht="15" thickBot="1">
      <c r="D58" s="131" t="s">
        <v>256</v>
      </c>
      <c r="E58" s="131" t="s">
        <v>402</v>
      </c>
      <c r="F58" s="131"/>
      <c r="G58" s="464" t="s">
        <v>280</v>
      </c>
      <c r="H58" s="465"/>
      <c r="I58" s="465"/>
      <c r="J58" s="465"/>
      <c r="K58" s="466"/>
    </row>
    <row r="59" spans="1:15">
      <c r="B59" s="132"/>
      <c r="C59" s="132"/>
      <c r="D59" s="132"/>
      <c r="E59" s="132"/>
      <c r="F59" s="132"/>
      <c r="G59" s="38" t="s">
        <v>208</v>
      </c>
      <c r="H59" s="38" t="s">
        <v>7</v>
      </c>
      <c r="I59" s="38" t="s">
        <v>211</v>
      </c>
      <c r="J59" s="38" t="s">
        <v>212</v>
      </c>
      <c r="K59" s="38" t="s">
        <v>213</v>
      </c>
      <c r="L59" s="132"/>
      <c r="M59" s="132"/>
      <c r="N59" s="132"/>
    </row>
    <row r="60" spans="1:15">
      <c r="B60" s="132" t="s">
        <v>463</v>
      </c>
      <c r="C60" s="132"/>
      <c r="D60" s="132"/>
      <c r="E60" s="132"/>
      <c r="F60" s="132"/>
      <c r="G60" s="132"/>
      <c r="H60" s="132"/>
      <c r="I60" s="132"/>
      <c r="J60" s="132"/>
      <c r="K60" s="132"/>
      <c r="L60" s="132"/>
      <c r="M60" s="132"/>
      <c r="N60" s="132"/>
    </row>
    <row r="61" spans="1:15" ht="67.5">
      <c r="B61" s="132" t="s">
        <v>464</v>
      </c>
      <c r="C61" s="132"/>
      <c r="D61" s="137" t="s">
        <v>264</v>
      </c>
      <c r="E61" s="132"/>
      <c r="F61" s="132"/>
      <c r="G61" s="360"/>
      <c r="H61" s="360"/>
      <c r="I61" s="360"/>
      <c r="J61" s="360"/>
      <c r="K61" s="360"/>
      <c r="L61" s="132"/>
      <c r="M61" s="132"/>
      <c r="N61" s="132"/>
    </row>
    <row r="62" spans="1:15" ht="108">
      <c r="B62" s="132" t="s">
        <v>465</v>
      </c>
      <c r="C62" s="132"/>
      <c r="D62" s="137" t="s">
        <v>264</v>
      </c>
      <c r="E62" s="132"/>
      <c r="F62" s="132"/>
      <c r="G62" s="360"/>
      <c r="H62" s="360"/>
      <c r="I62" s="360"/>
      <c r="J62" s="360"/>
      <c r="K62" s="360"/>
      <c r="L62" s="132"/>
      <c r="M62" s="132"/>
      <c r="N62" s="132"/>
    </row>
    <row r="63" spans="1:15">
      <c r="B63" s="132" t="s">
        <v>406</v>
      </c>
      <c r="C63" s="132"/>
      <c r="D63" s="137" t="s">
        <v>264</v>
      </c>
      <c r="E63" s="132" t="s">
        <v>408</v>
      </c>
      <c r="F63" s="132"/>
      <c r="G63" s="299">
        <f>G61-G62</f>
        <v>0</v>
      </c>
      <c r="H63" s="299">
        <f>H61-H62</f>
        <v>0</v>
      </c>
      <c r="I63" s="299">
        <f>I61-I62</f>
        <v>0</v>
      </c>
      <c r="J63" s="299">
        <f>J61-J62</f>
        <v>0</v>
      </c>
      <c r="K63" s="299">
        <f>K61-K62</f>
        <v>0</v>
      </c>
      <c r="L63" s="132"/>
      <c r="M63" s="132"/>
      <c r="N63" s="132"/>
    </row>
    <row r="64" spans="1:15">
      <c r="B64" s="132"/>
      <c r="C64" s="132"/>
      <c r="D64" s="132"/>
      <c r="E64" s="132"/>
      <c r="F64" s="132"/>
      <c r="G64" s="132"/>
      <c r="H64" s="132"/>
      <c r="I64" s="132"/>
      <c r="J64" s="132"/>
      <c r="K64" s="132"/>
      <c r="L64" s="132"/>
      <c r="M64" s="132"/>
      <c r="N64" s="132"/>
    </row>
    <row r="65" spans="1:14">
      <c r="B65" s="132"/>
      <c r="C65" s="132"/>
      <c r="D65" s="132"/>
      <c r="E65" s="132"/>
      <c r="F65" s="132"/>
      <c r="G65" s="132"/>
      <c r="H65" s="132"/>
      <c r="I65" s="132"/>
      <c r="J65" s="132"/>
      <c r="K65" s="132"/>
      <c r="L65" s="132"/>
      <c r="M65" s="132"/>
      <c r="N65" s="132"/>
    </row>
    <row r="66" spans="1:14" ht="17.5">
      <c r="A66" s="109" t="s">
        <v>466</v>
      </c>
      <c r="B66" s="109"/>
      <c r="C66" s="109"/>
      <c r="D66" s="109"/>
      <c r="E66" s="109"/>
      <c r="F66" s="109"/>
      <c r="G66" s="109"/>
      <c r="H66" s="109"/>
      <c r="I66" s="109"/>
      <c r="J66" s="109"/>
      <c r="K66" s="109"/>
      <c r="L66" s="109"/>
      <c r="M66" s="109"/>
      <c r="N66" s="109"/>
    </row>
    <row r="67" spans="1:14" ht="15" thickBot="1">
      <c r="B67" s="133" t="s">
        <v>401</v>
      </c>
      <c r="C67" s="132"/>
      <c r="D67" s="132"/>
      <c r="E67" s="132"/>
      <c r="F67" s="132"/>
      <c r="G67" s="132"/>
      <c r="H67" s="132"/>
      <c r="I67" s="132"/>
      <c r="J67" s="132"/>
      <c r="K67" s="132"/>
      <c r="L67" s="132"/>
      <c r="M67" s="132"/>
      <c r="N67" s="132"/>
    </row>
    <row r="68" spans="1:14" ht="15" thickBot="1">
      <c r="B68" s="132"/>
      <c r="C68" s="132"/>
      <c r="D68" s="131" t="s">
        <v>256</v>
      </c>
      <c r="E68" s="131" t="s">
        <v>402</v>
      </c>
      <c r="F68" s="131"/>
      <c r="G68" s="464" t="s">
        <v>280</v>
      </c>
      <c r="H68" s="465"/>
      <c r="I68" s="465"/>
      <c r="J68" s="465"/>
      <c r="K68" s="466"/>
      <c r="L68" s="132"/>
      <c r="M68" s="132"/>
      <c r="N68" s="132"/>
    </row>
    <row r="69" spans="1:14">
      <c r="G69" s="38" t="s">
        <v>208</v>
      </c>
      <c r="H69" s="38" t="s">
        <v>7</v>
      </c>
      <c r="I69" s="38" t="s">
        <v>211</v>
      </c>
      <c r="J69" s="38" t="s">
        <v>212</v>
      </c>
      <c r="K69" s="38" t="s">
        <v>213</v>
      </c>
    </row>
    <row r="70" spans="1:14" ht="40.5">
      <c r="B70" s="132" t="s">
        <v>467</v>
      </c>
      <c r="C70" s="132"/>
      <c r="D70" s="132"/>
      <c r="E70" s="132"/>
      <c r="F70" s="132"/>
      <c r="G70" s="132"/>
      <c r="H70" s="132"/>
      <c r="I70" s="132"/>
      <c r="J70" s="132"/>
      <c r="K70" s="132"/>
    </row>
    <row r="71" spans="1:14" ht="81">
      <c r="B71" s="132" t="s">
        <v>468</v>
      </c>
      <c r="C71" s="132"/>
      <c r="D71" s="132" t="s">
        <v>264</v>
      </c>
      <c r="E71" s="132"/>
      <c r="F71" s="132"/>
      <c r="G71" s="360"/>
      <c r="H71" s="360"/>
      <c r="I71" s="360"/>
      <c r="J71" s="360"/>
      <c r="K71" s="360"/>
    </row>
    <row r="72" spans="1:14" ht="121.5">
      <c r="B72" s="132" t="s">
        <v>469</v>
      </c>
      <c r="C72" s="132"/>
      <c r="D72" s="132" t="s">
        <v>264</v>
      </c>
      <c r="E72" s="132"/>
      <c r="F72" s="132"/>
      <c r="G72" s="360"/>
      <c r="H72" s="360"/>
      <c r="I72" s="360"/>
      <c r="J72" s="360"/>
      <c r="K72" s="360"/>
    </row>
    <row r="73" spans="1:14">
      <c r="B73" s="132" t="s">
        <v>409</v>
      </c>
      <c r="C73" s="132"/>
      <c r="D73" s="132" t="s">
        <v>264</v>
      </c>
      <c r="E73" s="132" t="s">
        <v>410</v>
      </c>
      <c r="F73" s="132"/>
      <c r="G73" s="299">
        <f>+G71-G72</f>
        <v>0</v>
      </c>
      <c r="H73" s="299">
        <f>+H71-H72</f>
        <v>0</v>
      </c>
      <c r="I73" s="299">
        <f>+I71-I72</f>
        <v>0</v>
      </c>
      <c r="J73" s="299">
        <f>+J71-J72</f>
        <v>0</v>
      </c>
      <c r="K73" s="299">
        <f>+K71-K72</f>
        <v>0</v>
      </c>
    </row>
    <row r="74" spans="1:14">
      <c r="B74" s="132"/>
      <c r="C74" s="132"/>
      <c r="D74" s="132"/>
      <c r="E74" s="132"/>
      <c r="F74" s="132"/>
      <c r="G74" s="132"/>
      <c r="H74" s="132"/>
      <c r="I74" s="132"/>
      <c r="J74" s="132"/>
      <c r="K74" s="132"/>
    </row>
    <row r="75" spans="1:14">
      <c r="B75" s="132"/>
      <c r="C75" s="132"/>
      <c r="D75" s="132"/>
      <c r="E75" s="132"/>
      <c r="F75" s="132"/>
      <c r="G75" s="132"/>
      <c r="H75" s="132"/>
      <c r="I75" s="132"/>
      <c r="J75" s="132"/>
      <c r="K75" s="132"/>
    </row>
    <row r="76" spans="1:14" ht="17.5">
      <c r="A76" s="109" t="s">
        <v>470</v>
      </c>
      <c r="B76" s="109"/>
      <c r="C76" s="109"/>
      <c r="D76" s="109"/>
      <c r="E76" s="109"/>
      <c r="F76" s="109"/>
      <c r="G76" s="109"/>
      <c r="H76" s="109"/>
      <c r="I76" s="109"/>
      <c r="J76" s="109"/>
      <c r="K76" s="109"/>
      <c r="L76" s="109"/>
      <c r="M76" s="109"/>
      <c r="N76" s="109"/>
    </row>
    <row r="77" spans="1:14" ht="15" thickBot="1">
      <c r="B77" s="133" t="s">
        <v>471</v>
      </c>
    </row>
    <row r="78" spans="1:14" ht="15" thickBot="1">
      <c r="D78" s="131" t="s">
        <v>256</v>
      </c>
      <c r="E78" s="131" t="s">
        <v>402</v>
      </c>
      <c r="F78" s="131"/>
      <c r="G78" s="464" t="s">
        <v>280</v>
      </c>
      <c r="H78" s="465"/>
      <c r="I78" s="465"/>
      <c r="J78" s="465"/>
      <c r="K78" s="466"/>
    </row>
    <row r="79" spans="1:14">
      <c r="G79" s="38" t="s">
        <v>208</v>
      </c>
      <c r="H79" s="38" t="s">
        <v>7</v>
      </c>
      <c r="I79" s="38" t="s">
        <v>211</v>
      </c>
      <c r="J79" s="38" t="s">
        <v>212</v>
      </c>
      <c r="K79" s="38" t="s">
        <v>213</v>
      </c>
    </row>
    <row r="80" spans="1:14"/>
    <row r="81" spans="1:14" ht="67.5">
      <c r="B81" s="132" t="s">
        <v>472</v>
      </c>
      <c r="C81" s="132"/>
      <c r="D81" s="132" t="s">
        <v>264</v>
      </c>
      <c r="E81" s="132" t="s">
        <v>413</v>
      </c>
      <c r="F81" s="132"/>
      <c r="G81" s="360"/>
      <c r="H81" s="360"/>
      <c r="I81" s="360"/>
      <c r="J81" s="360"/>
      <c r="K81" s="360"/>
    </row>
    <row r="82" spans="1:14"/>
    <row r="83" spans="1:14"/>
    <row r="84" spans="1:14" ht="17.5">
      <c r="A84" s="109" t="s">
        <v>473</v>
      </c>
      <c r="B84" s="109"/>
      <c r="C84" s="109"/>
      <c r="D84" s="109"/>
      <c r="E84" s="109"/>
      <c r="F84" s="109"/>
      <c r="G84" s="109"/>
      <c r="H84" s="109"/>
      <c r="I84" s="109"/>
      <c r="J84" s="109"/>
      <c r="K84" s="109"/>
      <c r="L84" s="109"/>
      <c r="M84" s="109"/>
      <c r="N84" s="109"/>
    </row>
    <row r="85" spans="1:14" ht="15" thickBot="1">
      <c r="B85" s="133" t="s">
        <v>474</v>
      </c>
    </row>
    <row r="86" spans="1:14" ht="15" thickBot="1">
      <c r="D86" s="131" t="s">
        <v>256</v>
      </c>
      <c r="E86" s="131" t="s">
        <v>402</v>
      </c>
      <c r="F86" s="131"/>
      <c r="G86" s="464" t="s">
        <v>280</v>
      </c>
      <c r="H86" s="465"/>
      <c r="I86" s="465"/>
      <c r="J86" s="465"/>
      <c r="K86" s="466"/>
    </row>
    <row r="87" spans="1:14">
      <c r="G87" s="38" t="s">
        <v>208</v>
      </c>
      <c r="H87" s="38" t="s">
        <v>7</v>
      </c>
      <c r="I87" s="38" t="s">
        <v>211</v>
      </c>
      <c r="J87" s="38" t="s">
        <v>212</v>
      </c>
      <c r="K87" s="38" t="s">
        <v>213</v>
      </c>
    </row>
    <row r="88" spans="1:14"/>
    <row r="89" spans="1:14">
      <c r="B89" s="132" t="s">
        <v>475</v>
      </c>
      <c r="C89" s="132"/>
      <c r="D89" s="132" t="s">
        <v>264</v>
      </c>
      <c r="E89" s="132" t="s">
        <v>475</v>
      </c>
      <c r="F89" s="132"/>
      <c r="G89" s="360"/>
      <c r="H89" s="360"/>
      <c r="I89" s="360"/>
      <c r="J89" s="360"/>
      <c r="K89" s="360"/>
    </row>
    <row r="90" spans="1:14">
      <c r="B90" s="132"/>
      <c r="C90" s="132"/>
      <c r="D90" s="132"/>
      <c r="E90" s="132"/>
      <c r="F90" s="132"/>
    </row>
    <row r="91" spans="1:14"/>
    <row r="92" spans="1:14" ht="17.5">
      <c r="A92" s="109" t="s">
        <v>476</v>
      </c>
      <c r="B92" s="109"/>
      <c r="C92" s="109"/>
      <c r="D92" s="109"/>
      <c r="E92" s="109"/>
      <c r="F92" s="109"/>
      <c r="G92" s="109"/>
      <c r="H92" s="109"/>
      <c r="I92" s="109"/>
      <c r="J92" s="109"/>
      <c r="K92" s="109"/>
      <c r="L92" s="109"/>
      <c r="M92" s="109"/>
      <c r="N92" s="109"/>
    </row>
    <row r="93" spans="1:14" ht="15" thickBot="1">
      <c r="B93" s="133" t="s">
        <v>477</v>
      </c>
    </row>
    <row r="94" spans="1:14" ht="15" thickBot="1">
      <c r="B94" s="133"/>
      <c r="D94" s="131" t="s">
        <v>256</v>
      </c>
      <c r="E94" s="131" t="s">
        <v>402</v>
      </c>
      <c r="F94" s="131"/>
      <c r="G94" s="464" t="s">
        <v>280</v>
      </c>
      <c r="H94" s="465"/>
      <c r="I94" s="465"/>
      <c r="J94" s="465"/>
      <c r="K94" s="466"/>
    </row>
    <row r="95" spans="1:14">
      <c r="G95" s="38" t="s">
        <v>208</v>
      </c>
      <c r="H95" s="38" t="s">
        <v>7</v>
      </c>
      <c r="I95" s="38" t="s">
        <v>211</v>
      </c>
      <c r="J95" s="38" t="s">
        <v>212</v>
      </c>
      <c r="K95" s="38" t="s">
        <v>213</v>
      </c>
    </row>
    <row r="96" spans="1:14"/>
    <row r="97" spans="1:14" ht="67.5">
      <c r="B97" s="132" t="s">
        <v>478</v>
      </c>
      <c r="D97" s="132" t="s">
        <v>264</v>
      </c>
      <c r="E97" s="132" t="s">
        <v>479</v>
      </c>
      <c r="F97" s="132"/>
      <c r="G97" s="360"/>
      <c r="H97" s="360"/>
      <c r="I97" s="360"/>
      <c r="J97" s="360"/>
      <c r="K97" s="296"/>
    </row>
    <row r="98" spans="1:14" ht="27">
      <c r="B98" s="132" t="s">
        <v>480</v>
      </c>
      <c r="D98" s="132" t="s">
        <v>264</v>
      </c>
      <c r="E98" s="132" t="s">
        <v>481</v>
      </c>
      <c r="F98" s="132"/>
      <c r="G98" s="298">
        <f>G113</f>
        <v>0</v>
      </c>
      <c r="H98" s="298">
        <f>H113</f>
        <v>0</v>
      </c>
      <c r="I98" s="296"/>
      <c r="J98" s="296"/>
      <c r="K98" s="296"/>
    </row>
    <row r="99" spans="1:14" ht="64.5">
      <c r="B99" s="132" t="s">
        <v>482</v>
      </c>
      <c r="D99" s="132" t="s">
        <v>264</v>
      </c>
      <c r="E99" s="132" t="s">
        <v>483</v>
      </c>
      <c r="F99" s="132"/>
      <c r="G99" s="360"/>
      <c r="H99" s="296"/>
      <c r="I99" s="296"/>
      <c r="J99" s="296"/>
      <c r="K99" s="296"/>
    </row>
    <row r="100" spans="1:14" ht="54">
      <c r="B100" s="132" t="s">
        <v>484</v>
      </c>
      <c r="D100" s="132" t="s">
        <v>264</v>
      </c>
      <c r="E100" s="132" t="s">
        <v>485</v>
      </c>
      <c r="F100" s="132"/>
      <c r="G100" s="360"/>
      <c r="H100" s="360"/>
      <c r="I100" s="296"/>
      <c r="J100" s="296"/>
      <c r="K100" s="296"/>
    </row>
    <row r="101" spans="1:14" ht="54">
      <c r="B101" s="132" t="s">
        <v>486</v>
      </c>
      <c r="D101" s="132" t="s">
        <v>264</v>
      </c>
      <c r="E101" s="132" t="s">
        <v>487</v>
      </c>
      <c r="F101" s="132"/>
      <c r="G101" s="360"/>
      <c r="H101" s="360"/>
      <c r="I101" s="296"/>
      <c r="J101" s="435"/>
      <c r="K101" s="296"/>
    </row>
    <row r="102" spans="1:14">
      <c r="B102" s="132" t="s">
        <v>419</v>
      </c>
      <c r="D102" s="132" t="s">
        <v>264</v>
      </c>
      <c r="E102" s="132" t="s">
        <v>419</v>
      </c>
      <c r="F102" s="132"/>
      <c r="G102" s="299">
        <f>G97+G98-G99+G100+G101</f>
        <v>0</v>
      </c>
      <c r="H102" s="299">
        <f>H97+H98+H100+H101</f>
        <v>0</v>
      </c>
      <c r="I102" s="436">
        <f>I97</f>
        <v>0</v>
      </c>
      <c r="J102" s="299">
        <f>J97</f>
        <v>0</v>
      </c>
      <c r="K102" s="437"/>
    </row>
    <row r="103" spans="1:14"/>
    <row r="104" spans="1:14"/>
    <row r="105" spans="1:14" ht="17.5">
      <c r="A105" s="109" t="s">
        <v>488</v>
      </c>
      <c r="B105" s="109"/>
      <c r="C105" s="109"/>
      <c r="D105" s="109"/>
      <c r="E105" s="109"/>
      <c r="F105" s="109"/>
      <c r="G105" s="109"/>
      <c r="H105" s="109"/>
      <c r="I105" s="109"/>
      <c r="J105" s="109"/>
      <c r="K105" s="109"/>
      <c r="L105" s="109"/>
      <c r="M105" s="109"/>
      <c r="N105" s="109"/>
    </row>
    <row r="106" spans="1:14" ht="15" thickBot="1">
      <c r="B106" s="133" t="s">
        <v>489</v>
      </c>
    </row>
    <row r="107" spans="1:14" ht="15" thickBot="1">
      <c r="D107" s="131" t="s">
        <v>256</v>
      </c>
      <c r="E107" s="131" t="s">
        <v>402</v>
      </c>
      <c r="F107" s="131"/>
      <c r="G107" s="464" t="s">
        <v>280</v>
      </c>
      <c r="H107" s="465"/>
      <c r="I107" s="465"/>
      <c r="J107" s="465"/>
      <c r="K107" s="466"/>
    </row>
    <row r="108" spans="1:14">
      <c r="G108" s="38" t="s">
        <v>208</v>
      </c>
      <c r="H108" s="38" t="s">
        <v>7</v>
      </c>
      <c r="I108" s="38" t="s">
        <v>211</v>
      </c>
      <c r="J108" s="38" t="s">
        <v>212</v>
      </c>
      <c r="K108" s="38" t="s">
        <v>213</v>
      </c>
    </row>
    <row r="109" spans="1:14"/>
    <row r="110" spans="1:14" ht="40.5">
      <c r="B110" s="132" t="s">
        <v>490</v>
      </c>
      <c r="D110" s="132" t="s">
        <v>264</v>
      </c>
      <c r="E110" s="132" t="s">
        <v>491</v>
      </c>
      <c r="F110" s="132"/>
      <c r="G110" s="360"/>
      <c r="H110" s="360"/>
      <c r="I110" s="296"/>
      <c r="J110" s="296"/>
      <c r="K110" s="296"/>
    </row>
    <row r="111" spans="1:14" ht="40.5">
      <c r="B111" s="132" t="s">
        <v>492</v>
      </c>
      <c r="D111" s="132" t="s">
        <v>264</v>
      </c>
      <c r="E111" s="132" t="s">
        <v>493</v>
      </c>
      <c r="F111" s="132"/>
      <c r="G111" s="360"/>
      <c r="H111" s="360"/>
      <c r="I111" s="296"/>
      <c r="J111" s="296"/>
      <c r="K111" s="296"/>
    </row>
    <row r="112" spans="1:14" ht="40.5">
      <c r="B112" s="132" t="s">
        <v>494</v>
      </c>
      <c r="D112" s="132" t="s">
        <v>264</v>
      </c>
      <c r="E112" s="132" t="s">
        <v>495</v>
      </c>
      <c r="F112" s="132"/>
      <c r="G112" s="360"/>
      <c r="H112" s="360"/>
      <c r="I112" s="296"/>
      <c r="J112" s="296"/>
      <c r="K112" s="296"/>
    </row>
    <row r="113" spans="1:14">
      <c r="B113" s="136" t="s">
        <v>481</v>
      </c>
      <c r="D113" s="132" t="s">
        <v>264</v>
      </c>
      <c r="E113" s="132" t="s">
        <v>481</v>
      </c>
      <c r="F113" s="132"/>
      <c r="G113" s="299">
        <f>G110+G111+G112</f>
        <v>0</v>
      </c>
      <c r="H113" s="299">
        <f>H110+H111+H112</f>
        <v>0</v>
      </c>
      <c r="I113" s="296"/>
      <c r="J113" s="296"/>
      <c r="K113" s="296"/>
    </row>
    <row r="114" spans="1:14" ht="17.5">
      <c r="A114" s="109" t="s">
        <v>496</v>
      </c>
      <c r="B114" s="109"/>
      <c r="C114" s="109"/>
      <c r="D114" s="109"/>
      <c r="E114" s="109"/>
      <c r="F114" s="109"/>
      <c r="G114" s="109"/>
      <c r="H114" s="109"/>
      <c r="I114" s="109"/>
      <c r="J114" s="109"/>
      <c r="K114" s="109"/>
      <c r="L114" s="109"/>
      <c r="M114" s="109"/>
      <c r="N114" s="109"/>
    </row>
    <row r="115" spans="1:14"/>
    <row r="116" spans="1:14" ht="15" thickBot="1">
      <c r="A116" s="255"/>
      <c r="B116" s="256" t="s">
        <v>497</v>
      </c>
      <c r="C116" s="255"/>
      <c r="D116" s="255"/>
      <c r="E116" s="255"/>
      <c r="F116" s="255"/>
      <c r="G116" s="255"/>
      <c r="H116" s="255"/>
      <c r="I116" s="255"/>
      <c r="J116" s="255"/>
      <c r="K116" s="255"/>
      <c r="L116" s="255"/>
      <c r="M116" s="255"/>
    </row>
    <row r="117" spans="1:14" ht="15" thickBot="1">
      <c r="A117" s="255"/>
      <c r="B117" s="257"/>
      <c r="C117" s="258"/>
      <c r="D117" s="258" t="s">
        <v>256</v>
      </c>
      <c r="E117" s="258" t="s">
        <v>402</v>
      </c>
      <c r="F117" s="258"/>
      <c r="G117" s="470" t="s">
        <v>280</v>
      </c>
      <c r="H117" s="471"/>
      <c r="I117" s="471"/>
      <c r="J117" s="471"/>
      <c r="K117" s="472"/>
      <c r="L117" s="259"/>
      <c r="M117" s="259"/>
    </row>
    <row r="118" spans="1:14">
      <c r="A118" s="255"/>
      <c r="B118" s="257"/>
      <c r="C118" s="259"/>
      <c r="D118" s="259"/>
      <c r="E118" s="259"/>
      <c r="F118" s="259"/>
      <c r="G118" s="38" t="s">
        <v>208</v>
      </c>
      <c r="H118" s="38" t="s">
        <v>7</v>
      </c>
      <c r="I118" s="38" t="s">
        <v>211</v>
      </c>
      <c r="J118" s="38" t="s">
        <v>212</v>
      </c>
      <c r="K118" s="38" t="s">
        <v>213</v>
      </c>
      <c r="L118" s="259"/>
      <c r="M118" s="259"/>
    </row>
    <row r="119" spans="1:14">
      <c r="A119" s="255"/>
      <c r="B119" s="257"/>
      <c r="C119" s="259"/>
      <c r="D119" s="259"/>
      <c r="E119" s="259"/>
      <c r="F119" s="259"/>
      <c r="G119" s="140"/>
      <c r="H119" s="140"/>
      <c r="I119" s="140"/>
      <c r="J119" s="140"/>
      <c r="K119" s="140"/>
      <c r="L119" s="259"/>
      <c r="M119" s="259"/>
    </row>
    <row r="120" spans="1:14">
      <c r="A120" s="255"/>
      <c r="B120" s="257"/>
      <c r="C120" s="259"/>
      <c r="D120" s="259"/>
      <c r="E120" s="259"/>
      <c r="F120" s="259"/>
      <c r="G120" s="140"/>
      <c r="H120" s="140"/>
      <c r="I120" s="140"/>
      <c r="J120" s="140"/>
      <c r="K120" s="140"/>
      <c r="L120" s="259"/>
      <c r="M120" s="259"/>
    </row>
    <row r="121" spans="1:14" ht="81">
      <c r="A121" s="255"/>
      <c r="B121" s="260" t="s">
        <v>436</v>
      </c>
      <c r="C121" s="261" t="s">
        <v>432</v>
      </c>
      <c r="D121" s="261" t="s">
        <v>264</v>
      </c>
      <c r="E121" s="261" t="s">
        <v>498</v>
      </c>
      <c r="F121" s="261"/>
      <c r="G121" s="298">
        <f t="shared" ref="G121:K128" si="0">G32</f>
        <v>0</v>
      </c>
      <c r="H121" s="298">
        <f t="shared" si="0"/>
        <v>0</v>
      </c>
      <c r="I121" s="298">
        <f t="shared" si="0"/>
        <v>0</v>
      </c>
      <c r="J121" s="298">
        <f t="shared" si="0"/>
        <v>0</v>
      </c>
      <c r="K121" s="298">
        <f t="shared" si="0"/>
        <v>0</v>
      </c>
      <c r="L121" s="259"/>
      <c r="M121" s="259"/>
    </row>
    <row r="122" spans="1:14" ht="40.5">
      <c r="A122" s="255"/>
      <c r="B122" s="260" t="s">
        <v>438</v>
      </c>
      <c r="C122" s="261" t="s">
        <v>432</v>
      </c>
      <c r="D122" s="261" t="s">
        <v>264</v>
      </c>
      <c r="E122" s="261" t="s">
        <v>499</v>
      </c>
      <c r="F122" s="261"/>
      <c r="G122" s="298">
        <f t="shared" si="0"/>
        <v>0</v>
      </c>
      <c r="H122" s="298">
        <f t="shared" si="0"/>
        <v>0</v>
      </c>
      <c r="I122" s="298">
        <f t="shared" si="0"/>
        <v>0</v>
      </c>
      <c r="J122" s="298">
        <f t="shared" si="0"/>
        <v>0</v>
      </c>
      <c r="K122" s="298">
        <f t="shared" si="0"/>
        <v>0</v>
      </c>
      <c r="L122" s="259"/>
      <c r="M122" s="259"/>
    </row>
    <row r="123" spans="1:14" ht="40.5">
      <c r="A123" s="255"/>
      <c r="B123" s="260" t="s">
        <v>440</v>
      </c>
      <c r="C123" s="261" t="s">
        <v>432</v>
      </c>
      <c r="D123" s="261" t="s">
        <v>264</v>
      </c>
      <c r="E123" s="261" t="s">
        <v>500</v>
      </c>
      <c r="F123" s="261"/>
      <c r="G123" s="298">
        <f t="shared" si="0"/>
        <v>0</v>
      </c>
      <c r="H123" s="298">
        <f t="shared" si="0"/>
        <v>0</v>
      </c>
      <c r="I123" s="298">
        <f t="shared" si="0"/>
        <v>0</v>
      </c>
      <c r="J123" s="298">
        <f t="shared" si="0"/>
        <v>0</v>
      </c>
      <c r="K123" s="298">
        <f t="shared" si="0"/>
        <v>0</v>
      </c>
      <c r="L123" s="259"/>
      <c r="M123" s="259"/>
    </row>
    <row r="124" spans="1:14" ht="40.5">
      <c r="A124" s="255"/>
      <c r="B124" s="260" t="s">
        <v>442</v>
      </c>
      <c r="C124" s="261" t="s">
        <v>432</v>
      </c>
      <c r="D124" s="261" t="s">
        <v>264</v>
      </c>
      <c r="E124" s="261" t="s">
        <v>501</v>
      </c>
      <c r="F124" s="261"/>
      <c r="G124" s="298">
        <f t="shared" si="0"/>
        <v>0</v>
      </c>
      <c r="H124" s="298">
        <f t="shared" si="0"/>
        <v>0</v>
      </c>
      <c r="I124" s="298">
        <f t="shared" si="0"/>
        <v>0</v>
      </c>
      <c r="J124" s="298">
        <f t="shared" si="0"/>
        <v>0</v>
      </c>
      <c r="K124" s="298">
        <f t="shared" si="0"/>
        <v>0</v>
      </c>
      <c r="L124" s="259"/>
      <c r="M124" s="259"/>
    </row>
    <row r="125" spans="1:14" ht="40.5">
      <c r="A125" s="255"/>
      <c r="B125" s="260" t="s">
        <v>444</v>
      </c>
      <c r="C125" s="261" t="s">
        <v>432</v>
      </c>
      <c r="D125" s="261" t="s">
        <v>264</v>
      </c>
      <c r="E125" s="261" t="s">
        <v>502</v>
      </c>
      <c r="F125" s="261"/>
      <c r="G125" s="298">
        <f t="shared" si="0"/>
        <v>0</v>
      </c>
      <c r="H125" s="298">
        <f t="shared" si="0"/>
        <v>0</v>
      </c>
      <c r="I125" s="298">
        <f t="shared" si="0"/>
        <v>0</v>
      </c>
      <c r="J125" s="298">
        <f t="shared" si="0"/>
        <v>0</v>
      </c>
      <c r="K125" s="298">
        <f t="shared" si="0"/>
        <v>0</v>
      </c>
      <c r="L125" s="259"/>
      <c r="M125" s="259"/>
    </row>
    <row r="126" spans="1:14" ht="67.5">
      <c r="A126" s="255"/>
      <c r="B126" s="260" t="s">
        <v>446</v>
      </c>
      <c r="C126" s="261" t="s">
        <v>432</v>
      </c>
      <c r="D126" s="261" t="s">
        <v>264</v>
      </c>
      <c r="E126" s="261" t="s">
        <v>503</v>
      </c>
      <c r="F126" s="261"/>
      <c r="G126" s="298">
        <f t="shared" si="0"/>
        <v>0</v>
      </c>
      <c r="H126" s="298">
        <f t="shared" si="0"/>
        <v>0</v>
      </c>
      <c r="I126" s="298">
        <f t="shared" si="0"/>
        <v>0</v>
      </c>
      <c r="J126" s="298">
        <f t="shared" si="0"/>
        <v>0</v>
      </c>
      <c r="K126" s="298">
        <f t="shared" si="0"/>
        <v>0</v>
      </c>
      <c r="L126" s="259"/>
      <c r="M126" s="259"/>
    </row>
    <row r="127" spans="1:14" ht="40.5">
      <c r="A127" s="255"/>
      <c r="B127" s="260" t="s">
        <v>448</v>
      </c>
      <c r="C127" s="261" t="s">
        <v>432</v>
      </c>
      <c r="D127" s="261" t="s">
        <v>264</v>
      </c>
      <c r="E127" s="261" t="s">
        <v>504</v>
      </c>
      <c r="F127" s="261"/>
      <c r="G127" s="298">
        <f t="shared" si="0"/>
        <v>0</v>
      </c>
      <c r="H127" s="298">
        <f t="shared" si="0"/>
        <v>0</v>
      </c>
      <c r="I127" s="298">
        <f t="shared" si="0"/>
        <v>0</v>
      </c>
      <c r="J127" s="298">
        <f t="shared" si="0"/>
        <v>0</v>
      </c>
      <c r="K127" s="298">
        <f t="shared" si="0"/>
        <v>0</v>
      </c>
      <c r="L127" s="259"/>
      <c r="M127" s="259"/>
    </row>
    <row r="128" spans="1:14" ht="54">
      <c r="A128" s="255"/>
      <c r="B128" s="260" t="s">
        <v>450</v>
      </c>
      <c r="C128" s="261" t="s">
        <v>432</v>
      </c>
      <c r="D128" s="261" t="s">
        <v>264</v>
      </c>
      <c r="E128" s="261" t="s">
        <v>505</v>
      </c>
      <c r="F128" s="261"/>
      <c r="G128" s="298">
        <f t="shared" si="0"/>
        <v>0</v>
      </c>
      <c r="H128" s="298">
        <f t="shared" si="0"/>
        <v>0</v>
      </c>
      <c r="I128" s="298">
        <f t="shared" si="0"/>
        <v>0</v>
      </c>
      <c r="J128" s="298">
        <f t="shared" si="0"/>
        <v>0</v>
      </c>
      <c r="K128" s="298">
        <f t="shared" si="0"/>
        <v>0</v>
      </c>
      <c r="L128" s="259"/>
      <c r="M128" s="259"/>
    </row>
    <row r="129" spans="1:14">
      <c r="A129" s="255"/>
      <c r="B129" s="261"/>
      <c r="C129" s="261"/>
      <c r="D129" s="261"/>
      <c r="E129" s="261"/>
      <c r="F129" s="261"/>
      <c r="G129" s="299">
        <f>SUM(G121:G128)</f>
        <v>0</v>
      </c>
      <c r="H129" s="299">
        <f>SUM(H121:H128)</f>
        <v>0</v>
      </c>
      <c r="I129" s="299">
        <f>SUM(I121:I128)</f>
        <v>0</v>
      </c>
      <c r="J129" s="299">
        <f>SUM(J121:J128)</f>
        <v>0</v>
      </c>
      <c r="K129" s="299">
        <f>SUM(K121:K128)</f>
        <v>0</v>
      </c>
      <c r="L129" s="259"/>
      <c r="M129" s="259"/>
    </row>
    <row r="130" spans="1:14">
      <c r="A130" s="255"/>
      <c r="B130" s="261"/>
      <c r="C130" s="261"/>
      <c r="D130" s="261"/>
      <c r="E130" s="261"/>
      <c r="F130" s="261"/>
      <c r="G130" s="262"/>
      <c r="H130" s="262"/>
      <c r="I130" s="262"/>
      <c r="J130" s="262"/>
      <c r="K130" s="262"/>
      <c r="L130" s="259"/>
      <c r="M130" s="259"/>
    </row>
    <row r="131" spans="1:14" ht="40.5">
      <c r="A131" s="255"/>
      <c r="B131" s="260" t="s">
        <v>506</v>
      </c>
      <c r="C131" s="261" t="s">
        <v>507</v>
      </c>
      <c r="D131" s="261" t="s">
        <v>264</v>
      </c>
      <c r="E131" s="261" t="s">
        <v>508</v>
      </c>
      <c r="F131" s="261"/>
      <c r="G131" s="297"/>
      <c r="H131" s="297"/>
      <c r="I131" s="297"/>
      <c r="J131" s="297"/>
      <c r="K131" s="297"/>
      <c r="L131" s="259"/>
      <c r="M131" s="259"/>
      <c r="N131" s="109"/>
    </row>
    <row r="132" spans="1:14" ht="40.5">
      <c r="A132" s="255"/>
      <c r="B132" s="260" t="s">
        <v>506</v>
      </c>
      <c r="C132" s="261" t="s">
        <v>507</v>
      </c>
      <c r="D132" s="261" t="s">
        <v>264</v>
      </c>
      <c r="E132" s="261" t="s">
        <v>509</v>
      </c>
      <c r="F132" s="261"/>
      <c r="G132" s="297"/>
      <c r="H132" s="297"/>
      <c r="I132" s="297"/>
      <c r="J132" s="297"/>
      <c r="K132" s="297"/>
      <c r="L132" s="259"/>
      <c r="M132" s="259"/>
    </row>
    <row r="133" spans="1:14" ht="40.5">
      <c r="A133" s="255"/>
      <c r="B133" s="260" t="s">
        <v>506</v>
      </c>
      <c r="C133" s="261" t="s">
        <v>507</v>
      </c>
      <c r="D133" s="261" t="s">
        <v>264</v>
      </c>
      <c r="E133" s="261" t="s">
        <v>510</v>
      </c>
      <c r="F133" s="261"/>
      <c r="G133" s="297"/>
      <c r="H133" s="297"/>
      <c r="I133" s="297"/>
      <c r="J133" s="297"/>
      <c r="K133" s="297"/>
      <c r="L133" s="259"/>
      <c r="M133" s="259"/>
    </row>
    <row r="134" spans="1:14" ht="40.5">
      <c r="A134" s="255"/>
      <c r="B134" s="260" t="s">
        <v>506</v>
      </c>
      <c r="C134" s="261" t="s">
        <v>507</v>
      </c>
      <c r="D134" s="261" t="s">
        <v>264</v>
      </c>
      <c r="E134" s="261" t="s">
        <v>511</v>
      </c>
      <c r="F134" s="261"/>
      <c r="G134" s="297"/>
      <c r="H134" s="297"/>
      <c r="I134" s="297"/>
      <c r="J134" s="297"/>
      <c r="K134" s="297"/>
      <c r="L134" s="259"/>
      <c r="M134" s="259"/>
    </row>
    <row r="135" spans="1:14" ht="40.5">
      <c r="A135" s="255"/>
      <c r="B135" s="260" t="s">
        <v>506</v>
      </c>
      <c r="C135" s="261" t="s">
        <v>507</v>
      </c>
      <c r="D135" s="261" t="s">
        <v>264</v>
      </c>
      <c r="E135" s="261" t="s">
        <v>512</v>
      </c>
      <c r="F135" s="261"/>
      <c r="G135" s="297"/>
      <c r="H135" s="297"/>
      <c r="I135" s="297"/>
      <c r="J135" s="297"/>
      <c r="K135" s="297"/>
      <c r="L135" s="259"/>
      <c r="M135" s="259"/>
    </row>
    <row r="136" spans="1:14" ht="40.5">
      <c r="A136" s="255"/>
      <c r="B136" s="260" t="s">
        <v>506</v>
      </c>
      <c r="C136" s="261" t="s">
        <v>507</v>
      </c>
      <c r="D136" s="261" t="s">
        <v>264</v>
      </c>
      <c r="E136" s="261" t="s">
        <v>513</v>
      </c>
      <c r="F136" s="261"/>
      <c r="G136" s="297"/>
      <c r="H136" s="297"/>
      <c r="I136" s="297"/>
      <c r="J136" s="297"/>
      <c r="K136" s="297"/>
      <c r="L136" s="259"/>
      <c r="M136" s="259"/>
    </row>
    <row r="137" spans="1:14" ht="40.5">
      <c r="A137" s="255"/>
      <c r="B137" s="260" t="s">
        <v>506</v>
      </c>
      <c r="C137" s="261" t="s">
        <v>507</v>
      </c>
      <c r="D137" s="261" t="s">
        <v>264</v>
      </c>
      <c r="E137" s="261" t="s">
        <v>514</v>
      </c>
      <c r="F137" s="261"/>
      <c r="G137" s="297"/>
      <c r="H137" s="297"/>
      <c r="I137" s="297"/>
      <c r="J137" s="297"/>
      <c r="K137" s="297"/>
      <c r="L137" s="259"/>
      <c r="M137" s="259"/>
    </row>
    <row r="138" spans="1:14" ht="40.5">
      <c r="A138" s="255"/>
      <c r="B138" s="260" t="s">
        <v>506</v>
      </c>
      <c r="C138" s="261" t="s">
        <v>507</v>
      </c>
      <c r="D138" s="261" t="s">
        <v>264</v>
      </c>
      <c r="E138" s="261" t="s">
        <v>515</v>
      </c>
      <c r="F138" s="261"/>
      <c r="G138" s="297"/>
      <c r="H138" s="297"/>
      <c r="I138" s="297"/>
      <c r="J138" s="297"/>
      <c r="K138" s="297"/>
      <c r="L138" s="259"/>
      <c r="M138" s="259"/>
    </row>
    <row r="139" spans="1:14">
      <c r="A139" s="255"/>
      <c r="B139" s="261"/>
      <c r="C139" s="261"/>
      <c r="D139" s="261"/>
      <c r="E139" s="261"/>
      <c r="F139" s="261"/>
      <c r="G139" s="299">
        <f>SUM(G131:G138)</f>
        <v>0</v>
      </c>
      <c r="H139" s="299">
        <f>SUM(H131:H138)</f>
        <v>0</v>
      </c>
      <c r="I139" s="299">
        <f>SUM(I131:I138)</f>
        <v>0</v>
      </c>
      <c r="J139" s="299">
        <f>SUM(J131:J138)</f>
        <v>0</v>
      </c>
      <c r="K139" s="299">
        <f>SUM(K131:K138)</f>
        <v>0</v>
      </c>
      <c r="L139" s="259"/>
      <c r="M139" s="259"/>
    </row>
    <row r="140" spans="1:14">
      <c r="A140" s="255"/>
      <c r="B140" s="261"/>
      <c r="C140" s="261"/>
      <c r="D140" s="261"/>
      <c r="E140" s="261"/>
      <c r="F140" s="261"/>
      <c r="G140" s="262"/>
      <c r="H140" s="262"/>
      <c r="I140" s="262"/>
      <c r="J140" s="262"/>
      <c r="K140" s="262"/>
      <c r="L140" s="259"/>
      <c r="M140" s="259"/>
    </row>
    <row r="141" spans="1:14" ht="15.5">
      <c r="A141" s="255"/>
      <c r="B141" s="261"/>
      <c r="C141" s="261"/>
      <c r="D141" s="261" t="s">
        <v>264</v>
      </c>
      <c r="E141" s="261" t="s">
        <v>516</v>
      </c>
      <c r="F141" s="261"/>
      <c r="G141" s="299">
        <f>G129-G139</f>
        <v>0</v>
      </c>
      <c r="H141" s="299">
        <f>H129-H139</f>
        <v>0</v>
      </c>
      <c r="I141" s="299">
        <f>I129-I139</f>
        <v>0</v>
      </c>
      <c r="J141" s="299">
        <f>J129-J139</f>
        <v>0</v>
      </c>
      <c r="K141" s="299">
        <f>K129-K139</f>
        <v>0</v>
      </c>
      <c r="L141" s="259"/>
      <c r="M141" s="259"/>
    </row>
    <row r="142" spans="1:14"/>
    <row r="143" spans="1:14" ht="17.5">
      <c r="A143" s="109" t="s">
        <v>517</v>
      </c>
      <c r="B143" s="109"/>
      <c r="C143" s="109"/>
      <c r="D143" s="109"/>
      <c r="E143" s="109"/>
      <c r="F143" s="109"/>
      <c r="G143" s="109"/>
      <c r="H143" s="109"/>
      <c r="I143" s="109"/>
      <c r="J143" s="109"/>
      <c r="K143" s="109"/>
      <c r="L143" s="109"/>
      <c r="M143" s="109"/>
    </row>
    <row r="144" spans="1:14" ht="15" thickBot="1">
      <c r="B144" s="133" t="s">
        <v>518</v>
      </c>
    </row>
    <row r="145" spans="1:14" ht="15" thickBot="1">
      <c r="D145" s="131" t="s">
        <v>256</v>
      </c>
      <c r="E145" s="131" t="s">
        <v>402</v>
      </c>
      <c r="F145" s="131"/>
      <c r="G145" s="464" t="s">
        <v>280</v>
      </c>
      <c r="H145" s="465"/>
      <c r="I145" s="465"/>
      <c r="J145" s="465"/>
      <c r="K145" s="466"/>
    </row>
    <row r="146" spans="1:14" ht="17.5">
      <c r="G146" s="38" t="s">
        <v>208</v>
      </c>
      <c r="H146" s="38" t="s">
        <v>7</v>
      </c>
      <c r="I146" s="38" t="s">
        <v>211</v>
      </c>
      <c r="J146" s="38" t="s">
        <v>212</v>
      </c>
      <c r="K146" s="38" t="s">
        <v>213</v>
      </c>
      <c r="N146" s="109"/>
    </row>
    <row r="147" spans="1:14">
      <c r="B147" s="132"/>
    </row>
    <row r="148" spans="1:14" ht="27">
      <c r="B148" s="132" t="s">
        <v>519</v>
      </c>
      <c r="D148" s="132" t="s">
        <v>264</v>
      </c>
      <c r="E148" s="130" t="s">
        <v>520</v>
      </c>
      <c r="F148" s="130"/>
      <c r="G148" s="298">
        <f>G22</f>
        <v>0</v>
      </c>
      <c r="H148" s="298">
        <f>H22</f>
        <v>0</v>
      </c>
      <c r="I148" s="298">
        <f>I22</f>
        <v>0</v>
      </c>
      <c r="J148" s="298">
        <f>J22</f>
        <v>0</v>
      </c>
      <c r="K148" s="298">
        <f>K22</f>
        <v>0</v>
      </c>
    </row>
    <row r="149" spans="1:14" ht="27">
      <c r="B149" s="132" t="s">
        <v>521</v>
      </c>
      <c r="D149" s="132" t="s">
        <v>264</v>
      </c>
      <c r="E149" s="130" t="s">
        <v>522</v>
      </c>
      <c r="F149" s="130"/>
      <c r="G149" s="360"/>
      <c r="H149" s="360"/>
      <c r="I149" s="360"/>
      <c r="J149" s="360"/>
      <c r="K149" s="360"/>
    </row>
    <row r="150" spans="1:14">
      <c r="B150" s="260" t="s">
        <v>523</v>
      </c>
      <c r="C150" s="255"/>
      <c r="D150" s="255" t="s">
        <v>264</v>
      </c>
      <c r="E150" s="263" t="s">
        <v>496</v>
      </c>
      <c r="F150" s="263"/>
      <c r="G150" s="298">
        <f>G141</f>
        <v>0</v>
      </c>
      <c r="H150" s="298">
        <f>H141</f>
        <v>0</v>
      </c>
      <c r="I150" s="298">
        <f>I141</f>
        <v>0</v>
      </c>
      <c r="J150" s="298">
        <f>J141</f>
        <v>0</v>
      </c>
      <c r="K150" s="298">
        <f>K141</f>
        <v>0</v>
      </c>
    </row>
    <row r="151" spans="1:14">
      <c r="B151" s="132"/>
      <c r="E151" s="130" t="s">
        <v>524</v>
      </c>
      <c r="F151" s="130"/>
      <c r="G151" s="296"/>
      <c r="H151" s="299">
        <f>IF(G149=0,0,G148-G149-G150)</f>
        <v>0</v>
      </c>
      <c r="I151" s="299">
        <f>IF(H149=0,0,H148-H149-H150)</f>
        <v>0</v>
      </c>
      <c r="J151" s="299">
        <f>IF(I149=0,0,I148-I149-I150)</f>
        <v>0</v>
      </c>
      <c r="K151" s="299">
        <f>IF(J149=0,0,J148-J149-J150)</f>
        <v>0</v>
      </c>
    </row>
    <row r="152" spans="1:14" ht="15.5">
      <c r="B152" s="132" t="s">
        <v>525</v>
      </c>
      <c r="D152" s="135" t="s">
        <v>252</v>
      </c>
      <c r="E152" s="130" t="s">
        <v>526</v>
      </c>
      <c r="F152" s="130"/>
      <c r="G152" s="361"/>
      <c r="H152" s="361"/>
      <c r="I152" s="361"/>
      <c r="J152" s="361"/>
      <c r="K152" s="361"/>
    </row>
    <row r="153" spans="1:14" ht="15.5">
      <c r="B153" s="132"/>
      <c r="E153" s="130" t="s">
        <v>527</v>
      </c>
      <c r="F153" s="130"/>
      <c r="G153" s="296"/>
      <c r="H153" s="362">
        <f>(1+G152+1.15%)</f>
        <v>1.0115000000000001</v>
      </c>
      <c r="I153" s="362">
        <f>(1+H152+1.15%)</f>
        <v>1.0115000000000001</v>
      </c>
      <c r="J153" s="362">
        <f>(1+I152+1.15%)</f>
        <v>1.0115000000000001</v>
      </c>
      <c r="K153" s="362">
        <f>(1+J152+1.15%)</f>
        <v>1.0115000000000001</v>
      </c>
    </row>
    <row r="154" spans="1:14" ht="15.5">
      <c r="B154" s="130" t="s">
        <v>528</v>
      </c>
      <c r="E154" s="130" t="s">
        <v>528</v>
      </c>
      <c r="F154" s="130"/>
      <c r="G154" s="296"/>
      <c r="H154" s="363">
        <f>IF(G149=0,0,+H151*H153)</f>
        <v>0</v>
      </c>
      <c r="I154" s="363">
        <f t="shared" ref="I154:K154" si="1">IF(H149=0,0,+I151*I153)</f>
        <v>0</v>
      </c>
      <c r="J154" s="363">
        <f t="shared" si="1"/>
        <v>0</v>
      </c>
      <c r="K154" s="363">
        <f t="shared" si="1"/>
        <v>0</v>
      </c>
    </row>
    <row r="155" spans="1:14"/>
    <row r="156" spans="1:14"/>
    <row r="157" spans="1:14" ht="17.5">
      <c r="A157" s="109" t="s">
        <v>529</v>
      </c>
      <c r="B157" s="109"/>
      <c r="C157" s="109"/>
      <c r="D157" s="109"/>
      <c r="E157" s="109"/>
      <c r="F157" s="109"/>
      <c r="G157" s="109"/>
      <c r="H157" s="109"/>
      <c r="I157" s="109"/>
      <c r="J157" s="109"/>
      <c r="K157" s="109"/>
      <c r="L157" s="109"/>
      <c r="M157" s="109"/>
    </row>
    <row r="158" spans="1:14" ht="15" thickBot="1">
      <c r="B158" s="133" t="s">
        <v>530</v>
      </c>
      <c r="N158" s="364"/>
    </row>
    <row r="159" spans="1:14" ht="15" thickBot="1">
      <c r="D159" s="131" t="s">
        <v>256</v>
      </c>
      <c r="E159" s="131" t="s">
        <v>402</v>
      </c>
      <c r="F159" s="204" t="s">
        <v>531</v>
      </c>
      <c r="G159" s="467" t="s">
        <v>280</v>
      </c>
      <c r="H159" s="468"/>
      <c r="I159" s="468"/>
      <c r="J159" s="468"/>
      <c r="K159" s="469"/>
    </row>
    <row r="160" spans="1:14" ht="14.5" customHeight="1">
      <c r="E160" s="130"/>
      <c r="F160" s="203" t="s">
        <v>207</v>
      </c>
      <c r="G160" s="38" t="s">
        <v>208</v>
      </c>
      <c r="H160" s="38" t="s">
        <v>7</v>
      </c>
      <c r="I160" s="38" t="s">
        <v>211</v>
      </c>
      <c r="J160" s="38" t="s">
        <v>212</v>
      </c>
      <c r="K160" s="38" t="s">
        <v>213</v>
      </c>
    </row>
    <row r="161" spans="1:13">
      <c r="B161" s="132"/>
      <c r="C161" s="132"/>
      <c r="D161" s="132"/>
      <c r="E161" s="130"/>
      <c r="F161" s="130"/>
      <c r="H161" s="134"/>
      <c r="I161" s="134"/>
      <c r="J161" s="134"/>
      <c r="K161" s="134"/>
    </row>
    <row r="162" spans="1:13" ht="40.5">
      <c r="B162" s="132" t="s">
        <v>532</v>
      </c>
      <c r="C162" s="132"/>
      <c r="D162" s="132" t="s">
        <v>264</v>
      </c>
      <c r="E162" s="130" t="s">
        <v>428</v>
      </c>
      <c r="F162" s="360"/>
      <c r="G162" s="296"/>
      <c r="H162" s="296"/>
      <c r="I162" s="296"/>
      <c r="J162" s="296"/>
      <c r="K162" s="296"/>
    </row>
    <row r="163" spans="1:13" ht="54">
      <c r="B163" s="132" t="s">
        <v>533</v>
      </c>
      <c r="C163" s="132"/>
      <c r="D163" s="132" t="s">
        <v>264</v>
      </c>
      <c r="E163" s="130" t="s">
        <v>534</v>
      </c>
      <c r="F163" s="360"/>
      <c r="G163" s="296"/>
      <c r="H163" s="296"/>
      <c r="I163" s="296"/>
      <c r="J163" s="296"/>
      <c r="K163" s="296"/>
    </row>
    <row r="164" spans="1:13">
      <c r="B164" s="132"/>
      <c r="C164" s="132"/>
      <c r="D164" s="132"/>
      <c r="E164" s="130" t="s">
        <v>535</v>
      </c>
      <c r="F164" s="365">
        <f>F162-F163</f>
        <v>0</v>
      </c>
      <c r="G164" s="296"/>
      <c r="H164" s="296"/>
      <c r="I164" s="296"/>
      <c r="J164" s="296"/>
      <c r="K164" s="296"/>
    </row>
    <row r="165" spans="1:13">
      <c r="B165" s="132" t="s">
        <v>536</v>
      </c>
      <c r="C165" s="132"/>
      <c r="D165" s="132" t="s">
        <v>252</v>
      </c>
      <c r="E165" s="132" t="s">
        <v>537</v>
      </c>
      <c r="F165" s="361"/>
      <c r="G165" s="296"/>
      <c r="H165" s="296"/>
      <c r="I165" s="296"/>
      <c r="J165" s="296"/>
      <c r="K165" s="296"/>
    </row>
    <row r="166" spans="1:13" ht="40.5">
      <c r="B166" s="132" t="s">
        <v>538</v>
      </c>
      <c r="C166" s="132"/>
      <c r="D166" s="132"/>
      <c r="E166" s="132" t="s">
        <v>539</v>
      </c>
      <c r="F166" s="301">
        <v>1</v>
      </c>
      <c r="G166" s="296"/>
      <c r="H166" s="296"/>
      <c r="I166" s="296"/>
      <c r="J166" s="296"/>
      <c r="K166" s="296"/>
    </row>
    <row r="167" spans="1:13" ht="27">
      <c r="B167" s="132" t="s">
        <v>540</v>
      </c>
      <c r="C167" s="132"/>
      <c r="D167" s="132"/>
      <c r="E167" s="132" t="s">
        <v>541</v>
      </c>
      <c r="F167" s="298">
        <f>F178</f>
        <v>0</v>
      </c>
      <c r="G167" s="296"/>
      <c r="H167" s="296"/>
      <c r="I167" s="296"/>
      <c r="J167" s="296"/>
      <c r="K167" s="296"/>
    </row>
    <row r="168" spans="1:13" ht="40.5">
      <c r="B168" s="132"/>
      <c r="C168" s="132"/>
      <c r="D168" s="132"/>
      <c r="E168" s="132" t="s">
        <v>542</v>
      </c>
      <c r="F168" s="296"/>
      <c r="G168" s="365">
        <f>(1+F165+1.15% +F166*F167)</f>
        <v>1.0115000000000001</v>
      </c>
      <c r="H168" s="296"/>
      <c r="I168" s="296"/>
      <c r="J168" s="296"/>
      <c r="K168" s="296"/>
    </row>
    <row r="169" spans="1:13">
      <c r="B169" s="132" t="s">
        <v>543</v>
      </c>
      <c r="C169" s="132"/>
      <c r="D169" s="132" t="s">
        <v>264</v>
      </c>
      <c r="E169" s="132" t="s">
        <v>544</v>
      </c>
      <c r="F169" s="296"/>
      <c r="G169" s="365">
        <f>F164*G168</f>
        <v>0</v>
      </c>
      <c r="H169" s="296"/>
      <c r="I169" s="296"/>
      <c r="J169" s="296"/>
      <c r="K169" s="296"/>
    </row>
    <row r="170" spans="1:13">
      <c r="B170" s="132"/>
      <c r="C170" s="132"/>
      <c r="D170" s="132"/>
      <c r="E170" s="132"/>
      <c r="F170" s="132"/>
    </row>
    <row r="171" spans="1:13">
      <c r="B171" s="132"/>
      <c r="C171" s="132"/>
      <c r="D171" s="132"/>
      <c r="E171" s="132"/>
      <c r="F171" s="132"/>
    </row>
    <row r="172" spans="1:13" ht="17.5">
      <c r="A172" s="109" t="s">
        <v>545</v>
      </c>
      <c r="B172" s="109"/>
      <c r="C172" s="109"/>
      <c r="D172" s="109"/>
      <c r="E172" s="109"/>
      <c r="F172" s="109"/>
      <c r="G172" s="109"/>
      <c r="H172" s="109"/>
      <c r="I172" s="109"/>
      <c r="J172" s="109"/>
      <c r="K172" s="109"/>
      <c r="L172" s="109"/>
      <c r="M172" s="109"/>
    </row>
    <row r="173" spans="1:13" ht="15" thickBot="1">
      <c r="B173" s="133" t="s">
        <v>546</v>
      </c>
      <c r="C173" s="132"/>
      <c r="D173" s="132"/>
      <c r="E173" s="132"/>
      <c r="F173" s="132"/>
    </row>
    <row r="174" spans="1:13" ht="15" thickBot="1">
      <c r="B174" s="132"/>
      <c r="C174" s="132"/>
      <c r="D174" s="131" t="s">
        <v>256</v>
      </c>
      <c r="E174" s="131" t="s">
        <v>402</v>
      </c>
      <c r="F174" s="204" t="s">
        <v>531</v>
      </c>
      <c r="G174" s="467" t="s">
        <v>280</v>
      </c>
      <c r="H174" s="468"/>
      <c r="I174" s="468"/>
      <c r="J174" s="468"/>
      <c r="K174" s="469"/>
    </row>
    <row r="175" spans="1:13">
      <c r="E175" s="130"/>
      <c r="F175" s="203" t="s">
        <v>207</v>
      </c>
      <c r="G175" s="38" t="s">
        <v>208</v>
      </c>
      <c r="H175" s="38" t="s">
        <v>7</v>
      </c>
      <c r="I175" s="38" t="s">
        <v>211</v>
      </c>
      <c r="J175" s="38" t="s">
        <v>212</v>
      </c>
      <c r="K175" s="38" t="s">
        <v>213</v>
      </c>
    </row>
    <row r="176" spans="1:13"/>
    <row r="177" spans="1:13">
      <c r="E177" s="129" t="s">
        <v>547</v>
      </c>
      <c r="F177" s="366">
        <f>IF(F162=0,0,F163/F162)</f>
        <v>0</v>
      </c>
      <c r="G177" s="296"/>
      <c r="H177" s="296"/>
      <c r="I177" s="296"/>
      <c r="J177" s="296"/>
      <c r="K177" s="296"/>
    </row>
    <row r="178" spans="1:13">
      <c r="E178" s="129" t="s">
        <v>541</v>
      </c>
      <c r="F178" s="366">
        <f>IF(F177=0,0,IF(F177&gt;=1.055,1.15%,IF(F177&lt;=0.945,-1.15%,0)))</f>
        <v>0</v>
      </c>
      <c r="G178" s="296"/>
      <c r="H178" s="296"/>
      <c r="I178" s="296"/>
      <c r="J178" s="296"/>
      <c r="K178" s="296"/>
    </row>
    <row r="179" spans="1:13"/>
    <row r="180" spans="1:13"/>
    <row r="181" spans="1:13"/>
    <row r="182" spans="1:13"/>
    <row r="183" spans="1:13">
      <c r="A183" s="367" t="s">
        <v>548</v>
      </c>
      <c r="B183" s="364"/>
      <c r="C183" s="364"/>
      <c r="D183" s="364"/>
      <c r="E183" s="364"/>
      <c r="F183" s="364"/>
      <c r="G183" s="368"/>
      <c r="H183" s="368"/>
      <c r="I183" s="368"/>
      <c r="J183" s="368"/>
      <c r="K183" s="368"/>
      <c r="L183" s="364"/>
      <c r="M183" s="364"/>
    </row>
  </sheetData>
  <mergeCells count="13">
    <mergeCell ref="G159:K159"/>
    <mergeCell ref="G174:K174"/>
    <mergeCell ref="G78:K78"/>
    <mergeCell ref="G86:K86"/>
    <mergeCell ref="G94:K94"/>
    <mergeCell ref="G107:K107"/>
    <mergeCell ref="G145:K145"/>
    <mergeCell ref="G117:K117"/>
    <mergeCell ref="G11:K11"/>
    <mergeCell ref="G27:K27"/>
    <mergeCell ref="G47:K47"/>
    <mergeCell ref="G58:K58"/>
    <mergeCell ref="G68:K6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94C9-F343-4C0F-A566-5EE45CE45EF1}">
  <sheetPr codeName="Sheet32">
    <tabColor theme="4"/>
    <pageSetUpPr autoPageBreaks="0" fitToPage="1"/>
  </sheetPr>
  <dimension ref="A1:L124"/>
  <sheetViews>
    <sheetView showGridLines="0" zoomScale="85" zoomScaleNormal="85" workbookViewId="0">
      <pane xSplit="3" ySplit="9" topLeftCell="E10" activePane="bottomRight" state="frozenSplit"/>
      <selection pane="topRight" activeCell="H70" sqref="H70"/>
      <selection pane="bottomLeft" activeCell="H70" sqref="H70"/>
      <selection pane="bottomRight" activeCell="E35" sqref="E35"/>
    </sheetView>
  </sheetViews>
  <sheetFormatPr defaultColWidth="9" defaultRowHeight="13.5"/>
  <cols>
    <col min="1" max="1" width="56.765625" style="147" customWidth="1"/>
    <col min="2" max="2" width="12.61328125" style="147" customWidth="1"/>
    <col min="3" max="3" width="17" style="147" customWidth="1"/>
    <col min="4" max="4" width="2.4609375" style="147" customWidth="1"/>
    <col min="5" max="6" width="14.3828125" style="147" bestFit="1" customWidth="1"/>
    <col min="7" max="7" width="4.4609375" style="147" customWidth="1"/>
    <col min="8" max="9" width="14.3828125" style="147" bestFit="1" customWidth="1"/>
    <col min="10" max="10" width="4.4609375" style="147" customWidth="1"/>
    <col min="11" max="12" width="14.3828125" style="147" bestFit="1" customWidth="1"/>
    <col min="13" max="16384" width="9" style="147"/>
  </cols>
  <sheetData>
    <row r="1" spans="1:12" s="170" customFormat="1" ht="25">
      <c r="A1" s="1" t="str">
        <f>Cover!$A$2</f>
        <v>ESO Regulatory Reporting Pack</v>
      </c>
      <c r="B1" s="3"/>
      <c r="C1" s="2"/>
      <c r="D1" s="2"/>
      <c r="E1" s="2"/>
      <c r="F1" s="2"/>
      <c r="G1" s="2"/>
      <c r="H1" s="2"/>
      <c r="I1" s="2"/>
      <c r="J1" s="2"/>
      <c r="K1" s="2"/>
      <c r="L1" s="2"/>
    </row>
    <row r="2" spans="1:12" s="170" customFormat="1" ht="25">
      <c r="A2" s="3" t="str">
        <f>Cover!$A$3</f>
        <v>National Grid Electricity System Operator</v>
      </c>
      <c r="B2" s="3"/>
      <c r="C2" s="2"/>
      <c r="D2" s="2"/>
      <c r="E2" s="2"/>
      <c r="F2" s="2"/>
      <c r="G2" s="2"/>
      <c r="H2" s="2"/>
      <c r="I2" s="2"/>
      <c r="J2" s="2"/>
      <c r="K2" s="2"/>
      <c r="L2" s="2"/>
    </row>
    <row r="3" spans="1:12" s="169" customFormat="1" ht="25">
      <c r="A3" s="3" t="str">
        <f>Cover!$A$4</f>
        <v>2022/23</v>
      </c>
      <c r="B3" s="3"/>
      <c r="C3" s="3"/>
      <c r="D3" s="3"/>
      <c r="E3" s="2"/>
      <c r="F3" s="2"/>
      <c r="G3" s="2"/>
      <c r="H3" s="2"/>
      <c r="I3" s="2"/>
      <c r="J3" s="2"/>
      <c r="K3" s="2"/>
      <c r="L3" s="2"/>
    </row>
    <row r="4" spans="1:12" s="169" customFormat="1" ht="25.5" thickBot="1">
      <c r="A4" s="27" t="s">
        <v>549</v>
      </c>
      <c r="B4" s="27"/>
      <c r="C4" s="27"/>
      <c r="D4" s="27"/>
      <c r="E4" s="7"/>
      <c r="F4" s="7"/>
      <c r="G4" s="7"/>
      <c r="H4" s="7"/>
      <c r="I4" s="7"/>
      <c r="J4" s="7"/>
      <c r="K4" s="7"/>
      <c r="L4" s="7"/>
    </row>
    <row r="5" spans="1:12" s="169" customFormat="1" ht="25">
      <c r="A5" s="200"/>
      <c r="B5" s="200"/>
      <c r="C5" s="200"/>
      <c r="D5" s="200"/>
      <c r="E5" s="201"/>
      <c r="F5" s="201"/>
      <c r="G5" s="201"/>
      <c r="H5" s="201"/>
      <c r="I5" s="201"/>
      <c r="J5" s="201"/>
      <c r="K5" s="201"/>
      <c r="L5" s="201"/>
    </row>
    <row r="6" spans="1:12" s="169" customFormat="1" ht="25">
      <c r="A6" s="200"/>
      <c r="B6" s="200"/>
      <c r="C6" s="200"/>
      <c r="D6" s="200"/>
      <c r="E6" s="201"/>
      <c r="F6" s="201"/>
      <c r="G6" s="201"/>
      <c r="H6" s="201"/>
      <c r="I6" s="201"/>
      <c r="J6" s="201"/>
      <c r="K6" s="201"/>
      <c r="L6" s="201"/>
    </row>
    <row r="7" spans="1:12" ht="25">
      <c r="A7" s="200"/>
      <c r="B7" s="200"/>
      <c r="C7" s="201"/>
      <c r="D7" s="201"/>
      <c r="E7" s="201"/>
      <c r="F7" s="201"/>
      <c r="G7" s="201"/>
      <c r="H7" s="332">
        <v>2022</v>
      </c>
      <c r="I7" s="201"/>
      <c r="J7" s="201"/>
      <c r="K7" s="332">
        <v>2023</v>
      </c>
      <c r="L7" s="201"/>
    </row>
    <row r="8" spans="1:12">
      <c r="E8" s="168"/>
      <c r="H8" s="199">
        <f>+F13-E13+H13</f>
        <v>0</v>
      </c>
      <c r="K8" s="199">
        <f>+I13-H13+K13</f>
        <v>0</v>
      </c>
    </row>
    <row r="9" spans="1:12">
      <c r="E9" s="168"/>
    </row>
    <row r="10" spans="1:12">
      <c r="A10" s="167" t="s">
        <v>280</v>
      </c>
    </row>
    <row r="11" spans="1:12" ht="14.5">
      <c r="A11" s="163"/>
      <c r="B11" s="161"/>
      <c r="C11" s="161"/>
      <c r="E11" s="474" t="s">
        <v>550</v>
      </c>
      <c r="F11" s="475"/>
      <c r="H11" s="474" t="s">
        <v>551</v>
      </c>
      <c r="I11" s="475"/>
      <c r="K11" s="474" t="s">
        <v>552</v>
      </c>
      <c r="L11" s="475"/>
    </row>
    <row r="12" spans="1:12" ht="14.5">
      <c r="A12" s="161"/>
      <c r="B12" s="161"/>
      <c r="C12" s="161"/>
      <c r="E12" s="332" t="s">
        <v>553</v>
      </c>
      <c r="F12" s="332" t="s">
        <v>554</v>
      </c>
      <c r="H12" s="332" t="s">
        <v>554</v>
      </c>
      <c r="I12" s="332" t="s">
        <v>555</v>
      </c>
      <c r="K12" s="332" t="s">
        <v>555</v>
      </c>
      <c r="L12" s="332" t="s">
        <v>556</v>
      </c>
    </row>
    <row r="13" spans="1:12" s="158" customFormat="1">
      <c r="A13" s="162" t="s">
        <v>557</v>
      </c>
      <c r="B13" s="162" t="s">
        <v>558</v>
      </c>
      <c r="C13" s="158" t="s">
        <v>264</v>
      </c>
      <c r="E13" s="369">
        <f>+E60</f>
        <v>3.165168</v>
      </c>
      <c r="F13" s="369">
        <f>+F60</f>
        <v>3.165168</v>
      </c>
      <c r="H13" s="369">
        <f>+H25</f>
        <v>0</v>
      </c>
      <c r="I13" s="369">
        <f>+I25</f>
        <v>0</v>
      </c>
      <c r="K13" s="369">
        <f>+K25</f>
        <v>0</v>
      </c>
      <c r="L13" s="369">
        <f>+L25</f>
        <v>0</v>
      </c>
    </row>
    <row r="14" spans="1:12" s="158" customFormat="1" ht="14.5">
      <c r="A14" s="163"/>
      <c r="B14" s="161"/>
      <c r="C14" s="161"/>
      <c r="D14" s="147"/>
      <c r="E14" s="164"/>
      <c r="F14" s="164"/>
    </row>
    <row r="15" spans="1:12" s="158" customFormat="1" ht="14.5">
      <c r="A15" s="161"/>
      <c r="B15" s="161"/>
      <c r="C15" s="161"/>
      <c r="D15" s="147"/>
      <c r="E15" s="164"/>
      <c r="F15" s="164"/>
      <c r="G15" s="164"/>
      <c r="H15" s="164"/>
      <c r="I15" s="164"/>
      <c r="J15" s="164"/>
      <c r="K15" s="164"/>
      <c r="L15" s="164"/>
    </row>
    <row r="16" spans="1:12" s="158" customFormat="1" ht="12.75" customHeight="1">
      <c r="A16" s="149" t="s">
        <v>559</v>
      </c>
      <c r="B16" s="149" t="s">
        <v>560</v>
      </c>
      <c r="C16" s="148" t="s">
        <v>264</v>
      </c>
      <c r="D16" s="147"/>
      <c r="E16" s="164"/>
      <c r="F16" s="164"/>
      <c r="H16" s="295"/>
      <c r="I16" s="295"/>
      <c r="K16" s="295"/>
      <c r="L16" s="295"/>
    </row>
    <row r="17" spans="1:12" s="158" customFormat="1" ht="12.75" customHeight="1">
      <c r="A17" s="149" t="s">
        <v>561</v>
      </c>
      <c r="B17" s="149" t="s">
        <v>562</v>
      </c>
      <c r="C17" s="148" t="s">
        <v>264</v>
      </c>
      <c r="D17" s="147"/>
      <c r="H17" s="295"/>
      <c r="I17" s="295"/>
      <c r="K17" s="295"/>
      <c r="L17" s="295"/>
    </row>
    <row r="18" spans="1:12" s="158" customFormat="1" ht="12.75" customHeight="1">
      <c r="A18" s="149" t="s">
        <v>563</v>
      </c>
      <c r="B18" s="149" t="s">
        <v>564</v>
      </c>
      <c r="C18" s="148" t="s">
        <v>264</v>
      </c>
      <c r="D18" s="147"/>
      <c r="H18" s="370">
        <f>+H38</f>
        <v>0</v>
      </c>
      <c r="I18" s="370">
        <f>+I38</f>
        <v>0</v>
      </c>
      <c r="K18" s="370">
        <f>+K38</f>
        <v>0</v>
      </c>
      <c r="L18" s="370">
        <f>+L38</f>
        <v>0</v>
      </c>
    </row>
    <row r="19" spans="1:12" s="158" customFormat="1" ht="12.75" customHeight="1">
      <c r="A19" s="149" t="s">
        <v>565</v>
      </c>
      <c r="B19" s="149" t="s">
        <v>566</v>
      </c>
      <c r="C19" s="148" t="s">
        <v>264</v>
      </c>
      <c r="D19" s="148"/>
      <c r="H19" s="295"/>
      <c r="I19" s="295"/>
      <c r="K19" s="295"/>
      <c r="L19" s="295"/>
    </row>
    <row r="20" spans="1:12" s="158" customFormat="1" ht="12.75" customHeight="1">
      <c r="A20" s="149" t="s">
        <v>567</v>
      </c>
      <c r="B20" s="149" t="s">
        <v>568</v>
      </c>
      <c r="C20" s="148" t="s">
        <v>264</v>
      </c>
      <c r="D20" s="148"/>
      <c r="H20" s="295"/>
      <c r="I20" s="295"/>
      <c r="K20" s="295"/>
      <c r="L20" s="295"/>
    </row>
    <row r="21" spans="1:12" s="158" customFormat="1" ht="12.75" customHeight="1">
      <c r="A21" s="149" t="s">
        <v>569</v>
      </c>
      <c r="B21" s="149" t="s">
        <v>570</v>
      </c>
      <c r="C21" s="148" t="s">
        <v>264</v>
      </c>
      <c r="D21" s="148"/>
      <c r="H21" s="370">
        <f>+H103*'RIIO-1 RPI and PVF'!N38</f>
        <v>0</v>
      </c>
      <c r="I21" s="370">
        <f>+H21*'RIIO-1 RPI and PVF'!N38</f>
        <v>0</v>
      </c>
      <c r="K21" s="370">
        <f>+K103*'RIIO-1 RPI and PVF'!O38</f>
        <v>0</v>
      </c>
      <c r="L21" s="370">
        <f>+K21*'RIIO-1 RPI and PVF'!O38</f>
        <v>0</v>
      </c>
    </row>
    <row r="22" spans="1:12" s="158" customFormat="1" ht="12.75" customHeight="1">
      <c r="A22" s="149" t="s">
        <v>571</v>
      </c>
      <c r="B22" s="149" t="s">
        <v>572</v>
      </c>
      <c r="C22" s="148" t="s">
        <v>264</v>
      </c>
      <c r="D22" s="148"/>
      <c r="H22" s="295"/>
      <c r="I22" s="295"/>
      <c r="K22" s="295"/>
      <c r="L22" s="295"/>
    </row>
    <row r="23" spans="1:12" s="158" customFormat="1" ht="12.75" customHeight="1">
      <c r="A23" s="149" t="s">
        <v>573</v>
      </c>
      <c r="B23" s="149" t="s">
        <v>574</v>
      </c>
      <c r="C23" s="148" t="s">
        <v>264</v>
      </c>
      <c r="D23" s="148"/>
      <c r="H23" s="295"/>
      <c r="I23" s="295"/>
      <c r="K23" s="295"/>
      <c r="L23" s="295"/>
    </row>
    <row r="24" spans="1:12" s="158" customFormat="1" ht="12.75" customHeight="1">
      <c r="A24" s="149" t="s">
        <v>575</v>
      </c>
      <c r="B24" s="149" t="s">
        <v>576</v>
      </c>
      <c r="C24" s="148" t="s">
        <v>264</v>
      </c>
      <c r="D24" s="148"/>
      <c r="H24" s="295"/>
      <c r="I24" s="295"/>
      <c r="K24" s="295"/>
      <c r="L24" s="295"/>
    </row>
    <row r="25" spans="1:12" s="158" customFormat="1" ht="12.75" customHeight="1">
      <c r="A25" s="162" t="s">
        <v>557</v>
      </c>
      <c r="B25" s="162" t="s">
        <v>558</v>
      </c>
      <c r="C25" s="158" t="s">
        <v>264</v>
      </c>
      <c r="H25" s="292">
        <f>+H16+H17+H18-H19+H20+H21+H22+H23</f>
        <v>0</v>
      </c>
      <c r="I25" s="292">
        <f>+I16+I17+I18-I19+I20+I21+I22+I23</f>
        <v>0</v>
      </c>
      <c r="K25" s="292">
        <f>+K16+K17+K18-K19+K20+K21+K22+K23</f>
        <v>0</v>
      </c>
      <c r="L25" s="292">
        <f>+L16+L17+L18-L19+L20+L21+L22+L23</f>
        <v>0</v>
      </c>
    </row>
    <row r="26" spans="1:12" s="158" customFormat="1" ht="12.75" customHeight="1">
      <c r="A26" s="162"/>
      <c r="B26" s="162"/>
      <c r="C26" s="162"/>
      <c r="D26" s="162"/>
      <c r="G26" s="162"/>
    </row>
    <row r="27" spans="1:12" s="148" customFormat="1" ht="12.75" customHeight="1">
      <c r="A27" s="166" t="s">
        <v>564</v>
      </c>
      <c r="B27" s="157"/>
    </row>
    <row r="28" spans="1:12" ht="12.75" customHeight="1">
      <c r="A28" s="147" t="s">
        <v>577</v>
      </c>
      <c r="C28" s="148" t="s">
        <v>264</v>
      </c>
      <c r="H28" s="295"/>
      <c r="I28" s="295"/>
      <c r="K28" s="295"/>
      <c r="L28" s="371"/>
    </row>
    <row r="29" spans="1:12" ht="12.75" customHeight="1">
      <c r="A29" s="147" t="s">
        <v>578</v>
      </c>
      <c r="C29" s="148" t="s">
        <v>264</v>
      </c>
      <c r="H29" s="295"/>
      <c r="I29" s="295"/>
      <c r="K29" s="295"/>
      <c r="L29" s="371"/>
    </row>
    <row r="30" spans="1:12" ht="12.75" customHeight="1">
      <c r="A30" s="147" t="s">
        <v>579</v>
      </c>
      <c r="C30" s="148" t="s">
        <v>264</v>
      </c>
      <c r="H30" s="295"/>
      <c r="I30" s="295"/>
      <c r="K30" s="295"/>
      <c r="L30" s="295"/>
    </row>
    <row r="31" spans="1:12" ht="12.75" customHeight="1">
      <c r="A31" s="147" t="s">
        <v>580</v>
      </c>
      <c r="C31" s="148" t="s">
        <v>264</v>
      </c>
      <c r="H31" s="295"/>
      <c r="I31" s="295"/>
      <c r="K31" s="295"/>
      <c r="L31" s="371"/>
    </row>
    <row r="32" spans="1:12" ht="12.75" customHeight="1">
      <c r="A32" s="147" t="s">
        <v>581</v>
      </c>
      <c r="C32" s="148" t="s">
        <v>264</v>
      </c>
      <c r="H32" s="295"/>
      <c r="I32" s="295"/>
      <c r="K32" s="295"/>
      <c r="L32" s="371"/>
    </row>
    <row r="33" spans="1:12" ht="12.75" customHeight="1">
      <c r="A33" s="147" t="s">
        <v>582</v>
      </c>
      <c r="C33" s="148" t="s">
        <v>264</v>
      </c>
      <c r="H33" s="295"/>
      <c r="I33" s="295"/>
      <c r="K33" s="295"/>
      <c r="L33" s="371"/>
    </row>
    <row r="34" spans="1:12" ht="12.75" customHeight="1">
      <c r="A34" s="147" t="s">
        <v>583</v>
      </c>
      <c r="C34" s="148" t="s">
        <v>264</v>
      </c>
      <c r="H34" s="295"/>
      <c r="I34" s="295"/>
      <c r="K34" s="295"/>
      <c r="L34" s="371"/>
    </row>
    <row r="35" spans="1:12" ht="12.75" customHeight="1">
      <c r="A35" s="147" t="s">
        <v>584</v>
      </c>
      <c r="C35" s="148" t="s">
        <v>264</v>
      </c>
      <c r="H35" s="295"/>
      <c r="I35" s="295"/>
      <c r="K35" s="295"/>
      <c r="L35" s="371"/>
    </row>
    <row r="36" spans="1:12" s="158" customFormat="1" ht="12.75" customHeight="1">
      <c r="A36" s="149" t="s">
        <v>585</v>
      </c>
      <c r="B36" s="162"/>
      <c r="C36" s="148" t="s">
        <v>264</v>
      </c>
      <c r="D36" s="162"/>
      <c r="E36" s="162"/>
      <c r="F36" s="162"/>
      <c r="G36" s="162"/>
      <c r="H36" s="295"/>
      <c r="I36" s="295"/>
      <c r="K36" s="295"/>
      <c r="L36" s="371"/>
    </row>
    <row r="37" spans="1:12" s="158" customFormat="1" ht="12.75" customHeight="1">
      <c r="A37" s="149" t="s">
        <v>586</v>
      </c>
      <c r="B37" s="162"/>
      <c r="C37" s="148" t="s">
        <v>264</v>
      </c>
      <c r="D37" s="162"/>
      <c r="E37" s="162"/>
      <c r="F37" s="162"/>
      <c r="G37" s="162"/>
      <c r="H37" s="295"/>
      <c r="I37" s="295"/>
      <c r="K37" s="295"/>
      <c r="L37" s="371"/>
    </row>
    <row r="38" spans="1:12" s="158" customFormat="1" ht="12.75" customHeight="1">
      <c r="A38" s="149" t="s">
        <v>564</v>
      </c>
      <c r="B38" s="162"/>
      <c r="C38" s="148" t="s">
        <v>264</v>
      </c>
      <c r="D38" s="162"/>
      <c r="E38" s="162"/>
      <c r="F38" s="162"/>
      <c r="G38" s="162"/>
      <c r="H38" s="292">
        <f>SUM(H28:H37)</f>
        <v>0</v>
      </c>
      <c r="I38" s="292">
        <f>SUM(I28:I37)</f>
        <v>0</v>
      </c>
      <c r="K38" s="292">
        <f>SUM(K28:K37)</f>
        <v>0</v>
      </c>
      <c r="L38" s="292">
        <f>SUM(L28:L37)</f>
        <v>0</v>
      </c>
    </row>
    <row r="39" spans="1:12" s="158" customFormat="1" ht="12.75" customHeight="1">
      <c r="A39" s="162"/>
      <c r="B39" s="162"/>
      <c r="C39" s="148"/>
      <c r="D39" s="162"/>
      <c r="E39" s="162"/>
      <c r="F39" s="162"/>
      <c r="G39" s="162"/>
    </row>
    <row r="40" spans="1:12" s="158" customFormat="1" ht="12.75" customHeight="1">
      <c r="A40" s="162" t="s">
        <v>568</v>
      </c>
      <c r="B40" s="162"/>
      <c r="C40" s="148"/>
      <c r="D40" s="162"/>
      <c r="E40" s="162"/>
      <c r="F40" s="162"/>
      <c r="G40" s="162"/>
    </row>
    <row r="41" spans="1:12" s="158" customFormat="1" ht="12.75" customHeight="1">
      <c r="A41" s="202" t="s">
        <v>587</v>
      </c>
      <c r="B41" s="149" t="s">
        <v>588</v>
      </c>
      <c r="C41" s="148" t="s">
        <v>264</v>
      </c>
      <c r="D41" s="162"/>
      <c r="E41" s="162"/>
      <c r="F41" s="162"/>
      <c r="G41" s="162"/>
      <c r="H41" s="371"/>
      <c r="I41" s="371"/>
      <c r="J41" s="147"/>
      <c r="K41" s="371"/>
      <c r="L41" s="371"/>
    </row>
    <row r="42" spans="1:12" s="158" customFormat="1" ht="12.75" customHeight="1">
      <c r="A42" s="202" t="s">
        <v>589</v>
      </c>
      <c r="B42" s="149" t="s">
        <v>590</v>
      </c>
      <c r="C42" s="148" t="s">
        <v>264</v>
      </c>
      <c r="D42" s="162"/>
      <c r="E42" s="162"/>
      <c r="F42" s="162"/>
      <c r="G42" s="162"/>
      <c r="H42" s="371"/>
      <c r="I42" s="371"/>
      <c r="J42" s="147"/>
      <c r="K42" s="371"/>
      <c r="L42" s="371"/>
    </row>
    <row r="43" spans="1:12" s="158" customFormat="1" ht="12.75" customHeight="1">
      <c r="A43" s="202" t="s">
        <v>591</v>
      </c>
      <c r="B43" s="149" t="s">
        <v>592</v>
      </c>
      <c r="C43" s="148" t="s">
        <v>264</v>
      </c>
      <c r="D43" s="162"/>
      <c r="E43" s="162"/>
      <c r="F43" s="162"/>
      <c r="G43" s="162"/>
      <c r="H43" s="371"/>
      <c r="I43" s="371"/>
      <c r="K43" s="371"/>
      <c r="L43" s="371"/>
    </row>
    <row r="44" spans="1:12" s="158" customFormat="1" ht="12.75" customHeight="1">
      <c r="A44" s="162"/>
      <c r="B44" s="162"/>
      <c r="C44" s="148" t="s">
        <v>264</v>
      </c>
      <c r="D44" s="162"/>
      <c r="E44" s="162"/>
      <c r="F44" s="162"/>
      <c r="G44" s="162"/>
      <c r="H44" s="292">
        <f>SUM(H41:H43)</f>
        <v>0</v>
      </c>
      <c r="I44" s="292">
        <f>SUM(I41:I43)</f>
        <v>0</v>
      </c>
      <c r="K44" s="292">
        <f>SUM(K41:K43)</f>
        <v>0</v>
      </c>
      <c r="L44" s="292">
        <f>SUM(L41:L43)</f>
        <v>0</v>
      </c>
    </row>
    <row r="45" spans="1:12" s="158" customFormat="1" ht="12.75" customHeight="1">
      <c r="A45" s="162"/>
      <c r="B45" s="162"/>
      <c r="C45" s="148"/>
      <c r="D45" s="162"/>
      <c r="E45" s="162"/>
      <c r="F45" s="162"/>
      <c r="G45" s="162"/>
    </row>
    <row r="46" spans="1:12" s="158" customFormat="1" ht="12.75" customHeight="1">
      <c r="A46" s="162"/>
      <c r="B46" s="162"/>
      <c r="C46" s="148"/>
      <c r="D46" s="162"/>
      <c r="E46" s="162"/>
      <c r="F46" s="162"/>
      <c r="G46" s="162"/>
    </row>
    <row r="47" spans="1:12" s="158" customFormat="1" ht="12.75" customHeight="1">
      <c r="A47" s="165" t="s">
        <v>593</v>
      </c>
      <c r="B47" s="162"/>
      <c r="C47" s="162"/>
      <c r="D47" s="162"/>
      <c r="E47" s="162"/>
      <c r="F47" s="162"/>
      <c r="G47" s="162"/>
    </row>
    <row r="48" spans="1:12" ht="12.75" customHeight="1">
      <c r="A48" s="159" t="s">
        <v>594</v>
      </c>
      <c r="B48" s="161"/>
      <c r="C48" s="161"/>
      <c r="E48" s="164"/>
      <c r="F48" s="164"/>
    </row>
    <row r="49" spans="1:12" ht="12.75" customHeight="1">
      <c r="A49" s="163"/>
      <c r="B49" s="161"/>
      <c r="C49" s="161"/>
      <c r="E49" s="473" t="s">
        <v>550</v>
      </c>
      <c r="F49" s="473"/>
    </row>
    <row r="50" spans="1:12" ht="12.75" customHeight="1">
      <c r="A50" s="161"/>
      <c r="B50" s="161"/>
      <c r="C50" s="161"/>
      <c r="E50" s="332" t="s">
        <v>553</v>
      </c>
      <c r="F50" s="332" t="s">
        <v>554</v>
      </c>
    </row>
    <row r="51" spans="1:12" ht="12.75" customHeight="1">
      <c r="A51" s="149" t="s">
        <v>559</v>
      </c>
      <c r="B51" s="149" t="s">
        <v>560</v>
      </c>
      <c r="C51" s="148" t="s">
        <v>264</v>
      </c>
      <c r="E51" s="295"/>
      <c r="F51" s="295"/>
    </row>
    <row r="52" spans="1:12" ht="12.75" customHeight="1">
      <c r="A52" s="149" t="s">
        <v>595</v>
      </c>
      <c r="B52" s="149" t="s">
        <v>562</v>
      </c>
      <c r="C52" s="148" t="s">
        <v>264</v>
      </c>
      <c r="E52" s="295"/>
      <c r="F52" s="295"/>
    </row>
    <row r="53" spans="1:12" ht="12.75" customHeight="1">
      <c r="A53" s="149" t="s">
        <v>596</v>
      </c>
      <c r="B53" s="149"/>
      <c r="C53" s="148" t="s">
        <v>264</v>
      </c>
      <c r="E53" s="295"/>
      <c r="F53" s="295"/>
    </row>
    <row r="54" spans="1:12" ht="12.75" customHeight="1">
      <c r="A54" s="149" t="s">
        <v>563</v>
      </c>
      <c r="B54" s="149" t="s">
        <v>564</v>
      </c>
      <c r="C54" s="148" t="s">
        <v>264</v>
      </c>
      <c r="E54" s="294">
        <f>SUM(E70:E75)</f>
        <v>0</v>
      </c>
      <c r="F54" s="294">
        <f>E54</f>
        <v>0</v>
      </c>
    </row>
    <row r="55" spans="1:12" s="148" customFormat="1" ht="12.75" customHeight="1">
      <c r="A55" s="149" t="s">
        <v>597</v>
      </c>
      <c r="B55" s="149" t="s">
        <v>566</v>
      </c>
      <c r="C55" s="148" t="s">
        <v>264</v>
      </c>
      <c r="E55" s="295"/>
      <c r="F55" s="295"/>
      <c r="H55" s="147"/>
      <c r="I55" s="147"/>
      <c r="K55" s="147"/>
      <c r="L55" s="147"/>
    </row>
    <row r="56" spans="1:12" s="148" customFormat="1" ht="12.75" customHeight="1">
      <c r="A56" s="149" t="s">
        <v>598</v>
      </c>
      <c r="B56" s="149" t="s">
        <v>599</v>
      </c>
      <c r="C56" s="148" t="s">
        <v>264</v>
      </c>
      <c r="E56" s="372">
        <f>E63</f>
        <v>0</v>
      </c>
      <c r="F56" s="372">
        <f>F63</f>
        <v>0</v>
      </c>
      <c r="H56" s="147"/>
      <c r="I56" s="147"/>
      <c r="K56" s="147"/>
      <c r="L56" s="147"/>
    </row>
    <row r="57" spans="1:12" s="148" customFormat="1" ht="12.75" customHeight="1">
      <c r="A57" s="149" t="s">
        <v>600</v>
      </c>
      <c r="B57" s="149" t="s">
        <v>601</v>
      </c>
      <c r="C57" s="148" t="s">
        <v>264</v>
      </c>
      <c r="E57" s="372">
        <f>E66</f>
        <v>0</v>
      </c>
      <c r="F57" s="372">
        <f>F66</f>
        <v>0</v>
      </c>
      <c r="H57" s="147"/>
      <c r="I57" s="147"/>
      <c r="K57" s="147"/>
      <c r="L57" s="147"/>
    </row>
    <row r="58" spans="1:12" s="148" customFormat="1" ht="12.75" customHeight="1">
      <c r="A58" s="149" t="s">
        <v>602</v>
      </c>
      <c r="B58" s="149" t="s">
        <v>603</v>
      </c>
      <c r="C58" s="148" t="s">
        <v>264</v>
      </c>
      <c r="E58" s="370">
        <f>E81</f>
        <v>0</v>
      </c>
      <c r="F58" s="372">
        <f>F81</f>
        <v>0</v>
      </c>
      <c r="H58" s="147"/>
      <c r="I58" s="147"/>
      <c r="K58" s="147"/>
      <c r="L58" s="147"/>
    </row>
    <row r="59" spans="1:12" s="148" customFormat="1" ht="12.75" customHeight="1">
      <c r="A59" s="149" t="s">
        <v>567</v>
      </c>
      <c r="B59" s="149" t="s">
        <v>568</v>
      </c>
      <c r="C59" s="148" t="s">
        <v>264</v>
      </c>
      <c r="E59" s="370">
        <f>E93</f>
        <v>3.165168</v>
      </c>
      <c r="F59" s="370">
        <f>F93</f>
        <v>3.165168</v>
      </c>
      <c r="H59" s="147"/>
      <c r="I59" s="147"/>
      <c r="K59" s="147"/>
      <c r="L59" s="147"/>
    </row>
    <row r="60" spans="1:12" s="158" customFormat="1" ht="12.75" customHeight="1">
      <c r="A60" s="162" t="s">
        <v>557</v>
      </c>
      <c r="B60" s="162" t="s">
        <v>558</v>
      </c>
      <c r="C60" s="158" t="s">
        <v>264</v>
      </c>
      <c r="E60" s="292">
        <f>SUM(E51:E59)</f>
        <v>3.165168</v>
      </c>
      <c r="F60" s="292">
        <f>SUM(F51:F59)</f>
        <v>3.165168</v>
      </c>
      <c r="H60" s="147"/>
      <c r="I60" s="147"/>
      <c r="K60" s="147"/>
      <c r="L60" s="147"/>
    </row>
    <row r="61" spans="1:12" s="158" customFormat="1" ht="12.75" customHeight="1">
      <c r="A61" s="162"/>
      <c r="B61" s="162"/>
      <c r="E61" s="373"/>
      <c r="F61" s="373"/>
      <c r="H61" s="147"/>
      <c r="I61" s="147"/>
      <c r="K61" s="147"/>
      <c r="L61" s="147"/>
    </row>
    <row r="62" spans="1:12" s="148" customFormat="1" ht="12.75" customHeight="1">
      <c r="A62" s="159" t="s">
        <v>604</v>
      </c>
      <c r="B62" s="161"/>
      <c r="C62" s="161"/>
      <c r="F62" s="160"/>
      <c r="H62" s="147"/>
      <c r="I62" s="147"/>
      <c r="K62" s="147"/>
      <c r="L62" s="147"/>
    </row>
    <row r="63" spans="1:12" s="148" customFormat="1" ht="12.75" customHeight="1">
      <c r="A63" s="149" t="s">
        <v>598</v>
      </c>
      <c r="B63" s="149" t="s">
        <v>599</v>
      </c>
      <c r="C63" s="148" t="s">
        <v>264</v>
      </c>
      <c r="E63" s="295"/>
      <c r="F63" s="295"/>
      <c r="H63" s="147"/>
      <c r="I63" s="147"/>
      <c r="K63" s="147"/>
      <c r="L63" s="147"/>
    </row>
    <row r="64" spans="1:12" s="148" customFormat="1" ht="12.75" customHeight="1">
      <c r="A64" s="149"/>
      <c r="B64" s="149"/>
    </row>
    <row r="65" spans="1:6" s="148" customFormat="1" ht="12.75" customHeight="1">
      <c r="A65" s="159" t="s">
        <v>594</v>
      </c>
      <c r="B65" s="149"/>
    </row>
    <row r="66" spans="1:6" s="148" customFormat="1" ht="12.75" customHeight="1">
      <c r="A66" s="149" t="s">
        <v>600</v>
      </c>
      <c r="B66" s="149" t="s">
        <v>601</v>
      </c>
      <c r="C66" s="148" t="s">
        <v>264</v>
      </c>
      <c r="E66" s="295"/>
      <c r="F66" s="295"/>
    </row>
    <row r="67" spans="1:6" s="148" customFormat="1" ht="12.75" customHeight="1">
      <c r="A67" s="149"/>
      <c r="B67" s="149"/>
    </row>
    <row r="68" spans="1:6" s="148" customFormat="1" ht="12.75" customHeight="1">
      <c r="A68" s="158" t="s">
        <v>605</v>
      </c>
    </row>
    <row r="69" spans="1:6" s="148" customFormat="1" ht="12.75" customHeight="1">
      <c r="A69" s="157" t="s">
        <v>563</v>
      </c>
      <c r="B69" s="148" t="s">
        <v>606</v>
      </c>
    </row>
    <row r="70" spans="1:6" ht="12.75" customHeight="1">
      <c r="A70" s="147" t="s">
        <v>577</v>
      </c>
      <c r="C70" s="148" t="s">
        <v>264</v>
      </c>
      <c r="E70" s="295"/>
    </row>
    <row r="71" spans="1:6" ht="12.75" customHeight="1">
      <c r="A71" s="147" t="s">
        <v>578</v>
      </c>
      <c r="C71" s="148" t="s">
        <v>264</v>
      </c>
      <c r="E71" s="295"/>
    </row>
    <row r="72" spans="1:6" ht="12.75" customHeight="1">
      <c r="A72" s="147" t="s">
        <v>579</v>
      </c>
      <c r="C72" s="148" t="s">
        <v>264</v>
      </c>
      <c r="E72" s="295"/>
    </row>
    <row r="73" spans="1:6" ht="12.75" customHeight="1">
      <c r="A73" s="147" t="s">
        <v>580</v>
      </c>
      <c r="C73" s="148" t="s">
        <v>264</v>
      </c>
      <c r="E73" s="295"/>
    </row>
    <row r="74" spans="1:6" ht="12.75" customHeight="1">
      <c r="A74" s="147" t="s">
        <v>581</v>
      </c>
      <c r="C74" s="148" t="s">
        <v>264</v>
      </c>
      <c r="E74" s="295"/>
    </row>
    <row r="75" spans="1:6" ht="12.75" customHeight="1">
      <c r="A75" s="147" t="s">
        <v>607</v>
      </c>
      <c r="B75" s="147" t="s">
        <v>608</v>
      </c>
      <c r="C75" s="148" t="s">
        <v>264</v>
      </c>
      <c r="E75" s="295"/>
    </row>
    <row r="76" spans="1:6" ht="12.75" customHeight="1">
      <c r="C76" s="148"/>
      <c r="E76" s="156"/>
    </row>
    <row r="77" spans="1:6" s="148" customFormat="1" ht="12.75" customHeight="1">
      <c r="A77" s="154" t="s">
        <v>609</v>
      </c>
    </row>
    <row r="78" spans="1:6" s="148" customFormat="1" ht="12.75" customHeight="1">
      <c r="A78" s="151" t="s">
        <v>610</v>
      </c>
    </row>
    <row r="79" spans="1:6" s="148" customFormat="1" ht="12.75" customHeight="1">
      <c r="A79" s="148" t="s">
        <v>611</v>
      </c>
      <c r="B79" s="148" t="s">
        <v>612</v>
      </c>
      <c r="C79" s="148" t="s">
        <v>264</v>
      </c>
      <c r="E79" s="295"/>
      <c r="F79" s="295"/>
    </row>
    <row r="80" spans="1:6" s="148" customFormat="1" ht="12.75" customHeight="1">
      <c r="A80" s="148" t="s">
        <v>613</v>
      </c>
      <c r="B80" s="148" t="s">
        <v>614</v>
      </c>
      <c r="C80" s="148" t="s">
        <v>264</v>
      </c>
      <c r="E80" s="295"/>
      <c r="F80" s="295"/>
    </row>
    <row r="81" spans="1:6" s="148" customFormat="1" ht="12.75" customHeight="1">
      <c r="A81" s="148" t="s">
        <v>602</v>
      </c>
      <c r="B81" s="148" t="s">
        <v>603</v>
      </c>
      <c r="C81" s="148" t="s">
        <v>264</v>
      </c>
      <c r="D81" s="153"/>
      <c r="E81" s="374">
        <f>E79-E80</f>
        <v>0</v>
      </c>
      <c r="F81" s="374">
        <f>F79-F80</f>
        <v>0</v>
      </c>
    </row>
    <row r="82" spans="1:6" s="148" customFormat="1" ht="12.75" customHeight="1">
      <c r="E82" s="155"/>
      <c r="F82" s="155"/>
    </row>
    <row r="83" spans="1:6" s="148" customFormat="1" ht="12.75" customHeight="1">
      <c r="A83" s="154" t="s">
        <v>615</v>
      </c>
    </row>
    <row r="84" spans="1:6" s="148" customFormat="1" ht="12.75" customHeight="1">
      <c r="A84" s="151" t="s">
        <v>616</v>
      </c>
    </row>
    <row r="85" spans="1:6" s="148" customFormat="1" ht="12.75" customHeight="1">
      <c r="A85" s="151" t="s">
        <v>617</v>
      </c>
    </row>
    <row r="86" spans="1:6" s="148" customFormat="1" ht="12.75" customHeight="1">
      <c r="A86" s="148" t="s">
        <v>618</v>
      </c>
      <c r="B86" s="148" t="s">
        <v>619</v>
      </c>
      <c r="C86" s="148" t="s">
        <v>620</v>
      </c>
      <c r="E86" s="375">
        <f>1146800/1000000</f>
        <v>1.1468</v>
      </c>
      <c r="F86" s="375">
        <f>1146800/1000000</f>
        <v>1.1468</v>
      </c>
    </row>
    <row r="87" spans="1:6" s="148" customFormat="1" ht="12.75" customHeight="1">
      <c r="A87" s="148" t="s">
        <v>621</v>
      </c>
      <c r="B87" s="148" t="s">
        <v>622</v>
      </c>
      <c r="C87" s="148" t="s">
        <v>620</v>
      </c>
      <c r="D87" s="153"/>
      <c r="E87" s="375">
        <f>1146800/1000000</f>
        <v>1.1468</v>
      </c>
      <c r="F87" s="375">
        <f>1146800/1000000</f>
        <v>1.1468</v>
      </c>
    </row>
    <row r="88" spans="1:6" s="148" customFormat="1" ht="12.75" customHeight="1">
      <c r="A88" s="149" t="s">
        <v>623</v>
      </c>
      <c r="B88" s="148" t="s">
        <v>624</v>
      </c>
      <c r="C88" s="148" t="s">
        <v>620</v>
      </c>
      <c r="E88" s="376">
        <f>E103</f>
        <v>0</v>
      </c>
      <c r="F88" s="376">
        <f>E88</f>
        <v>0</v>
      </c>
    </row>
    <row r="89" spans="1:6" s="148" customFormat="1" ht="12.75" customHeight="1">
      <c r="A89" s="148" t="s">
        <v>625</v>
      </c>
      <c r="B89" s="148" t="s">
        <v>626</v>
      </c>
      <c r="C89" s="148" t="s">
        <v>620</v>
      </c>
      <c r="D89" s="153"/>
      <c r="E89" s="295"/>
      <c r="F89" s="295"/>
    </row>
    <row r="90" spans="1:6" s="148" customFormat="1" ht="12.75" customHeight="1">
      <c r="A90" s="148" t="s">
        <v>627</v>
      </c>
      <c r="B90" s="148" t="s">
        <v>628</v>
      </c>
      <c r="C90" s="148" t="s">
        <v>222</v>
      </c>
      <c r="E90" s="377">
        <f>+'RIIO-1 RPI and PVF'!M38</f>
        <v>1.38</v>
      </c>
      <c r="F90" s="377">
        <f>E90</f>
        <v>1.38</v>
      </c>
    </row>
    <row r="91" spans="1:6" s="148" customFormat="1" ht="12.75" customHeight="1">
      <c r="A91" s="148" t="s">
        <v>629</v>
      </c>
      <c r="B91" s="148" t="s">
        <v>630</v>
      </c>
      <c r="C91" s="148" t="s">
        <v>631</v>
      </c>
      <c r="E91" s="295"/>
      <c r="F91" s="295"/>
    </row>
    <row r="92" spans="1:6" s="148" customFormat="1" ht="12.75" customHeight="1">
      <c r="A92" s="148" t="s">
        <v>632</v>
      </c>
      <c r="B92" s="148" t="s">
        <v>633</v>
      </c>
      <c r="C92" s="148" t="s">
        <v>631</v>
      </c>
      <c r="E92" s="295"/>
      <c r="F92" s="295"/>
    </row>
    <row r="93" spans="1:6" s="148" customFormat="1" ht="12.75" customHeight="1">
      <c r="A93" s="149" t="s">
        <v>567</v>
      </c>
      <c r="B93" s="149" t="s">
        <v>568</v>
      </c>
      <c r="C93" s="148" t="s">
        <v>631</v>
      </c>
      <c r="E93" s="378">
        <f>SUM(E86:E89)*E90+SUM(E91,E92)</f>
        <v>3.165168</v>
      </c>
      <c r="F93" s="378">
        <f>SUM(F86:F89)*F90+SUM(F91,F92)</f>
        <v>3.165168</v>
      </c>
    </row>
    <row r="94" spans="1:6" s="148" customFormat="1" ht="12.75" customHeight="1"/>
    <row r="95" spans="1:6" s="148" customFormat="1" ht="12.75" customHeight="1">
      <c r="A95" s="152" t="s">
        <v>634</v>
      </c>
    </row>
    <row r="96" spans="1:6" s="148" customFormat="1" ht="12.75" customHeight="1">
      <c r="A96" s="151" t="s">
        <v>635</v>
      </c>
    </row>
    <row r="97" spans="1:12" s="148" customFormat="1" ht="12.75" customHeight="1">
      <c r="A97" s="150" t="s">
        <v>636</v>
      </c>
    </row>
    <row r="98" spans="1:12" s="148" customFormat="1" ht="12.75" customHeight="1">
      <c r="A98" s="148" t="s">
        <v>637</v>
      </c>
      <c r="B98" s="148" t="s">
        <v>638</v>
      </c>
      <c r="C98" s="148" t="s">
        <v>222</v>
      </c>
      <c r="E98" s="379">
        <f>+'RIIO-1 RPI and PVF'!K27</f>
        <v>1.3129999999999999</v>
      </c>
      <c r="H98" s="379">
        <f>'RIIO-1 RPI and PVF'!L27</f>
        <v>1.347</v>
      </c>
      <c r="K98" s="379">
        <f>'RIIO-1 RPI and PVF'!M27</f>
        <v>1.363</v>
      </c>
    </row>
    <row r="99" spans="1:12" s="148" customFormat="1" ht="12.75" customHeight="1">
      <c r="A99" s="148" t="s">
        <v>627</v>
      </c>
      <c r="B99" s="148" t="s">
        <v>628</v>
      </c>
      <c r="C99" s="148" t="s">
        <v>222</v>
      </c>
      <c r="E99" s="379">
        <f>+'RIIO-1 RPI and PVF'!K38</f>
        <v>1.3140000000000001</v>
      </c>
      <c r="H99" s="379">
        <f>'RIIO-1 RPI and PVF'!L38</f>
        <v>1.3580000000000001</v>
      </c>
      <c r="K99" s="379">
        <f>'RIIO-1 RPI and PVF'!M38</f>
        <v>1.38</v>
      </c>
    </row>
    <row r="100" spans="1:12" s="148" customFormat="1" ht="12.75" customHeight="1">
      <c r="A100" s="148" t="s">
        <v>567</v>
      </c>
      <c r="B100" s="148" t="s">
        <v>568</v>
      </c>
      <c r="C100" s="148" t="s">
        <v>631</v>
      </c>
      <c r="E100" s="295"/>
      <c r="F100" s="156"/>
      <c r="G100" s="156"/>
      <c r="H100" s="295"/>
      <c r="K100" s="380"/>
    </row>
    <row r="101" spans="1:12" s="148" customFormat="1" ht="12.75" customHeight="1">
      <c r="A101" s="148" t="s">
        <v>639</v>
      </c>
      <c r="B101" s="148" t="s">
        <v>254</v>
      </c>
      <c r="C101" s="148" t="s">
        <v>222</v>
      </c>
      <c r="E101" s="379">
        <f>+'RIIO-1 RPI and PVF'!K$43</f>
        <v>1.0394600000000001</v>
      </c>
      <c r="H101" s="379">
        <f>'RIIO-1 RPI and PVF'!L43</f>
        <v>1.03748</v>
      </c>
      <c r="K101" s="379">
        <f>'RIIO-1 RPI and PVF'!M43</f>
        <v>1.03454</v>
      </c>
    </row>
    <row r="102" spans="1:12" s="148" customFormat="1" ht="12.75" customHeight="1">
      <c r="A102" s="148" t="s">
        <v>640</v>
      </c>
      <c r="B102" s="148" t="s">
        <v>254</v>
      </c>
      <c r="C102" s="148" t="s">
        <v>222</v>
      </c>
      <c r="E102" s="379">
        <f>+'RIIO-1 RPI and PVF'!L$43</f>
        <v>1.03748</v>
      </c>
      <c r="H102" s="379">
        <f>+'RIIO-1 RPI and PVF'!M$43</f>
        <v>1.03454</v>
      </c>
      <c r="K102" s="379">
        <f>'RIIO-1 RPI and PVF'!N43</f>
        <v>1.0208079999999999</v>
      </c>
    </row>
    <row r="103" spans="1:12" s="148" customFormat="1" ht="12.75" customHeight="1">
      <c r="A103" s="149" t="s">
        <v>623</v>
      </c>
      <c r="B103" s="148" t="s">
        <v>624</v>
      </c>
      <c r="C103" s="148" t="s">
        <v>620</v>
      </c>
      <c r="E103" s="378">
        <f>+(E98-E99)/E98*E100/E99*E101*E102</f>
        <v>0</v>
      </c>
      <c r="H103" s="378">
        <f>+(H98-H99)/H98*H100/H99*H101*H102</f>
        <v>0</v>
      </c>
      <c r="K103" s="378">
        <f>+(K98-K99)/K98*K100/K99*K101*K102</f>
        <v>0</v>
      </c>
    </row>
    <row r="104" spans="1:12" s="148" customFormat="1" ht="12.75" customHeight="1"/>
    <row r="105" spans="1:12" s="148" customFormat="1" ht="12.75" customHeight="1"/>
    <row r="106" spans="1:12" s="148" customFormat="1" ht="12.75" customHeight="1"/>
    <row r="107" spans="1:12" ht="12.75" customHeight="1">
      <c r="D107" s="148"/>
      <c r="E107" s="148"/>
      <c r="F107" s="148"/>
      <c r="H107" s="148"/>
      <c r="I107" s="148"/>
      <c r="K107" s="148"/>
      <c r="L107" s="148"/>
    </row>
    <row r="108" spans="1:12" ht="12.75" customHeight="1">
      <c r="D108" s="148"/>
      <c r="E108" s="148"/>
      <c r="F108" s="148"/>
      <c r="H108" s="148"/>
      <c r="I108" s="148"/>
      <c r="K108" s="148"/>
      <c r="L108" s="148"/>
    </row>
    <row r="109" spans="1:12" ht="12.75" customHeight="1">
      <c r="D109" s="148"/>
      <c r="E109" s="148"/>
      <c r="F109" s="148"/>
    </row>
    <row r="110" spans="1:12" ht="12.75" customHeight="1">
      <c r="D110" s="148"/>
      <c r="E110" s="148"/>
      <c r="F110" s="148"/>
    </row>
    <row r="111" spans="1:12" ht="12.75" customHeight="1">
      <c r="D111" s="148"/>
      <c r="E111" s="148"/>
      <c r="F111" s="148"/>
    </row>
    <row r="112" spans="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4">
    <mergeCell ref="E49:F49"/>
    <mergeCell ref="E11:F11"/>
    <mergeCell ref="H11:I11"/>
    <mergeCell ref="K11:L11"/>
  </mergeCells>
  <pageMargins left="0.7" right="0.7" top="0.75" bottom="0.75" header="0.3" footer="0.3"/>
  <pageSetup paperSize="8" orientation="landscape" r:id="rId1"/>
  <headerFooter>
    <oddFooter>&amp;C_x000D_&amp;1#&amp;"Calibri"&amp;10&amp;K000000 OFFICIAL-InternalOnly</oddFooter>
  </headerFooter>
  <drawing r:id="rId2"/>
  <legacyDrawing r:id="rId3"/>
  <oleObjects>
    <mc:AlternateContent xmlns:mc="http://schemas.openxmlformats.org/markup-compatibility/2006">
      <mc:Choice Requires="x14">
        <oleObject progId="Equation.3" shapeId="31745" r:id="rId4">
          <objectPr defaultSize="0" autoPict="0" altText="Equation outlining that black start services cost allowance equals black start total costs minus black start total costs adjustment. " r:id="rId5">
            <anchor moveWithCells="1" sizeWithCells="1">
              <from>
                <xdr:col>0</xdr:col>
                <xdr:colOff>3619500</xdr:colOff>
                <xdr:row>75</xdr:row>
                <xdr:rowOff>146050</xdr:rowOff>
              </from>
              <to>
                <xdr:col>2</xdr:col>
                <xdr:colOff>381000</xdr:colOff>
                <xdr:row>77</xdr:row>
                <xdr:rowOff>63500</xdr:rowOff>
              </to>
            </anchor>
          </objectPr>
        </oleObject>
      </mc:Choice>
      <mc:Fallback>
        <oleObject progId="Equation.3" shapeId="31745" r:id="rId4"/>
      </mc:Fallback>
    </mc:AlternateContent>
    <mc:AlternateContent xmlns:mc="http://schemas.openxmlformats.org/markup-compatibility/2006">
      <mc:Choice Requires="x14">
        <oleObject progId="Equation.3" shapeId="31746" r:id="rId6">
          <objectPr defaultSize="0" autoPict="0" altText="Equation outlining the SO-TO Cost Allowance True-Up" r:id="rId7">
            <anchor moveWithCells="1" sizeWithCells="1">
              <from>
                <xdr:col>0</xdr:col>
                <xdr:colOff>2590800</xdr:colOff>
                <xdr:row>93</xdr:row>
                <xdr:rowOff>38100</xdr:rowOff>
              </from>
              <to>
                <xdr:col>3</xdr:col>
                <xdr:colOff>0</xdr:colOff>
                <xdr:row>95</xdr:row>
                <xdr:rowOff>177800</xdr:rowOff>
              </to>
            </anchor>
          </objectPr>
        </oleObject>
      </mc:Choice>
      <mc:Fallback>
        <oleObject progId="Equation.3" shapeId="31746"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E84A-5B20-4A84-87E2-F3C0D65B7865}">
  <sheetPr codeName="Sheet11">
    <tabColor theme="4"/>
    <pageSetUpPr autoPageBreaks="0" fitToPage="1"/>
  </sheetPr>
  <dimension ref="A1:X71"/>
  <sheetViews>
    <sheetView showGridLines="0" zoomScale="85" zoomScaleNormal="85" workbookViewId="0">
      <pane xSplit="3" ySplit="9" topLeftCell="E47" activePane="bottomRight" state="frozenSplit"/>
      <selection pane="topRight" activeCell="H70" sqref="H70"/>
      <selection pane="bottomLeft" activeCell="H70" sqref="H70"/>
      <selection pane="bottomRight" activeCell="J65" sqref="J65"/>
    </sheetView>
  </sheetViews>
  <sheetFormatPr defaultColWidth="9" defaultRowHeight="13.5"/>
  <cols>
    <col min="1" max="1" width="56.765625" style="147" customWidth="1"/>
    <col min="2" max="2" width="12.61328125" style="147" customWidth="1"/>
    <col min="3" max="3" width="17" style="147" customWidth="1"/>
    <col min="4" max="4" width="2.4609375" style="147" customWidth="1"/>
    <col min="5" max="8" width="10.84375" style="147" customWidth="1"/>
    <col min="9" max="9" width="13.61328125" style="147" customWidth="1"/>
    <col min="10" max="10" width="10.84375" style="147" customWidth="1"/>
    <col min="11" max="11" width="9" style="147"/>
    <col min="12" max="15" width="10.84375" style="147" customWidth="1"/>
    <col min="16" max="16" width="13.765625" style="147" bestFit="1" customWidth="1"/>
    <col min="17" max="17" width="10.84375" style="147" customWidth="1"/>
    <col min="18" max="18" width="9" style="147"/>
    <col min="19" max="22" width="10.84375" style="147" customWidth="1"/>
    <col min="23" max="23" width="13.765625" style="147" bestFit="1" customWidth="1"/>
    <col min="24" max="24" width="10.84375" style="147" customWidth="1"/>
    <col min="25" max="16384" width="9" style="147"/>
  </cols>
  <sheetData>
    <row r="1" spans="1:24" s="170" customFormat="1"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s="170" customFormat="1"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s="169" customFormat="1" ht="25">
      <c r="A3" s="3" t="str">
        <f>Cover!$A$4</f>
        <v>2022/23</v>
      </c>
      <c r="B3" s="3"/>
      <c r="C3" s="3"/>
      <c r="D3" s="3"/>
      <c r="E3" s="2"/>
      <c r="F3" s="2"/>
      <c r="G3" s="2"/>
      <c r="H3" s="2"/>
      <c r="I3" s="2"/>
      <c r="J3" s="2"/>
      <c r="K3" s="2"/>
      <c r="L3" s="2"/>
      <c r="M3" s="2"/>
      <c r="N3" s="2"/>
      <c r="O3" s="2"/>
      <c r="P3" s="2"/>
      <c r="Q3" s="2"/>
      <c r="R3" s="2"/>
      <c r="S3" s="2"/>
      <c r="T3" s="2"/>
      <c r="U3" s="2"/>
      <c r="V3" s="2"/>
      <c r="W3" s="2"/>
      <c r="X3" s="2"/>
    </row>
    <row r="4" spans="1:24" s="169" customFormat="1" ht="25.5" thickBot="1">
      <c r="A4" s="27" t="s">
        <v>641</v>
      </c>
      <c r="B4" s="27"/>
      <c r="C4" s="27"/>
      <c r="D4" s="27"/>
      <c r="E4" s="2"/>
      <c r="F4" s="2"/>
      <c r="G4" s="2"/>
      <c r="H4" s="2"/>
      <c r="I4" s="2"/>
      <c r="J4" s="2"/>
      <c r="K4" s="2"/>
      <c r="L4" s="2"/>
      <c r="M4" s="2"/>
      <c r="N4" s="2"/>
      <c r="O4" s="2"/>
      <c r="P4" s="2"/>
      <c r="Q4" s="2"/>
      <c r="R4" s="2"/>
      <c r="S4" s="2"/>
      <c r="T4" s="2"/>
      <c r="U4" s="2"/>
      <c r="V4" s="2"/>
      <c r="W4" s="2"/>
      <c r="X4" s="2"/>
    </row>
    <row r="5" spans="1:24" s="169" customFormat="1" ht="25">
      <c r="A5" s="200"/>
      <c r="B5" s="200"/>
      <c r="C5" s="200"/>
      <c r="D5" s="200"/>
    </row>
    <row r="6" spans="1:24" s="169" customFormat="1" ht="25">
      <c r="A6" s="200"/>
      <c r="B6" s="200"/>
      <c r="C6" s="200"/>
      <c r="D6" s="200"/>
    </row>
    <row r="7" spans="1:24" ht="25">
      <c r="A7" s="200"/>
      <c r="B7" s="200"/>
      <c r="C7" s="201"/>
      <c r="D7" s="201"/>
      <c r="E7" s="476">
        <v>2024</v>
      </c>
      <c r="F7" s="477"/>
      <c r="G7" s="477"/>
      <c r="H7" s="477"/>
      <c r="I7" s="477"/>
      <c r="J7" s="478"/>
      <c r="L7" s="476">
        <v>2025</v>
      </c>
      <c r="M7" s="477"/>
      <c r="N7" s="477"/>
      <c r="O7" s="477"/>
      <c r="P7" s="477"/>
      <c r="Q7" s="478"/>
      <c r="R7" s="241"/>
      <c r="S7" s="476">
        <v>2026</v>
      </c>
      <c r="T7" s="477"/>
      <c r="U7" s="477"/>
      <c r="V7" s="477"/>
      <c r="W7" s="477"/>
      <c r="X7" s="478"/>
    </row>
    <row r="8" spans="1:24">
      <c r="E8" s="273" t="s">
        <v>642</v>
      </c>
      <c r="F8" s="273"/>
      <c r="G8" s="273" t="s">
        <v>642</v>
      </c>
      <c r="H8" s="273"/>
      <c r="I8" s="116"/>
      <c r="J8" s="116"/>
      <c r="L8" s="273" t="s">
        <v>642</v>
      </c>
      <c r="M8" s="273"/>
      <c r="N8" s="273" t="s">
        <v>642</v>
      </c>
      <c r="O8" s="273"/>
      <c r="P8" s="116"/>
      <c r="Q8" s="116"/>
      <c r="R8" s="241"/>
      <c r="S8" s="273" t="s">
        <v>642</v>
      </c>
      <c r="T8" s="273"/>
      <c r="U8" s="273" t="s">
        <v>642</v>
      </c>
      <c r="V8" s="273"/>
      <c r="X8" s="116"/>
    </row>
    <row r="10" spans="1:24" ht="14.5">
      <c r="A10" s="265"/>
      <c r="B10" s="265"/>
      <c r="C10" s="265"/>
      <c r="E10" s="381" t="s">
        <v>643</v>
      </c>
      <c r="F10" s="381" t="s">
        <v>644</v>
      </c>
      <c r="G10" s="381" t="s">
        <v>645</v>
      </c>
      <c r="H10" s="381" t="s">
        <v>646</v>
      </c>
      <c r="I10" s="272" t="s">
        <v>647</v>
      </c>
      <c r="J10" s="272" t="s">
        <v>279</v>
      </c>
      <c r="L10" s="381" t="s">
        <v>648</v>
      </c>
      <c r="M10" s="381" t="s">
        <v>649</v>
      </c>
      <c r="N10" s="381" t="s">
        <v>650</v>
      </c>
      <c r="O10" s="381" t="s">
        <v>651</v>
      </c>
      <c r="P10" s="272" t="s">
        <v>647</v>
      </c>
      <c r="Q10" s="272" t="s">
        <v>279</v>
      </c>
      <c r="R10" s="241"/>
      <c r="S10" s="381" t="s">
        <v>652</v>
      </c>
      <c r="T10" s="381" t="s">
        <v>653</v>
      </c>
      <c r="U10" s="381" t="s">
        <v>654</v>
      </c>
      <c r="V10" s="381" t="s">
        <v>655</v>
      </c>
      <c r="W10" s="272" t="s">
        <v>647</v>
      </c>
      <c r="X10" s="272" t="s">
        <v>279</v>
      </c>
    </row>
    <row r="11" spans="1:24" ht="14.5">
      <c r="A11" s="265"/>
      <c r="B11" s="265"/>
      <c r="C11" s="265"/>
      <c r="E11" s="272"/>
      <c r="F11" s="272"/>
      <c r="G11" s="272"/>
      <c r="H11" s="272"/>
      <c r="I11" s="272"/>
      <c r="J11" s="272"/>
      <c r="L11" s="272"/>
      <c r="M11" s="272"/>
      <c r="N11" s="272"/>
      <c r="O11" s="272"/>
      <c r="P11" s="272"/>
      <c r="Q11" s="272"/>
      <c r="R11" s="267"/>
      <c r="S11" s="272"/>
      <c r="T11" s="272"/>
      <c r="U11" s="272"/>
      <c r="V11" s="272"/>
      <c r="W11" s="272"/>
      <c r="X11" s="272"/>
    </row>
    <row r="12" spans="1:24">
      <c r="A12" s="116" t="s">
        <v>656</v>
      </c>
      <c r="B12" s="116"/>
      <c r="C12" s="116" t="s">
        <v>264</v>
      </c>
      <c r="E12" s="293"/>
      <c r="F12" s="293"/>
      <c r="G12" s="293"/>
      <c r="H12" s="293"/>
      <c r="I12" s="293"/>
      <c r="J12" s="116"/>
      <c r="L12" s="295"/>
      <c r="M12" s="295"/>
      <c r="N12" s="295"/>
      <c r="O12" s="295"/>
      <c r="P12" s="293"/>
      <c r="Q12" s="156"/>
      <c r="R12" s="267"/>
      <c r="S12" s="295"/>
      <c r="T12" s="295"/>
      <c r="U12" s="295"/>
      <c r="V12" s="295"/>
      <c r="W12" s="293"/>
      <c r="X12" s="156"/>
    </row>
    <row r="13" spans="1:24" s="158" customFormat="1">
      <c r="A13" s="116" t="s">
        <v>657</v>
      </c>
      <c r="B13" s="116"/>
      <c r="C13" s="116" t="s">
        <v>264</v>
      </c>
      <c r="E13" s="293"/>
      <c r="F13" s="293"/>
      <c r="G13" s="293"/>
      <c r="H13" s="293"/>
      <c r="I13" s="293"/>
      <c r="J13" s="116"/>
      <c r="L13" s="295"/>
      <c r="M13" s="295"/>
      <c r="N13" s="295"/>
      <c r="O13" s="295"/>
      <c r="P13" s="293"/>
      <c r="Q13" s="156"/>
      <c r="R13" s="267"/>
      <c r="S13" s="295"/>
      <c r="T13" s="295"/>
      <c r="U13" s="295"/>
      <c r="V13" s="295"/>
      <c r="W13" s="293"/>
      <c r="X13" s="156"/>
    </row>
    <row r="14" spans="1:24" s="158" customFormat="1">
      <c r="A14" s="116" t="s">
        <v>658</v>
      </c>
      <c r="B14" s="116"/>
      <c r="C14" s="116" t="s">
        <v>264</v>
      </c>
      <c r="D14" s="147"/>
      <c r="E14" s="293"/>
      <c r="F14" s="293"/>
      <c r="G14" s="293"/>
      <c r="H14" s="293"/>
      <c r="I14" s="293"/>
      <c r="J14" s="116"/>
      <c r="L14" s="295"/>
      <c r="M14" s="295"/>
      <c r="N14" s="295"/>
      <c r="O14" s="295"/>
      <c r="P14" s="293"/>
      <c r="Q14" s="156"/>
      <c r="R14" s="267"/>
      <c r="S14" s="295"/>
      <c r="T14" s="295"/>
      <c r="U14" s="295"/>
      <c r="V14" s="295"/>
      <c r="W14" s="293"/>
      <c r="X14" s="156"/>
    </row>
    <row r="15" spans="1:24" s="158" customFormat="1">
      <c r="A15" s="116" t="s">
        <v>659</v>
      </c>
      <c r="B15" s="116"/>
      <c r="C15" s="116" t="s">
        <v>264</v>
      </c>
      <c r="D15" s="147"/>
      <c r="E15" s="293"/>
      <c r="F15" s="293"/>
      <c r="G15" s="293"/>
      <c r="H15" s="293"/>
      <c r="I15" s="293"/>
      <c r="J15" s="116"/>
      <c r="L15" s="295"/>
      <c r="M15" s="295"/>
      <c r="N15" s="295"/>
      <c r="O15" s="295"/>
      <c r="P15" s="293"/>
      <c r="Q15" s="156"/>
      <c r="R15" s="267"/>
      <c r="S15" s="295"/>
      <c r="T15" s="295"/>
      <c r="U15" s="295"/>
      <c r="V15" s="295"/>
      <c r="W15" s="293"/>
      <c r="X15" s="156"/>
    </row>
    <row r="16" spans="1:24" s="158" customFormat="1" ht="12.75" customHeight="1">
      <c r="A16" s="116" t="s">
        <v>660</v>
      </c>
      <c r="B16" s="116"/>
      <c r="C16" s="116" t="s">
        <v>264</v>
      </c>
      <c r="D16" s="147"/>
      <c r="E16" s="293"/>
      <c r="F16" s="293"/>
      <c r="G16" s="293"/>
      <c r="H16" s="293"/>
      <c r="I16" s="293"/>
      <c r="J16" s="116"/>
      <c r="L16" s="295"/>
      <c r="M16" s="295"/>
      <c r="N16" s="295"/>
      <c r="O16" s="295"/>
      <c r="P16" s="293"/>
      <c r="Q16" s="156"/>
      <c r="R16" s="267"/>
      <c r="S16" s="295"/>
      <c r="T16" s="295"/>
      <c r="U16" s="295"/>
      <c r="V16" s="295"/>
      <c r="W16" s="293"/>
      <c r="X16" s="156"/>
    </row>
    <row r="17" spans="1:24" s="158" customFormat="1" ht="12.75" customHeight="1">
      <c r="A17" s="241"/>
      <c r="B17" s="241"/>
      <c r="C17" s="241"/>
      <c r="D17" s="147"/>
      <c r="E17" s="292">
        <f>SUM(E12:E16)</f>
        <v>0</v>
      </c>
      <c r="F17" s="292">
        <f t="shared" ref="F17:H17" si="0">SUM(F12:F16)</f>
        <v>0</v>
      </c>
      <c r="G17" s="292">
        <f t="shared" si="0"/>
        <v>0</v>
      </c>
      <c r="H17" s="292">
        <f t="shared" si="0"/>
        <v>0</v>
      </c>
      <c r="I17" s="292">
        <f>SUM(I12:I16)</f>
        <v>0</v>
      </c>
      <c r="J17" s="267"/>
      <c r="L17" s="292">
        <f>SUM(L12:L16)</f>
        <v>0</v>
      </c>
      <c r="M17" s="292">
        <f t="shared" ref="M17:O17" si="1">SUM(M12:M16)</f>
        <v>0</v>
      </c>
      <c r="N17" s="292">
        <f t="shared" si="1"/>
        <v>0</v>
      </c>
      <c r="O17" s="292">
        <f t="shared" si="1"/>
        <v>0</v>
      </c>
      <c r="P17" s="292">
        <f>SUM(P12:P16)</f>
        <v>0</v>
      </c>
      <c r="Q17" s="275"/>
      <c r="R17" s="241"/>
      <c r="S17" s="292">
        <f>SUM(S12:S16)</f>
        <v>0</v>
      </c>
      <c r="T17" s="292">
        <f t="shared" ref="T17:V17" si="2">SUM(T12:T16)</f>
        <v>0</v>
      </c>
      <c r="U17" s="292">
        <f t="shared" si="2"/>
        <v>0</v>
      </c>
      <c r="V17" s="292">
        <f t="shared" si="2"/>
        <v>0</v>
      </c>
      <c r="W17" s="292">
        <f>SUM(W12:W16)</f>
        <v>0</v>
      </c>
      <c r="X17" s="275"/>
    </row>
    <row r="18" spans="1:24" s="158" customFormat="1" ht="12.75" customHeight="1">
      <c r="A18" s="241"/>
      <c r="B18" s="241"/>
      <c r="C18" s="241"/>
      <c r="D18" s="147"/>
      <c r="E18" s="241"/>
      <c r="F18" s="241"/>
      <c r="G18" s="241"/>
      <c r="H18" s="241"/>
      <c r="I18" s="241"/>
      <c r="J18" s="241"/>
      <c r="L18" s="147"/>
      <c r="M18" s="147"/>
      <c r="N18" s="147"/>
      <c r="O18" s="147"/>
      <c r="P18" s="147"/>
      <c r="Q18" s="147"/>
      <c r="R18" s="241"/>
      <c r="S18" s="147"/>
      <c r="T18" s="147"/>
      <c r="U18" s="147"/>
      <c r="V18" s="147"/>
      <c r="W18" s="147"/>
      <c r="X18" s="147"/>
    </row>
    <row r="19" spans="1:24" s="158" customFormat="1" ht="12.75" customHeight="1">
      <c r="A19" s="241" t="s">
        <v>661</v>
      </c>
      <c r="B19" s="241"/>
      <c r="C19" s="241" t="s">
        <v>662</v>
      </c>
      <c r="D19" s="148"/>
      <c r="E19" s="293"/>
      <c r="F19" s="293"/>
      <c r="G19" s="293"/>
      <c r="H19" s="293"/>
      <c r="I19" s="293"/>
      <c r="J19" s="116"/>
      <c r="L19" s="295"/>
      <c r="M19" s="295"/>
      <c r="N19" s="295"/>
      <c r="O19" s="295"/>
      <c r="P19" s="295"/>
      <c r="Q19" s="156"/>
      <c r="R19" s="241"/>
      <c r="S19" s="295"/>
      <c r="T19" s="295"/>
      <c r="U19" s="295"/>
      <c r="V19" s="295"/>
      <c r="W19" s="295"/>
      <c r="X19" s="156"/>
    </row>
    <row r="20" spans="1:24" s="158" customFormat="1" ht="12.75" customHeight="1">
      <c r="A20" s="241"/>
      <c r="B20" s="241"/>
      <c r="C20" s="241"/>
      <c r="D20" s="148"/>
      <c r="E20" s="241"/>
      <c r="F20" s="241"/>
      <c r="G20" s="241"/>
      <c r="H20" s="241"/>
      <c r="I20" s="241"/>
      <c r="J20" s="241"/>
      <c r="L20" s="147"/>
      <c r="M20" s="147"/>
      <c r="N20" s="147"/>
      <c r="O20" s="147"/>
      <c r="P20" s="147"/>
      <c r="Q20" s="147"/>
      <c r="R20" s="241"/>
      <c r="S20" s="147"/>
      <c r="T20" s="147"/>
      <c r="U20" s="147"/>
      <c r="V20" s="147"/>
      <c r="W20" s="147"/>
      <c r="X20" s="147"/>
    </row>
    <row r="21" spans="1:24" s="158" customFormat="1" ht="12.75" customHeight="1">
      <c r="A21" s="241" t="s">
        <v>663</v>
      </c>
      <c r="B21" s="241"/>
      <c r="C21" s="241" t="s">
        <v>664</v>
      </c>
      <c r="D21" s="148"/>
      <c r="E21" s="292">
        <f>IF(ISERR(E17/E19),0,E17/E19)</f>
        <v>0</v>
      </c>
      <c r="F21" s="292">
        <f t="shared" ref="F21:I21" si="3">IF(ISERR(F17/F19),0,F17/F19)</f>
        <v>0</v>
      </c>
      <c r="G21" s="292">
        <f t="shared" si="3"/>
        <v>0</v>
      </c>
      <c r="H21" s="292">
        <f t="shared" si="3"/>
        <v>0</v>
      </c>
      <c r="I21" s="292">
        <f t="shared" si="3"/>
        <v>0</v>
      </c>
      <c r="J21" s="267"/>
      <c r="L21" s="292">
        <f t="shared" ref="L21:O21" si="4">IF(ISERR(L17/L19),0,L17/L19)</f>
        <v>0</v>
      </c>
      <c r="M21" s="292">
        <f t="shared" si="4"/>
        <v>0</v>
      </c>
      <c r="N21" s="292">
        <f t="shared" si="4"/>
        <v>0</v>
      </c>
      <c r="O21" s="292">
        <f t="shared" si="4"/>
        <v>0</v>
      </c>
      <c r="P21" s="292">
        <f>IF(ISERR(P17/P19),0,P17/P19)</f>
        <v>0</v>
      </c>
      <c r="Q21" s="275"/>
      <c r="R21" s="241"/>
      <c r="S21" s="292">
        <f t="shared" ref="S21:V21" si="5">IF(ISERR(S17/S19),0,S17/S19)</f>
        <v>0</v>
      </c>
      <c r="T21" s="292">
        <f t="shared" si="5"/>
        <v>0</v>
      </c>
      <c r="U21" s="292">
        <f t="shared" si="5"/>
        <v>0</v>
      </c>
      <c r="V21" s="292">
        <f t="shared" si="5"/>
        <v>0</v>
      </c>
      <c r="W21" s="292">
        <f>IF(ISERR(W17/W19),0,W17/W19)</f>
        <v>0</v>
      </c>
      <c r="X21" s="275"/>
    </row>
    <row r="22" spans="1:24" s="158" customFormat="1" ht="12.75" customHeight="1">
      <c r="A22" s="241"/>
      <c r="B22" s="241"/>
      <c r="C22" s="241"/>
      <c r="D22" s="148"/>
      <c r="E22" s="241"/>
      <c r="F22" s="241"/>
      <c r="G22" s="241"/>
      <c r="H22" s="241"/>
      <c r="I22" s="241"/>
      <c r="J22" s="241"/>
      <c r="L22" s="147"/>
      <c r="M22" s="147"/>
      <c r="N22" s="147"/>
      <c r="O22" s="147"/>
      <c r="P22" s="147"/>
      <c r="Q22" s="147"/>
      <c r="R22" s="241"/>
      <c r="S22" s="147"/>
      <c r="T22" s="147"/>
      <c r="U22" s="147"/>
      <c r="V22" s="147"/>
      <c r="W22" s="147"/>
      <c r="X22" s="147"/>
    </row>
    <row r="23" spans="1:24" s="158" customFormat="1" ht="12.75" customHeight="1">
      <c r="A23" s="241" t="s">
        <v>665</v>
      </c>
      <c r="B23" s="241"/>
      <c r="C23" s="241" t="s">
        <v>662</v>
      </c>
      <c r="D23" s="148"/>
      <c r="E23" s="293"/>
      <c r="F23" s="293"/>
      <c r="G23" s="293"/>
      <c r="H23" s="293"/>
      <c r="I23" s="293"/>
      <c r="J23" s="116"/>
      <c r="L23" s="295"/>
      <c r="M23" s="295"/>
      <c r="N23" s="295"/>
      <c r="O23" s="295"/>
      <c r="P23" s="295"/>
      <c r="Q23" s="156"/>
      <c r="R23" s="241"/>
      <c r="S23" s="295"/>
      <c r="T23" s="295"/>
      <c r="U23" s="295"/>
      <c r="V23" s="295"/>
      <c r="W23" s="295"/>
      <c r="X23" s="156"/>
    </row>
    <row r="24" spans="1:24" s="158" customFormat="1" ht="12.75" customHeight="1">
      <c r="A24" s="241"/>
      <c r="B24" s="241"/>
      <c r="C24" s="241"/>
      <c r="D24" s="148"/>
      <c r="E24" s="241"/>
      <c r="F24" s="241"/>
      <c r="G24" s="241"/>
      <c r="H24" s="241"/>
      <c r="I24" s="241"/>
      <c r="J24" s="241"/>
      <c r="L24" s="147"/>
      <c r="M24" s="147"/>
      <c r="N24" s="147"/>
      <c r="O24" s="147"/>
      <c r="P24" s="147"/>
      <c r="Q24" s="147"/>
      <c r="R24" s="241"/>
      <c r="S24" s="147"/>
      <c r="T24" s="147"/>
      <c r="U24" s="147"/>
      <c r="V24" s="147"/>
      <c r="W24" s="147"/>
      <c r="X24" s="147"/>
    </row>
    <row r="25" spans="1:24" s="158" customFormat="1" ht="12.75" customHeight="1">
      <c r="A25" s="266" t="s">
        <v>666</v>
      </c>
      <c r="B25" s="266"/>
      <c r="C25" s="266"/>
      <c r="E25" s="292">
        <f>E23*E21</f>
        <v>0</v>
      </c>
      <c r="F25" s="292">
        <f t="shared" ref="F25:G25" si="6">F23*F21</f>
        <v>0</v>
      </c>
      <c r="G25" s="292">
        <f t="shared" si="6"/>
        <v>0</v>
      </c>
      <c r="H25" s="292">
        <f>H23*H21</f>
        <v>0</v>
      </c>
      <c r="I25" s="292">
        <f>I23*I21</f>
        <v>0</v>
      </c>
      <c r="J25" s="292">
        <f>SUM(E25:I25)</f>
        <v>0</v>
      </c>
      <c r="L25" s="292">
        <f>L23*L21</f>
        <v>0</v>
      </c>
      <c r="M25" s="292">
        <f t="shared" ref="M25:O25" si="7">M23*M21</f>
        <v>0</v>
      </c>
      <c r="N25" s="292">
        <f t="shared" si="7"/>
        <v>0</v>
      </c>
      <c r="O25" s="292">
        <f t="shared" si="7"/>
        <v>0</v>
      </c>
      <c r="P25" s="292">
        <f>P23*P21</f>
        <v>0</v>
      </c>
      <c r="Q25" s="292">
        <f>SUM(L25:P25)</f>
        <v>0</v>
      </c>
      <c r="R25" s="266"/>
      <c r="S25" s="292">
        <f>S23*S21</f>
        <v>0</v>
      </c>
      <c r="T25" s="292">
        <f t="shared" ref="T25:V25" si="8">T23*T21</f>
        <v>0</v>
      </c>
      <c r="U25" s="292">
        <f t="shared" si="8"/>
        <v>0</v>
      </c>
      <c r="V25" s="292">
        <f t="shared" si="8"/>
        <v>0</v>
      </c>
      <c r="W25" s="292"/>
      <c r="X25" s="292">
        <f>SUM(S25:V25)</f>
        <v>0</v>
      </c>
    </row>
    <row r="26" spans="1:24" s="158" customFormat="1" ht="12.75" customHeight="1">
      <c r="A26" s="241"/>
      <c r="B26" s="241"/>
      <c r="C26" s="241"/>
      <c r="D26" s="162"/>
      <c r="E26" s="116"/>
      <c r="F26" s="116"/>
      <c r="G26" s="116"/>
      <c r="H26" s="116"/>
      <c r="I26" s="116"/>
      <c r="J26" s="116"/>
      <c r="L26" s="156"/>
      <c r="M26" s="156"/>
      <c r="N26" s="156"/>
      <c r="O26" s="156"/>
      <c r="P26" s="156"/>
      <c r="Q26" s="156"/>
      <c r="R26" s="241"/>
      <c r="S26" s="156"/>
      <c r="T26" s="156"/>
      <c r="U26" s="156"/>
      <c r="V26" s="156"/>
      <c r="W26" s="156"/>
      <c r="X26" s="156"/>
    </row>
    <row r="27" spans="1:24" s="148" customFormat="1" ht="12.75" customHeight="1">
      <c r="A27" s="241" t="s">
        <v>667</v>
      </c>
      <c r="B27" s="241"/>
      <c r="C27" s="241"/>
      <c r="E27" s="116"/>
      <c r="F27" s="116"/>
      <c r="G27" s="116"/>
      <c r="H27" s="116"/>
      <c r="I27" s="116"/>
      <c r="J27" s="116"/>
      <c r="L27" s="295"/>
      <c r="M27" s="295"/>
      <c r="N27" s="295"/>
      <c r="O27" s="295"/>
      <c r="P27" s="295"/>
      <c r="Q27" s="156"/>
      <c r="R27" s="241"/>
      <c r="S27" s="295"/>
      <c r="T27" s="295"/>
      <c r="U27" s="295"/>
      <c r="V27" s="295"/>
      <c r="W27" s="295"/>
      <c r="X27" s="156"/>
    </row>
    <row r="28" spans="1:24" ht="12.75" customHeight="1">
      <c r="A28" s="241" t="s">
        <v>668</v>
      </c>
      <c r="B28" s="241"/>
      <c r="C28" s="241"/>
      <c r="E28" s="116"/>
      <c r="F28" s="116"/>
      <c r="G28" s="116"/>
      <c r="H28" s="116"/>
      <c r="I28" s="116"/>
      <c r="J28" s="116"/>
      <c r="L28" s="370">
        <f>E21</f>
        <v>0</v>
      </c>
      <c r="M28" s="370">
        <f>F21</f>
        <v>0</v>
      </c>
      <c r="N28" s="370">
        <f>G21</f>
        <v>0</v>
      </c>
      <c r="O28" s="370">
        <f>H21</f>
        <v>0</v>
      </c>
      <c r="P28" s="370">
        <f>I21</f>
        <v>0</v>
      </c>
      <c r="Q28" s="156"/>
      <c r="R28" s="241"/>
      <c r="S28" s="370">
        <f>L21</f>
        <v>0</v>
      </c>
      <c r="T28" s="370">
        <f>M21</f>
        <v>0</v>
      </c>
      <c r="U28" s="370">
        <f>N21</f>
        <v>0</v>
      </c>
      <c r="V28" s="370">
        <f>O21</f>
        <v>0</v>
      </c>
      <c r="W28" s="370">
        <f>P21</f>
        <v>0</v>
      </c>
      <c r="X28" s="156"/>
    </row>
    <row r="29" spans="1:24" ht="12.75" customHeight="1">
      <c r="A29" s="241"/>
      <c r="B29" s="241"/>
      <c r="C29" s="241"/>
      <c r="E29" s="116"/>
      <c r="F29" s="116"/>
      <c r="G29" s="116"/>
      <c r="H29" s="116"/>
      <c r="I29" s="116"/>
      <c r="J29" s="116"/>
      <c r="L29" s="156"/>
      <c r="M29" s="156"/>
      <c r="N29" s="156"/>
      <c r="O29" s="156"/>
      <c r="P29" s="156"/>
      <c r="Q29" s="156"/>
      <c r="R29" s="241"/>
      <c r="S29" s="156"/>
      <c r="T29" s="156"/>
      <c r="U29" s="156"/>
      <c r="V29" s="156"/>
      <c r="W29" s="156"/>
      <c r="X29" s="156"/>
    </row>
    <row r="30" spans="1:24" ht="12.75" customHeight="1">
      <c r="A30" s="241" t="s">
        <v>669</v>
      </c>
      <c r="B30" s="241"/>
      <c r="C30" s="241"/>
      <c r="E30" s="116"/>
      <c r="F30" s="116"/>
      <c r="G30" s="116"/>
      <c r="H30" s="116"/>
      <c r="I30" s="116"/>
      <c r="J30" s="116"/>
      <c r="L30" s="294">
        <f>L27*L28</f>
        <v>0</v>
      </c>
      <c r="M30" s="294">
        <f t="shared" ref="M30:O30" si="9">M27*M28</f>
        <v>0</v>
      </c>
      <c r="N30" s="294">
        <f t="shared" si="9"/>
        <v>0</v>
      </c>
      <c r="O30" s="294">
        <f t="shared" si="9"/>
        <v>0</v>
      </c>
      <c r="P30" s="294">
        <f>P27*P28</f>
        <v>0</v>
      </c>
      <c r="Q30" s="294">
        <f>SUM(L30:P30)</f>
        <v>0</v>
      </c>
      <c r="R30" s="241"/>
      <c r="S30" s="294">
        <f>S27*S28</f>
        <v>0</v>
      </c>
      <c r="T30" s="294">
        <f t="shared" ref="T30:V30" si="10">T27*T28</f>
        <v>0</v>
      </c>
      <c r="U30" s="294">
        <f t="shared" si="10"/>
        <v>0</v>
      </c>
      <c r="V30" s="294">
        <f t="shared" si="10"/>
        <v>0</v>
      </c>
      <c r="W30" s="294"/>
      <c r="X30" s="294">
        <f>SUM(S30:V30)</f>
        <v>0</v>
      </c>
    </row>
    <row r="31" spans="1:24" ht="12.75" customHeight="1">
      <c r="A31" s="241"/>
      <c r="B31" s="241"/>
      <c r="C31" s="241"/>
      <c r="E31" s="116"/>
      <c r="F31" s="116"/>
      <c r="G31" s="116"/>
      <c r="H31" s="116"/>
      <c r="I31" s="116"/>
      <c r="J31" s="116"/>
      <c r="L31" s="156"/>
      <c r="M31" s="156"/>
      <c r="N31" s="156"/>
      <c r="O31" s="156"/>
      <c r="P31" s="156"/>
      <c r="Q31" s="156"/>
      <c r="R31" s="241"/>
      <c r="S31" s="156"/>
      <c r="T31" s="156"/>
      <c r="U31" s="156"/>
      <c r="V31" s="156"/>
      <c r="W31" s="156"/>
      <c r="X31" s="156"/>
    </row>
    <row r="32" spans="1:24" ht="12.75" customHeight="1">
      <c r="A32" s="266" t="s">
        <v>670</v>
      </c>
      <c r="B32" s="266" t="s">
        <v>671</v>
      </c>
      <c r="C32" s="267" t="s">
        <v>264</v>
      </c>
      <c r="E32" s="267"/>
      <c r="F32" s="267"/>
      <c r="G32" s="267"/>
      <c r="H32" s="267"/>
      <c r="I32" s="267"/>
      <c r="J32" s="267"/>
      <c r="L32" s="275"/>
      <c r="M32" s="275"/>
      <c r="N32" s="275"/>
      <c r="O32" s="275"/>
      <c r="P32" s="275"/>
      <c r="Q32" s="292">
        <f>Q25+Q30</f>
        <v>0</v>
      </c>
      <c r="R32" s="266"/>
      <c r="S32" s="275"/>
      <c r="T32" s="275"/>
      <c r="U32" s="275"/>
      <c r="V32" s="275"/>
      <c r="W32" s="275"/>
      <c r="X32" s="292">
        <f>X25+X30</f>
        <v>0</v>
      </c>
    </row>
    <row r="33" spans="1:24" ht="12.75" customHeight="1">
      <c r="A33" s="241"/>
      <c r="B33" s="241"/>
      <c r="C33" s="241"/>
      <c r="E33" s="241"/>
      <c r="F33" s="241"/>
      <c r="G33" s="241"/>
      <c r="H33" s="241"/>
      <c r="I33" s="241"/>
      <c r="J33" s="241"/>
      <c r="R33" s="241"/>
    </row>
    <row r="34" spans="1:24" ht="12.75" customHeight="1">
      <c r="A34" s="241" t="s">
        <v>672</v>
      </c>
      <c r="B34" s="241" t="s">
        <v>673</v>
      </c>
      <c r="C34" s="241"/>
      <c r="E34" s="241"/>
      <c r="F34" s="241"/>
      <c r="G34" s="241"/>
      <c r="H34" s="241"/>
      <c r="I34" s="241"/>
      <c r="J34" s="382"/>
      <c r="Q34" s="295"/>
      <c r="R34" s="241"/>
      <c r="X34" s="295"/>
    </row>
    <row r="35" spans="1:24" ht="12.75" customHeight="1">
      <c r="A35" s="241"/>
      <c r="B35" s="241"/>
      <c r="C35" s="241"/>
      <c r="E35" s="241"/>
      <c r="F35" s="241"/>
      <c r="G35" s="241"/>
      <c r="H35" s="241"/>
      <c r="I35" s="241"/>
      <c r="J35" s="241"/>
      <c r="R35" s="241"/>
    </row>
    <row r="36" spans="1:24" s="158" customFormat="1" ht="12.75" customHeight="1">
      <c r="A36" s="116" t="s">
        <v>559</v>
      </c>
      <c r="B36" s="241" t="s">
        <v>560</v>
      </c>
      <c r="C36" s="116" t="s">
        <v>264</v>
      </c>
      <c r="D36" s="162"/>
      <c r="E36" s="293"/>
      <c r="F36" s="293"/>
      <c r="G36" s="293"/>
      <c r="H36" s="293"/>
      <c r="I36" s="293"/>
      <c r="J36" s="294">
        <f>SUM(E36:I36)</f>
        <v>0</v>
      </c>
      <c r="L36" s="295"/>
      <c r="M36" s="295"/>
      <c r="N36" s="295"/>
      <c r="O36" s="295"/>
      <c r="P36" s="295"/>
      <c r="Q36" s="294">
        <f>SUM(L36:P36)</f>
        <v>0</v>
      </c>
      <c r="R36" s="241"/>
      <c r="S36" s="295"/>
      <c r="T36" s="295"/>
      <c r="U36" s="295"/>
      <c r="V36" s="295"/>
      <c r="W36" s="295"/>
      <c r="X36" s="294">
        <f>SUM(S36:W36)</f>
        <v>0</v>
      </c>
    </row>
    <row r="37" spans="1:24" s="158" customFormat="1" ht="12.75" customHeight="1">
      <c r="A37" s="116" t="s">
        <v>561</v>
      </c>
      <c r="B37" s="241" t="s">
        <v>562</v>
      </c>
      <c r="C37" s="116" t="s">
        <v>264</v>
      </c>
      <c r="D37" s="162"/>
      <c r="E37" s="293"/>
      <c r="F37" s="293"/>
      <c r="G37" s="293"/>
      <c r="H37" s="293"/>
      <c r="I37" s="293"/>
      <c r="J37" s="294">
        <f>SUM(E37:I37)</f>
        <v>0</v>
      </c>
      <c r="L37" s="295"/>
      <c r="M37" s="295"/>
      <c r="N37" s="295"/>
      <c r="O37" s="295"/>
      <c r="P37" s="295"/>
      <c r="Q37" s="294">
        <f>SUM(L37:P37)</f>
        <v>0</v>
      </c>
      <c r="R37" s="241"/>
      <c r="S37" s="295"/>
      <c r="T37" s="295"/>
      <c r="U37" s="295"/>
      <c r="V37" s="295"/>
      <c r="W37" s="295"/>
      <c r="X37" s="294">
        <f>SUM(S37:W37)</f>
        <v>0</v>
      </c>
    </row>
    <row r="38" spans="1:24" s="158" customFormat="1" ht="12.75" customHeight="1">
      <c r="A38" s="116" t="s">
        <v>563</v>
      </c>
      <c r="B38" s="241" t="s">
        <v>564</v>
      </c>
      <c r="C38" s="116" t="s">
        <v>264</v>
      </c>
      <c r="D38" s="162"/>
      <c r="J38" s="370">
        <f>J57</f>
        <v>0</v>
      </c>
      <c r="Q38" s="370">
        <f>Q57</f>
        <v>0</v>
      </c>
      <c r="R38" s="241"/>
      <c r="S38" s="147"/>
      <c r="T38" s="147"/>
      <c r="U38" s="147"/>
      <c r="V38" s="147"/>
      <c r="W38" s="147"/>
      <c r="X38" s="370">
        <f>X57</f>
        <v>0</v>
      </c>
    </row>
    <row r="39" spans="1:24" s="158" customFormat="1" ht="12.75" customHeight="1">
      <c r="A39" s="116" t="s">
        <v>565</v>
      </c>
      <c r="B39" s="241" t="s">
        <v>566</v>
      </c>
      <c r="C39" s="116" t="s">
        <v>264</v>
      </c>
      <c r="D39" s="162"/>
      <c r="E39" s="293"/>
      <c r="F39" s="293"/>
      <c r="G39" s="293"/>
      <c r="H39" s="293"/>
      <c r="I39" s="293"/>
      <c r="J39" s="294">
        <f>SUM(E39:I39)</f>
        <v>0</v>
      </c>
      <c r="L39" s="295"/>
      <c r="M39" s="295"/>
      <c r="N39" s="295"/>
      <c r="O39" s="295"/>
      <c r="P39" s="295"/>
      <c r="Q39" s="294">
        <f>SUM(L39:P39)</f>
        <v>0</v>
      </c>
      <c r="R39" s="241"/>
      <c r="S39" s="295"/>
      <c r="T39" s="295"/>
      <c r="U39" s="295"/>
      <c r="V39" s="295"/>
      <c r="W39" s="295"/>
      <c r="X39" s="294">
        <f>SUM(S39:W39)</f>
        <v>0</v>
      </c>
    </row>
    <row r="40" spans="1:24" s="158" customFormat="1" ht="12.75" customHeight="1">
      <c r="A40" s="116" t="s">
        <v>567</v>
      </c>
      <c r="B40" s="241" t="s">
        <v>568</v>
      </c>
      <c r="C40" s="116" t="s">
        <v>264</v>
      </c>
      <c r="D40" s="162"/>
      <c r="J40" s="370">
        <f>J63</f>
        <v>0</v>
      </c>
      <c r="Q40" s="370">
        <f>Q63</f>
        <v>0</v>
      </c>
      <c r="R40" s="241"/>
      <c r="S40" s="147"/>
      <c r="T40" s="147"/>
      <c r="U40" s="147"/>
      <c r="V40" s="147"/>
      <c r="W40" s="147"/>
      <c r="X40" s="370">
        <f>X63</f>
        <v>0</v>
      </c>
    </row>
    <row r="41" spans="1:24" s="158" customFormat="1" ht="12.75" customHeight="1">
      <c r="A41" s="116" t="s">
        <v>569</v>
      </c>
      <c r="B41" s="241" t="s">
        <v>674</v>
      </c>
      <c r="C41" s="116" t="s">
        <v>264</v>
      </c>
      <c r="D41" s="162"/>
      <c r="E41" s="293"/>
      <c r="F41" s="293"/>
      <c r="G41" s="293"/>
      <c r="H41" s="293"/>
      <c r="I41" s="293"/>
      <c r="J41" s="294">
        <f>SUM(E41:I41)</f>
        <v>0</v>
      </c>
      <c r="L41" s="295"/>
      <c r="M41" s="295"/>
      <c r="N41" s="295"/>
      <c r="O41" s="295"/>
      <c r="P41" s="295"/>
      <c r="Q41" s="294">
        <f>SUM(L41:P41)</f>
        <v>0</v>
      </c>
      <c r="R41" s="241"/>
      <c r="S41" s="295"/>
      <c r="T41" s="295"/>
      <c r="U41" s="295"/>
      <c r="V41" s="295"/>
      <c r="W41" s="295"/>
      <c r="X41" s="294">
        <f>SUM(S41:W41)</f>
        <v>0</v>
      </c>
    </row>
    <row r="42" spans="1:24" s="158" customFormat="1" ht="12.75" customHeight="1">
      <c r="A42" s="116" t="s">
        <v>571</v>
      </c>
      <c r="B42" s="241" t="s">
        <v>572</v>
      </c>
      <c r="C42" s="116" t="s">
        <v>264</v>
      </c>
      <c r="D42" s="162"/>
      <c r="E42" s="293"/>
      <c r="F42" s="293"/>
      <c r="G42" s="293"/>
      <c r="H42" s="293"/>
      <c r="I42" s="293"/>
      <c r="J42" s="294">
        <f>SUM(E42:I42)</f>
        <v>0</v>
      </c>
      <c r="L42" s="295"/>
      <c r="M42" s="295"/>
      <c r="N42" s="295"/>
      <c r="O42" s="295"/>
      <c r="P42" s="295"/>
      <c r="Q42" s="294">
        <f>SUM(L42:P42)</f>
        <v>0</v>
      </c>
      <c r="R42" s="241"/>
      <c r="S42" s="295"/>
      <c r="T42" s="295"/>
      <c r="U42" s="295"/>
      <c r="V42" s="295"/>
      <c r="W42" s="295"/>
      <c r="X42" s="294">
        <f>SUM(S42:W42)</f>
        <v>0</v>
      </c>
    </row>
    <row r="43" spans="1:24" s="158" customFormat="1" ht="12.75" customHeight="1">
      <c r="A43" s="116" t="s">
        <v>573</v>
      </c>
      <c r="B43" s="241" t="s">
        <v>675</v>
      </c>
      <c r="C43" s="116" t="s">
        <v>264</v>
      </c>
      <c r="D43" s="162"/>
      <c r="E43" s="293"/>
      <c r="F43" s="293"/>
      <c r="G43" s="293"/>
      <c r="H43" s="293"/>
      <c r="I43" s="293"/>
      <c r="J43" s="294">
        <f>SUM(E43:I43)</f>
        <v>0</v>
      </c>
      <c r="L43" s="295"/>
      <c r="M43" s="295"/>
      <c r="N43" s="295"/>
      <c r="O43" s="295"/>
      <c r="P43" s="295"/>
      <c r="Q43" s="294">
        <f>SUM(L43:P43)</f>
        <v>0</v>
      </c>
      <c r="R43" s="241"/>
      <c r="S43" s="295"/>
      <c r="T43" s="295"/>
      <c r="U43" s="295"/>
      <c r="V43" s="295"/>
      <c r="W43" s="295"/>
      <c r="X43" s="294">
        <f>SUM(S43:W43)</f>
        <v>0</v>
      </c>
    </row>
    <row r="44" spans="1:24" s="158" customFormat="1" ht="12.75" customHeight="1">
      <c r="A44" s="116" t="s">
        <v>575</v>
      </c>
      <c r="B44" s="241" t="s">
        <v>676</v>
      </c>
      <c r="C44" s="116" t="s">
        <v>264</v>
      </c>
      <c r="D44" s="162"/>
      <c r="E44" s="293"/>
      <c r="F44" s="293"/>
      <c r="G44" s="293"/>
      <c r="H44" s="293"/>
      <c r="I44" s="293"/>
      <c r="J44" s="294">
        <f>SUM(E44:I44)</f>
        <v>0</v>
      </c>
      <c r="L44" s="295"/>
      <c r="M44" s="295"/>
      <c r="N44" s="295"/>
      <c r="O44" s="295"/>
      <c r="P44" s="295"/>
      <c r="Q44" s="294">
        <f>SUM(L44:P44)</f>
        <v>0</v>
      </c>
      <c r="R44" s="241"/>
      <c r="S44" s="295"/>
      <c r="T44" s="295"/>
      <c r="U44" s="295"/>
      <c r="V44" s="295"/>
      <c r="W44" s="295"/>
      <c r="X44" s="294">
        <f>SUM(S44:W44)</f>
        <v>0</v>
      </c>
    </row>
    <row r="45" spans="1:24" s="148" customFormat="1" ht="12.75" customHeight="1">
      <c r="A45" s="267" t="s">
        <v>557</v>
      </c>
      <c r="B45" s="241" t="s">
        <v>677</v>
      </c>
      <c r="C45" s="267" t="s">
        <v>264</v>
      </c>
      <c r="E45" s="292">
        <f>+E36+E37+E38-E39+E40+E41+E42+E43+E44</f>
        <v>0</v>
      </c>
      <c r="F45" s="292">
        <f t="shared" ref="F45:H45" si="11">+F36+F37+F38-F39+F40+F41+F42+F43+F44</f>
        <v>0</v>
      </c>
      <c r="G45" s="292">
        <f t="shared" si="11"/>
        <v>0</v>
      </c>
      <c r="H45" s="292">
        <f t="shared" si="11"/>
        <v>0</v>
      </c>
      <c r="I45" s="292">
        <f>+I36+I37+I38-I39+I40+I41+I42+I43+I44</f>
        <v>0</v>
      </c>
      <c r="J45" s="292">
        <f>SUM(J36:J44)</f>
        <v>0</v>
      </c>
      <c r="L45" s="292">
        <f>+L36+L37+L38-L39+L40+L41+L42+L43+L44</f>
        <v>0</v>
      </c>
      <c r="M45" s="292">
        <f>+M36+M37+M38-M39+M40+M41+M42+M43+M44</f>
        <v>0</v>
      </c>
      <c r="N45" s="292">
        <f>+N36+N37+N38-N39+N40+N41+N42+N43+N44</f>
        <v>0</v>
      </c>
      <c r="O45" s="292">
        <f>+O36+O37+O38-O39+O40+O41+O42+O43+O44</f>
        <v>0</v>
      </c>
      <c r="P45" s="292">
        <f>+P36+P37+P38-P39+P40+P41+P42+P43+P44</f>
        <v>0</v>
      </c>
      <c r="Q45" s="292">
        <f>SUM(Q36:Q44)</f>
        <v>0</v>
      </c>
      <c r="R45" s="241"/>
      <c r="S45" s="292">
        <f>+S36+S37+S38-S39+S40+S41+S42+S43+S44</f>
        <v>0</v>
      </c>
      <c r="T45" s="292">
        <f>+T36+T37+T38-T39+T40+T41+T42+T43+T44</f>
        <v>0</v>
      </c>
      <c r="U45" s="292">
        <f>+U36+U37+U38-U39+U40+U41+U42+U43+U44</f>
        <v>0</v>
      </c>
      <c r="V45" s="292">
        <f>+V36+V37+V38-V39+V40+V41+V42+V43+V44</f>
        <v>0</v>
      </c>
      <c r="W45" s="292">
        <f>+W36+W37+W38-W39+W40+W41+W42+W43+W44</f>
        <v>0</v>
      </c>
      <c r="X45" s="292">
        <f>SUM(X36:X44)</f>
        <v>0</v>
      </c>
    </row>
    <row r="46" spans="1:24" s="148" customFormat="1" ht="12.75" customHeight="1">
      <c r="A46" s="241"/>
      <c r="B46" s="241"/>
      <c r="C46" s="241"/>
      <c r="E46" s="241"/>
      <c r="F46" s="241"/>
      <c r="G46" s="241"/>
      <c r="H46" s="241"/>
      <c r="I46" s="241"/>
      <c r="J46" s="241"/>
      <c r="L46" s="147"/>
      <c r="M46" s="147"/>
      <c r="N46" s="147"/>
      <c r="O46" s="147"/>
      <c r="P46" s="147"/>
      <c r="Q46" s="147"/>
      <c r="R46" s="241"/>
      <c r="S46" s="147"/>
      <c r="T46" s="147"/>
      <c r="U46" s="147"/>
      <c r="V46" s="147"/>
      <c r="W46" s="147"/>
      <c r="X46" s="147"/>
    </row>
    <row r="47" spans="1:24" ht="12.75" customHeight="1">
      <c r="A47" s="268" t="s">
        <v>564</v>
      </c>
      <c r="B47" s="269"/>
      <c r="C47" s="116"/>
      <c r="D47" s="148"/>
      <c r="E47" s="241"/>
      <c r="F47" s="241"/>
      <c r="G47" s="241"/>
      <c r="H47" s="241"/>
      <c r="I47" s="241"/>
      <c r="J47" s="241"/>
      <c r="Q47" s="241"/>
      <c r="R47" s="241"/>
      <c r="X47" s="241"/>
    </row>
    <row r="48" spans="1:24" ht="12.75" customHeight="1">
      <c r="A48" s="241" t="s">
        <v>577</v>
      </c>
      <c r="B48" s="241"/>
      <c r="C48" s="116" t="s">
        <v>264</v>
      </c>
      <c r="D48" s="148"/>
      <c r="E48" s="241"/>
      <c r="F48" s="241"/>
      <c r="G48" s="241"/>
      <c r="H48" s="241"/>
      <c r="I48" s="241"/>
      <c r="J48" s="382"/>
      <c r="Q48" s="295"/>
      <c r="R48" s="241"/>
      <c r="X48" s="295"/>
    </row>
    <row r="49" spans="1:24" ht="12.75" customHeight="1">
      <c r="A49" s="241" t="s">
        <v>578</v>
      </c>
      <c r="B49" s="241"/>
      <c r="C49" s="116" t="s">
        <v>264</v>
      </c>
      <c r="D49" s="148"/>
      <c r="E49" s="241"/>
      <c r="F49" s="241"/>
      <c r="G49" s="241"/>
      <c r="H49" s="241"/>
      <c r="I49" s="241"/>
      <c r="J49" s="382"/>
      <c r="Q49" s="295"/>
      <c r="R49" s="241"/>
      <c r="X49" s="295"/>
    </row>
    <row r="50" spans="1:24" ht="12.75" customHeight="1">
      <c r="A50" s="241" t="s">
        <v>579</v>
      </c>
      <c r="B50" s="241"/>
      <c r="C50" s="116" t="s">
        <v>264</v>
      </c>
      <c r="D50" s="148"/>
      <c r="E50" s="241"/>
      <c r="F50" s="241"/>
      <c r="G50" s="241"/>
      <c r="H50" s="241"/>
      <c r="I50" s="241"/>
      <c r="J50" s="382"/>
      <c r="Q50" s="295"/>
      <c r="R50" s="241"/>
      <c r="X50" s="295"/>
    </row>
    <row r="51" spans="1:24" ht="12.75" customHeight="1">
      <c r="A51" s="241" t="s">
        <v>580</v>
      </c>
      <c r="B51" s="241"/>
      <c r="C51" s="116" t="s">
        <v>264</v>
      </c>
      <c r="D51" s="148"/>
      <c r="E51" s="241"/>
      <c r="F51" s="241"/>
      <c r="G51" s="241"/>
      <c r="H51" s="241"/>
      <c r="I51" s="241"/>
      <c r="J51" s="382"/>
      <c r="Q51" s="295"/>
      <c r="R51" s="241"/>
      <c r="X51" s="295"/>
    </row>
    <row r="52" spans="1:24" ht="12.75" customHeight="1">
      <c r="A52" s="241" t="s">
        <v>581</v>
      </c>
      <c r="B52" s="241"/>
      <c r="C52" s="116" t="s">
        <v>264</v>
      </c>
      <c r="E52" s="241"/>
      <c r="F52" s="241"/>
      <c r="G52" s="241"/>
      <c r="H52" s="241"/>
      <c r="I52" s="241"/>
      <c r="J52" s="382"/>
      <c r="Q52" s="295"/>
      <c r="R52" s="241"/>
      <c r="X52" s="295"/>
    </row>
    <row r="53" spans="1:24" ht="12.75" customHeight="1">
      <c r="A53" s="241" t="s">
        <v>582</v>
      </c>
      <c r="B53" s="241"/>
      <c r="C53" s="116" t="s">
        <v>264</v>
      </c>
      <c r="E53" s="241"/>
      <c r="F53" s="241"/>
      <c r="G53" s="241"/>
      <c r="H53" s="241"/>
      <c r="I53" s="241"/>
      <c r="J53" s="382"/>
      <c r="Q53" s="295"/>
      <c r="R53" s="241"/>
      <c r="X53" s="295"/>
    </row>
    <row r="54" spans="1:24" ht="12.75" customHeight="1">
      <c r="A54" s="241" t="s">
        <v>583</v>
      </c>
      <c r="B54" s="241"/>
      <c r="C54" s="116" t="s">
        <v>264</v>
      </c>
      <c r="E54" s="241"/>
      <c r="F54" s="241"/>
      <c r="G54" s="241"/>
      <c r="H54" s="241"/>
      <c r="I54" s="241"/>
      <c r="J54" s="382"/>
      <c r="Q54" s="295"/>
      <c r="R54" s="241"/>
      <c r="X54" s="295"/>
    </row>
    <row r="55" spans="1:24" ht="12.75" customHeight="1">
      <c r="A55" s="241" t="s">
        <v>584</v>
      </c>
      <c r="B55" s="241"/>
      <c r="C55" s="116" t="s">
        <v>264</v>
      </c>
      <c r="E55" s="241"/>
      <c r="F55" s="241"/>
      <c r="G55" s="241"/>
      <c r="H55" s="241"/>
      <c r="I55" s="241"/>
      <c r="J55" s="382"/>
      <c r="Q55" s="295"/>
      <c r="R55" s="241"/>
      <c r="X55" s="295"/>
    </row>
    <row r="56" spans="1:24" ht="12.75" customHeight="1">
      <c r="A56" s="116" t="s">
        <v>585</v>
      </c>
      <c r="B56" s="267"/>
      <c r="C56" s="116" t="s">
        <v>264</v>
      </c>
      <c r="E56" s="241"/>
      <c r="F56" s="241"/>
      <c r="G56" s="241"/>
      <c r="H56" s="241"/>
      <c r="I56" s="241"/>
      <c r="J56" s="382"/>
      <c r="Q56" s="295"/>
      <c r="R56" s="241"/>
      <c r="X56" s="295"/>
    </row>
    <row r="57" spans="1:24" ht="12.75" customHeight="1">
      <c r="A57" s="116" t="s">
        <v>586</v>
      </c>
      <c r="B57" s="267"/>
      <c r="C57" s="116" t="s">
        <v>264</v>
      </c>
      <c r="E57" s="241"/>
      <c r="F57" s="241"/>
      <c r="G57" s="241"/>
      <c r="H57" s="241"/>
      <c r="I57" s="241"/>
      <c r="J57" s="295"/>
      <c r="Q57" s="295"/>
      <c r="R57" s="241"/>
      <c r="X57" s="295"/>
    </row>
    <row r="58" spans="1:24" ht="12.75" customHeight="1">
      <c r="A58" s="116" t="s">
        <v>564</v>
      </c>
      <c r="B58" s="267"/>
      <c r="C58" s="116" t="s">
        <v>264</v>
      </c>
      <c r="E58" s="241"/>
      <c r="F58" s="241"/>
      <c r="G58" s="241"/>
      <c r="H58" s="241"/>
      <c r="I58" s="241"/>
      <c r="J58" s="292">
        <f>SUM(J48:J57)</f>
        <v>0</v>
      </c>
      <c r="Q58" s="292">
        <f>SUM(Q48:Q57)</f>
        <v>0</v>
      </c>
      <c r="R58" s="241"/>
      <c r="X58" s="292">
        <f>SUM(X48:X57)</f>
        <v>0</v>
      </c>
    </row>
    <row r="59" spans="1:24" ht="12.75" customHeight="1">
      <c r="A59" s="267"/>
      <c r="B59" s="267"/>
      <c r="C59" s="116"/>
      <c r="E59" s="241"/>
      <c r="F59" s="241"/>
      <c r="G59" s="241"/>
      <c r="H59" s="241"/>
      <c r="I59" s="241"/>
      <c r="R59" s="241"/>
    </row>
    <row r="60" spans="1:24" ht="12.75" customHeight="1">
      <c r="A60" s="267" t="s">
        <v>568</v>
      </c>
      <c r="B60" s="267"/>
      <c r="C60" s="116"/>
      <c r="E60" s="241"/>
      <c r="F60" s="241"/>
      <c r="G60" s="241"/>
      <c r="H60" s="241"/>
      <c r="I60" s="241"/>
      <c r="J60" s="241"/>
      <c r="Q60" s="241"/>
      <c r="R60" s="241"/>
      <c r="X60" s="241"/>
    </row>
    <row r="61" spans="1:24" ht="12.75" customHeight="1">
      <c r="A61" s="270" t="s">
        <v>587</v>
      </c>
      <c r="B61" s="116" t="s">
        <v>588</v>
      </c>
      <c r="C61" s="116" t="s">
        <v>264</v>
      </c>
      <c r="E61" s="241"/>
      <c r="F61" s="241"/>
      <c r="G61" s="241"/>
      <c r="H61" s="241"/>
      <c r="I61" s="241"/>
      <c r="J61" s="371"/>
      <c r="Q61" s="371"/>
      <c r="R61" s="241"/>
      <c r="X61" s="371"/>
    </row>
    <row r="62" spans="1:24" ht="12.75" customHeight="1">
      <c r="A62" s="270" t="s">
        <v>589</v>
      </c>
      <c r="B62" s="116" t="s">
        <v>590</v>
      </c>
      <c r="C62" s="116" t="s">
        <v>264</v>
      </c>
      <c r="E62" s="241"/>
      <c r="F62" s="241"/>
      <c r="G62" s="241"/>
      <c r="H62" s="241"/>
      <c r="I62" s="241"/>
      <c r="J62" s="371"/>
      <c r="Q62" s="371"/>
      <c r="R62" s="241"/>
      <c r="X62" s="371"/>
    </row>
    <row r="63" spans="1:24" ht="12.75" customHeight="1">
      <c r="A63" s="270" t="s">
        <v>591</v>
      </c>
      <c r="B63" s="116" t="s">
        <v>592</v>
      </c>
      <c r="C63" s="116" t="s">
        <v>264</v>
      </c>
      <c r="E63" s="241"/>
      <c r="F63" s="241"/>
      <c r="G63" s="241"/>
      <c r="H63" s="241"/>
      <c r="I63" s="241"/>
      <c r="J63" s="371"/>
      <c r="Q63" s="371"/>
      <c r="R63" s="241"/>
      <c r="X63" s="371"/>
    </row>
    <row r="64" spans="1:24" ht="12.75" customHeight="1">
      <c r="A64" s="267"/>
      <c r="B64" s="267"/>
      <c r="C64" s="116" t="s">
        <v>264</v>
      </c>
      <c r="E64" s="241"/>
      <c r="F64" s="241"/>
      <c r="G64" s="241"/>
      <c r="H64" s="241"/>
      <c r="I64" s="241"/>
      <c r="J64" s="292">
        <f>SUM(J61:J63)</f>
        <v>0</v>
      </c>
      <c r="Q64" s="292">
        <f>SUM(Q61:Q63)</f>
        <v>0</v>
      </c>
      <c r="R64" s="241"/>
      <c r="X64" s="292">
        <f>SUM(X61:X63)</f>
        <v>0</v>
      </c>
    </row>
    <row r="65" spans="1:24">
      <c r="A65" s="241"/>
      <c r="B65" s="241"/>
      <c r="C65" s="241"/>
      <c r="E65" s="241"/>
      <c r="F65" s="241"/>
      <c r="G65" s="241"/>
      <c r="H65" s="241"/>
      <c r="I65" s="241"/>
      <c r="R65" s="241"/>
    </row>
    <row r="66" spans="1:24">
      <c r="A66" s="241" t="s">
        <v>543</v>
      </c>
      <c r="B66" s="241"/>
      <c r="C66" s="116"/>
      <c r="E66" s="241"/>
      <c r="F66" s="241"/>
      <c r="G66" s="241"/>
      <c r="H66" s="241"/>
      <c r="I66" s="241"/>
      <c r="J66" s="274"/>
      <c r="Q66" s="274"/>
      <c r="R66" s="241"/>
      <c r="X66" s="274"/>
    </row>
    <row r="67" spans="1:24">
      <c r="A67" s="241" t="s">
        <v>678</v>
      </c>
      <c r="B67" s="241" t="s">
        <v>679</v>
      </c>
      <c r="C67" s="116" t="s">
        <v>264</v>
      </c>
      <c r="E67" s="241"/>
      <c r="F67" s="241"/>
      <c r="G67" s="241"/>
      <c r="H67" s="241"/>
      <c r="I67" s="241"/>
      <c r="J67" s="294">
        <f t="shared" ref="J67" si="12">J34+J45</f>
        <v>0</v>
      </c>
      <c r="L67" s="274"/>
      <c r="M67" s="274"/>
      <c r="N67" s="274"/>
      <c r="O67" s="274"/>
      <c r="P67" s="274"/>
      <c r="Q67" s="294">
        <f t="shared" ref="Q67" si="13">Q34+Q45</f>
        <v>0</v>
      </c>
      <c r="R67" s="241"/>
      <c r="S67" s="274"/>
      <c r="T67" s="274"/>
      <c r="U67" s="274"/>
      <c r="V67" s="274"/>
      <c r="W67" s="274"/>
      <c r="X67" s="294">
        <f t="shared" ref="X67" si="14">X34+X45</f>
        <v>0</v>
      </c>
    </row>
    <row r="68" spans="1:24">
      <c r="A68" s="241" t="s">
        <v>680</v>
      </c>
      <c r="B68" s="241" t="s">
        <v>671</v>
      </c>
      <c r="C68" s="116" t="s">
        <v>264</v>
      </c>
      <c r="E68" s="241"/>
      <c r="F68" s="241"/>
      <c r="G68" s="241"/>
      <c r="H68" s="241"/>
      <c r="I68" s="241"/>
      <c r="J68" s="294">
        <f>J25+J30</f>
        <v>0</v>
      </c>
      <c r="Q68" s="294">
        <f>SUM(L68:O68)</f>
        <v>0</v>
      </c>
      <c r="R68" s="241"/>
      <c r="X68" s="294">
        <f>SUM(S68:V68)</f>
        <v>0</v>
      </c>
    </row>
    <row r="69" spans="1:24">
      <c r="A69" s="241" t="s">
        <v>681</v>
      </c>
      <c r="B69" s="241" t="s">
        <v>79</v>
      </c>
      <c r="C69" s="241" t="s">
        <v>252</v>
      </c>
      <c r="E69" s="241"/>
      <c r="F69" s="241"/>
      <c r="G69" s="241"/>
      <c r="H69" s="241"/>
      <c r="I69" s="241"/>
      <c r="J69" s="383">
        <f>'1.5 Transmission Network Rev'!I152</f>
        <v>0</v>
      </c>
      <c r="Q69" s="383">
        <f>'1.5 Transmission Network Rev'!J152</f>
        <v>0</v>
      </c>
      <c r="R69" s="241"/>
      <c r="X69" s="383">
        <f>'1.5 Transmission Network Rev'!K152</f>
        <v>0</v>
      </c>
    </row>
    <row r="70" spans="1:24">
      <c r="A70" s="241" t="s">
        <v>682</v>
      </c>
      <c r="B70" s="271">
        <v>1.15E-2</v>
      </c>
      <c r="C70" s="241" t="s">
        <v>252</v>
      </c>
      <c r="E70" s="241"/>
      <c r="F70" s="241"/>
      <c r="G70" s="241"/>
      <c r="H70" s="241"/>
      <c r="I70" s="241"/>
      <c r="J70" s="384">
        <v>1.15E-2</v>
      </c>
      <c r="Q70" s="384">
        <v>1.15E-2</v>
      </c>
      <c r="R70" s="241"/>
      <c r="X70" s="384">
        <v>1.15E-2</v>
      </c>
    </row>
    <row r="71" spans="1:24">
      <c r="A71" s="266"/>
      <c r="B71" s="266" t="s">
        <v>81</v>
      </c>
      <c r="C71" s="267" t="s">
        <v>264</v>
      </c>
      <c r="E71" s="266"/>
      <c r="F71" s="266"/>
      <c r="G71" s="266"/>
      <c r="H71" s="266"/>
      <c r="I71" s="266"/>
      <c r="J71" s="292">
        <f>(J67-J68)*(1+J69+J70)</f>
        <v>0</v>
      </c>
      <c r="L71" s="192"/>
      <c r="M71" s="192"/>
      <c r="N71" s="192"/>
      <c r="O71" s="192"/>
      <c r="P71" s="192"/>
      <c r="Q71" s="292">
        <f>(Q67-Q68)*(1+Q69+Q70)</f>
        <v>0</v>
      </c>
      <c r="R71" s="266"/>
      <c r="S71" s="192"/>
      <c r="T71" s="192"/>
      <c r="U71" s="192"/>
      <c r="V71" s="192"/>
      <c r="W71" s="192"/>
      <c r="X71" s="292">
        <f>(X67-X68)*(1+X69+X70)</f>
        <v>0</v>
      </c>
    </row>
  </sheetData>
  <mergeCells count="3">
    <mergeCell ref="E7:J7"/>
    <mergeCell ref="L7:Q7"/>
    <mergeCell ref="S7:X7"/>
  </mergeCells>
  <pageMargins left="0.7" right="0.7" top="0.75" bottom="0.75" header="0.3" footer="0.3"/>
  <pageSetup paperSize="8" orientation="landscape" r:id="rId1"/>
  <headerFooter>
    <oddFooter>&amp;C_x000D_&amp;1#&amp;"Calibri"&amp;10&amp;K000000 OFFICIAL-InternalOnly</oddFoot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A4D0-D294-4D0E-9025-EABC9BF94513}">
  <sheetPr codeName="Sheet12">
    <tabColor theme="4"/>
    <pageSetUpPr fitToPage="1"/>
  </sheetPr>
  <dimension ref="A1:Q58"/>
  <sheetViews>
    <sheetView showGridLines="0" topLeftCell="A28" zoomScaleNormal="100" zoomScaleSheetLayoutView="90" workbookViewId="0">
      <selection activeCell="B41" sqref="B41:F41"/>
    </sheetView>
  </sheetViews>
  <sheetFormatPr defaultColWidth="7.765625" defaultRowHeight="0" customHeight="1" zeroHeight="1"/>
  <cols>
    <col min="1" max="1" width="8.23046875" style="222" customWidth="1"/>
    <col min="2" max="2" width="17.4609375" style="222" customWidth="1"/>
    <col min="3" max="5" width="7.765625" style="222" customWidth="1"/>
    <col min="6" max="6" width="5.765625" style="222" customWidth="1"/>
    <col min="7" max="7" width="13.765625" style="222" bestFit="1" customWidth="1"/>
    <col min="8" max="8" width="3.15234375" style="222" bestFit="1" customWidth="1"/>
    <col min="9" max="13" width="8.23046875" style="222" customWidth="1"/>
    <col min="14" max="16384" width="7.765625" style="222"/>
  </cols>
  <sheetData>
    <row r="1" spans="1:17" s="231" customFormat="1" ht="25">
      <c r="A1" s="1" t="str">
        <f>Cover!$A$2</f>
        <v>ESO Regulatory Reporting Pack</v>
      </c>
      <c r="B1" s="1"/>
      <c r="C1" s="1"/>
      <c r="D1" s="1"/>
      <c r="E1" s="1"/>
      <c r="F1" s="1"/>
      <c r="G1" s="1"/>
      <c r="H1" s="1"/>
      <c r="I1" s="1"/>
      <c r="J1" s="1"/>
      <c r="K1" s="1"/>
      <c r="L1" s="1"/>
      <c r="M1" s="1"/>
      <c r="N1" s="228"/>
      <c r="O1" s="228"/>
      <c r="P1" s="228"/>
      <c r="Q1" s="228"/>
    </row>
    <row r="2" spans="1:17" s="231" customFormat="1" ht="25">
      <c r="A2" s="3" t="str">
        <f>Cover!$A$3</f>
        <v>National Grid Electricity System Operator</v>
      </c>
      <c r="B2" s="1"/>
      <c r="C2" s="1"/>
      <c r="D2" s="1"/>
      <c r="E2" s="1"/>
      <c r="F2" s="1"/>
      <c r="G2" s="1"/>
      <c r="H2" s="1"/>
      <c r="I2" s="1"/>
      <c r="J2" s="1"/>
      <c r="K2" s="1"/>
      <c r="L2" s="1"/>
      <c r="M2" s="1"/>
      <c r="N2" s="228"/>
      <c r="O2" s="228"/>
      <c r="P2" s="228"/>
      <c r="Q2" s="228"/>
    </row>
    <row r="3" spans="1:17" s="231" customFormat="1" ht="25">
      <c r="A3" s="3" t="str">
        <f>Cover!$A$4</f>
        <v>2022/23</v>
      </c>
      <c r="B3" s="1"/>
      <c r="C3" s="1"/>
      <c r="D3" s="1"/>
      <c r="E3" s="1"/>
      <c r="F3" s="1"/>
      <c r="G3" s="1"/>
      <c r="H3" s="1"/>
      <c r="I3" s="1"/>
      <c r="J3" s="1"/>
      <c r="K3" s="1"/>
      <c r="L3" s="1"/>
      <c r="M3" s="1"/>
      <c r="N3" s="228"/>
      <c r="O3" s="228"/>
      <c r="P3" s="228"/>
      <c r="Q3" s="228"/>
    </row>
    <row r="4" spans="1:17" s="231" customFormat="1" ht="25.5" thickBot="1">
      <c r="A4" s="27" t="s">
        <v>683</v>
      </c>
      <c r="B4" s="27"/>
      <c r="C4" s="27"/>
      <c r="D4" s="27"/>
      <c r="E4" s="27"/>
      <c r="F4" s="27"/>
      <c r="G4" s="27"/>
      <c r="H4" s="27"/>
      <c r="I4" s="27"/>
      <c r="J4" s="27"/>
      <c r="K4" s="27"/>
      <c r="L4" s="27"/>
      <c r="M4" s="27"/>
      <c r="N4" s="228"/>
      <c r="O4" s="228"/>
      <c r="P4" s="228"/>
      <c r="Q4" s="228"/>
    </row>
    <row r="5" spans="1:17" ht="15.75" customHeight="1">
      <c r="A5" s="232"/>
      <c r="B5" s="232"/>
      <c r="C5" s="232"/>
      <c r="D5" s="232"/>
      <c r="E5" s="232"/>
      <c r="F5" s="232"/>
      <c r="G5" s="232"/>
      <c r="H5" s="232"/>
      <c r="I5" s="232"/>
      <c r="J5" s="232"/>
    </row>
    <row r="6" spans="1:17" ht="15.75" customHeight="1">
      <c r="A6" s="232"/>
      <c r="B6" s="232"/>
      <c r="C6" s="232"/>
      <c r="D6" s="232"/>
      <c r="E6" s="232"/>
      <c r="F6" s="232"/>
      <c r="G6" s="232"/>
      <c r="H6" s="232"/>
      <c r="I6" s="232"/>
      <c r="J6" s="232"/>
    </row>
    <row r="7" spans="1:17" ht="14">
      <c r="A7" s="233" t="s">
        <v>684</v>
      </c>
      <c r="B7" s="218"/>
      <c r="C7" s="218"/>
      <c r="D7" s="218"/>
      <c r="E7" s="218"/>
      <c r="F7" s="218"/>
      <c r="G7" s="218"/>
      <c r="H7" s="218"/>
    </row>
    <row r="8" spans="1:17" ht="9" customHeight="1">
      <c r="A8" s="218"/>
      <c r="B8" s="218"/>
      <c r="C8" s="218"/>
      <c r="D8" s="218"/>
      <c r="E8" s="218"/>
      <c r="F8" s="218"/>
      <c r="G8" s="218"/>
      <c r="H8" s="218"/>
    </row>
    <row r="9" spans="1:17" ht="14">
      <c r="A9" s="217" t="s">
        <v>685</v>
      </c>
      <c r="B9" s="218"/>
      <c r="C9" s="218"/>
      <c r="D9" s="218"/>
      <c r="E9" s="218"/>
      <c r="F9" s="218"/>
      <c r="G9" s="218"/>
      <c r="H9" s="218"/>
    </row>
    <row r="10" spans="1:17" ht="9" customHeight="1">
      <c r="A10" s="219"/>
      <c r="B10" s="218"/>
      <c r="C10" s="218"/>
      <c r="D10" s="218"/>
      <c r="E10" s="218"/>
      <c r="F10" s="218"/>
      <c r="G10" s="218"/>
      <c r="H10" s="218"/>
    </row>
    <row r="11" spans="1:17" ht="14">
      <c r="A11" s="220"/>
      <c r="B11" s="221"/>
      <c r="C11" s="221"/>
      <c r="D11" s="221"/>
      <c r="E11" s="221"/>
      <c r="F11" s="221"/>
      <c r="G11" s="221"/>
      <c r="H11" s="221"/>
    </row>
    <row r="12" spans="1:17" ht="14">
      <c r="A12" s="220"/>
      <c r="B12" s="221"/>
      <c r="C12" s="221"/>
      <c r="D12" s="221"/>
      <c r="E12" s="221"/>
      <c r="F12" s="221"/>
      <c r="G12" s="221"/>
      <c r="H12" s="221"/>
    </row>
    <row r="13" spans="1:17" ht="14">
      <c r="A13" s="218"/>
      <c r="B13" s="218"/>
      <c r="C13" s="218"/>
      <c r="D13" s="218"/>
      <c r="E13" s="218"/>
      <c r="F13" s="218"/>
      <c r="G13" s="218"/>
      <c r="H13" s="218"/>
      <c r="I13" s="480" t="s">
        <v>686</v>
      </c>
      <c r="J13" s="481"/>
      <c r="K13" s="481"/>
      <c r="L13" s="481"/>
      <c r="M13" s="482"/>
    </row>
    <row r="14" spans="1:17" ht="14">
      <c r="G14" s="223" t="s">
        <v>256</v>
      </c>
      <c r="I14" s="234">
        <v>2022</v>
      </c>
      <c r="J14" s="235">
        <v>2023</v>
      </c>
      <c r="K14" s="235">
        <v>2024</v>
      </c>
      <c r="L14" s="235">
        <v>2025</v>
      </c>
      <c r="M14" s="236">
        <v>2026</v>
      </c>
    </row>
    <row r="15" spans="1:17" ht="14">
      <c r="B15" s="229" t="s">
        <v>687</v>
      </c>
      <c r="G15" s="224"/>
    </row>
    <row r="16" spans="1:17" ht="14">
      <c r="A16" s="223">
        <v>1</v>
      </c>
      <c r="B16" s="483"/>
      <c r="C16" s="484"/>
      <c r="D16" s="484"/>
      <c r="E16" s="484"/>
      <c r="F16" s="485"/>
      <c r="G16" s="237" t="s">
        <v>283</v>
      </c>
      <c r="I16" s="385"/>
      <c r="J16" s="385"/>
      <c r="K16" s="385"/>
      <c r="L16" s="385"/>
      <c r="M16" s="385"/>
    </row>
    <row r="17" spans="1:13" ht="14">
      <c r="A17" s="223">
        <v>2</v>
      </c>
      <c r="B17" s="479"/>
      <c r="C17" s="479"/>
      <c r="D17" s="479"/>
      <c r="E17" s="479"/>
      <c r="F17" s="479"/>
      <c r="G17" s="237" t="s">
        <v>283</v>
      </c>
      <c r="I17" s="385"/>
      <c r="J17" s="385"/>
      <c r="K17" s="385"/>
      <c r="L17" s="385"/>
      <c r="M17" s="385"/>
    </row>
    <row r="18" spans="1:13" ht="14">
      <c r="A18" s="223">
        <v>3</v>
      </c>
      <c r="B18" s="479"/>
      <c r="C18" s="479"/>
      <c r="D18" s="479"/>
      <c r="E18" s="479"/>
      <c r="F18" s="479"/>
      <c r="G18" s="237" t="s">
        <v>283</v>
      </c>
      <c r="I18" s="385"/>
      <c r="J18" s="385"/>
      <c r="K18" s="385"/>
      <c r="L18" s="385"/>
      <c r="M18" s="385"/>
    </row>
    <row r="19" spans="1:13" ht="14">
      <c r="A19" s="223">
        <v>4</v>
      </c>
      <c r="B19" s="479"/>
      <c r="C19" s="479"/>
      <c r="D19" s="479"/>
      <c r="E19" s="479"/>
      <c r="F19" s="479"/>
      <c r="G19" s="237" t="s">
        <v>283</v>
      </c>
      <c r="I19" s="385"/>
      <c r="J19" s="385"/>
      <c r="K19" s="385"/>
      <c r="L19" s="385"/>
      <c r="M19" s="385"/>
    </row>
    <row r="20" spans="1:13" ht="14">
      <c r="A20" s="223">
        <v>5</v>
      </c>
      <c r="B20" s="479"/>
      <c r="C20" s="479"/>
      <c r="D20" s="479"/>
      <c r="E20" s="479"/>
      <c r="F20" s="479"/>
      <c r="G20" s="237" t="s">
        <v>283</v>
      </c>
      <c r="I20" s="385"/>
      <c r="J20" s="385"/>
      <c r="K20" s="385"/>
      <c r="L20" s="385"/>
      <c r="M20" s="385"/>
    </row>
    <row r="21" spans="1:13" ht="14">
      <c r="A21" s="223">
        <v>6</v>
      </c>
      <c r="B21" s="479"/>
      <c r="C21" s="479"/>
      <c r="D21" s="479"/>
      <c r="E21" s="479"/>
      <c r="F21" s="479"/>
      <c r="G21" s="237" t="s">
        <v>283</v>
      </c>
      <c r="I21" s="385"/>
      <c r="J21" s="385"/>
      <c r="K21" s="385"/>
      <c r="L21" s="385"/>
      <c r="M21" s="385"/>
    </row>
    <row r="22" spans="1:13" ht="14">
      <c r="A22" s="223">
        <v>7</v>
      </c>
      <c r="B22" s="479"/>
      <c r="C22" s="479"/>
      <c r="D22" s="479"/>
      <c r="E22" s="479"/>
      <c r="F22" s="479"/>
      <c r="G22" s="237" t="s">
        <v>283</v>
      </c>
      <c r="I22" s="385"/>
      <c r="J22" s="385"/>
      <c r="K22" s="385"/>
      <c r="L22" s="385"/>
      <c r="M22" s="385"/>
    </row>
    <row r="23" spans="1:13" ht="14">
      <c r="A23" s="223">
        <v>8</v>
      </c>
      <c r="B23" s="479"/>
      <c r="C23" s="479"/>
      <c r="D23" s="479"/>
      <c r="E23" s="479"/>
      <c r="F23" s="479"/>
      <c r="G23" s="237" t="s">
        <v>283</v>
      </c>
      <c r="I23" s="385"/>
      <c r="J23" s="385"/>
      <c r="K23" s="385"/>
      <c r="L23" s="385"/>
      <c r="M23" s="385"/>
    </row>
    <row r="24" spans="1:13" ht="14">
      <c r="A24" s="223">
        <v>9</v>
      </c>
      <c r="B24" s="479"/>
      <c r="C24" s="479"/>
      <c r="D24" s="479"/>
      <c r="E24" s="479"/>
      <c r="F24" s="479"/>
      <c r="G24" s="237" t="s">
        <v>283</v>
      </c>
      <c r="I24" s="385"/>
      <c r="J24" s="385"/>
      <c r="K24" s="385"/>
      <c r="L24" s="385"/>
      <c r="M24" s="385"/>
    </row>
    <row r="25" spans="1:13" ht="14">
      <c r="A25" s="223">
        <v>10</v>
      </c>
      <c r="B25" s="479"/>
      <c r="C25" s="479"/>
      <c r="D25" s="479"/>
      <c r="E25" s="479"/>
      <c r="F25" s="479"/>
      <c r="G25" s="237" t="s">
        <v>283</v>
      </c>
      <c r="I25" s="385"/>
      <c r="J25" s="385"/>
      <c r="K25" s="385"/>
      <c r="L25" s="385"/>
      <c r="M25" s="385"/>
    </row>
    <row r="26" spans="1:13" ht="14">
      <c r="A26" s="223">
        <v>11</v>
      </c>
      <c r="B26" s="479"/>
      <c r="C26" s="479"/>
      <c r="D26" s="479"/>
      <c r="E26" s="479"/>
      <c r="F26" s="479"/>
      <c r="G26" s="237" t="s">
        <v>283</v>
      </c>
      <c r="I26" s="385"/>
      <c r="J26" s="385"/>
      <c r="K26" s="385"/>
      <c r="L26" s="385"/>
      <c r="M26" s="385"/>
    </row>
    <row r="27" spans="1:13" ht="14">
      <c r="A27" s="223">
        <v>12</v>
      </c>
      <c r="B27" s="479"/>
      <c r="C27" s="479"/>
      <c r="D27" s="479"/>
      <c r="E27" s="479"/>
      <c r="F27" s="479"/>
      <c r="G27" s="237" t="s">
        <v>283</v>
      </c>
      <c r="I27" s="385"/>
      <c r="J27" s="385"/>
      <c r="K27" s="385"/>
      <c r="L27" s="385"/>
      <c r="M27" s="385"/>
    </row>
    <row r="28" spans="1:13" ht="14">
      <c r="A28" s="223">
        <v>13</v>
      </c>
      <c r="B28" s="479"/>
      <c r="C28" s="479"/>
      <c r="D28" s="479"/>
      <c r="E28" s="479"/>
      <c r="F28" s="479"/>
      <c r="G28" s="237" t="s">
        <v>283</v>
      </c>
      <c r="I28" s="385"/>
      <c r="J28" s="385"/>
      <c r="K28" s="385"/>
      <c r="L28" s="385"/>
      <c r="M28" s="385"/>
    </row>
    <row r="29" spans="1:13" ht="14">
      <c r="A29" s="223">
        <v>14</v>
      </c>
      <c r="B29" s="479"/>
      <c r="C29" s="479"/>
      <c r="D29" s="479"/>
      <c r="E29" s="479"/>
      <c r="F29" s="479"/>
      <c r="G29" s="237" t="s">
        <v>283</v>
      </c>
      <c r="I29" s="385"/>
      <c r="J29" s="385"/>
      <c r="K29" s="385"/>
      <c r="L29" s="385"/>
      <c r="M29" s="385"/>
    </row>
    <row r="30" spans="1:13" ht="14">
      <c r="A30" s="223">
        <v>15</v>
      </c>
      <c r="B30" s="479"/>
      <c r="C30" s="479"/>
      <c r="D30" s="479"/>
      <c r="E30" s="479"/>
      <c r="F30" s="479"/>
      <c r="G30" s="237" t="s">
        <v>283</v>
      </c>
      <c r="I30" s="385"/>
      <c r="J30" s="385"/>
      <c r="K30" s="385"/>
      <c r="L30" s="385"/>
      <c r="M30" s="385"/>
    </row>
    <row r="31" spans="1:13" ht="9" customHeight="1">
      <c r="A31" s="225"/>
      <c r="B31" s="225"/>
      <c r="C31" s="225"/>
      <c r="D31" s="225"/>
      <c r="E31" s="225"/>
      <c r="F31" s="225"/>
      <c r="G31" s="237"/>
      <c r="I31" s="226"/>
      <c r="J31" s="226"/>
      <c r="K31" s="226"/>
      <c r="L31" s="226"/>
      <c r="M31" s="226"/>
    </row>
    <row r="32" spans="1:13" ht="14">
      <c r="F32" s="231" t="s">
        <v>279</v>
      </c>
      <c r="G32" s="237" t="s">
        <v>283</v>
      </c>
      <c r="H32" s="227"/>
      <c r="I32" s="238">
        <f>SUM(I16:I30)</f>
        <v>0</v>
      </c>
      <c r="J32" s="238">
        <f>SUM(J16:J30)</f>
        <v>0</v>
      </c>
      <c r="K32" s="238">
        <f>SUM(K16:K30)</f>
        <v>0</v>
      </c>
      <c r="L32" s="238">
        <f>SUM(L16:L30)</f>
        <v>0</v>
      </c>
      <c r="M32" s="238">
        <f>SUM(M16:M30)</f>
        <v>0</v>
      </c>
    </row>
    <row r="33" spans="1:13" ht="9" customHeight="1"/>
    <row r="34" spans="1:13" ht="14">
      <c r="A34" s="217" t="s">
        <v>688</v>
      </c>
      <c r="B34" s="218"/>
      <c r="C34" s="218"/>
      <c r="D34" s="218"/>
      <c r="E34" s="218"/>
      <c r="F34" s="218"/>
      <c r="G34" s="218"/>
      <c r="H34" s="218"/>
    </row>
    <row r="35" spans="1:13" ht="9" customHeight="1">
      <c r="A35" s="218"/>
      <c r="B35" s="218"/>
      <c r="C35" s="218"/>
      <c r="D35" s="218"/>
      <c r="E35" s="218"/>
      <c r="F35" s="218"/>
      <c r="G35" s="218"/>
      <c r="H35" s="218"/>
    </row>
    <row r="36" spans="1:13" ht="14">
      <c r="A36" s="253" t="s">
        <v>689</v>
      </c>
      <c r="B36" s="254"/>
      <c r="C36" s="254"/>
      <c r="D36" s="254"/>
      <c r="E36" s="254"/>
      <c r="F36" s="254"/>
      <c r="G36" s="254"/>
      <c r="H36" s="254"/>
    </row>
    <row r="37" spans="1:13" ht="9" customHeight="1">
      <c r="A37" s="218"/>
      <c r="B37" s="218"/>
      <c r="C37" s="218"/>
      <c r="D37" s="218"/>
      <c r="E37" s="218"/>
      <c r="F37" s="218"/>
      <c r="G37" s="218"/>
      <c r="H37" s="218"/>
    </row>
    <row r="38" spans="1:13" ht="14">
      <c r="A38" s="218"/>
      <c r="B38" s="218"/>
      <c r="C38" s="218"/>
      <c r="D38" s="218"/>
      <c r="E38" s="218"/>
      <c r="F38" s="218"/>
      <c r="G38" s="218"/>
      <c r="H38" s="218"/>
      <c r="I38" s="480" t="s">
        <v>686</v>
      </c>
      <c r="J38" s="481"/>
      <c r="K38" s="481"/>
      <c r="L38" s="481"/>
      <c r="M38" s="482"/>
    </row>
    <row r="39" spans="1:13" ht="14">
      <c r="G39" s="223" t="s">
        <v>256</v>
      </c>
      <c r="I39" s="234">
        <v>2022</v>
      </c>
      <c r="J39" s="235">
        <v>2023</v>
      </c>
      <c r="K39" s="235">
        <v>2024</v>
      </c>
      <c r="L39" s="235">
        <v>2025</v>
      </c>
      <c r="M39" s="236">
        <v>2026</v>
      </c>
    </row>
    <row r="40" spans="1:13" ht="14">
      <c r="B40" s="229" t="s">
        <v>687</v>
      </c>
      <c r="G40" s="224"/>
    </row>
    <row r="41" spans="1:13" ht="14">
      <c r="A41" s="223">
        <v>1</v>
      </c>
      <c r="B41" s="479"/>
      <c r="C41" s="479"/>
      <c r="D41" s="479"/>
      <c r="E41" s="479"/>
      <c r="F41" s="479"/>
      <c r="G41" s="237" t="s">
        <v>283</v>
      </c>
      <c r="I41" s="385"/>
      <c r="J41" s="385"/>
      <c r="K41" s="385"/>
      <c r="L41" s="385"/>
      <c r="M41" s="385"/>
    </row>
    <row r="42" spans="1:13" ht="14">
      <c r="A42" s="223">
        <v>2</v>
      </c>
      <c r="B42" s="479"/>
      <c r="C42" s="479"/>
      <c r="D42" s="479"/>
      <c r="E42" s="479"/>
      <c r="F42" s="479"/>
      <c r="G42" s="237" t="s">
        <v>283</v>
      </c>
      <c r="I42" s="385"/>
      <c r="J42" s="385"/>
      <c r="K42" s="385"/>
      <c r="L42" s="385"/>
      <c r="M42" s="385"/>
    </row>
    <row r="43" spans="1:13" ht="14">
      <c r="A43" s="223">
        <v>3</v>
      </c>
      <c r="B43" s="479"/>
      <c r="C43" s="479"/>
      <c r="D43" s="479"/>
      <c r="E43" s="479"/>
      <c r="F43" s="479"/>
      <c r="G43" s="237" t="s">
        <v>283</v>
      </c>
      <c r="I43" s="385"/>
      <c r="J43" s="385"/>
      <c r="K43" s="385"/>
      <c r="L43" s="385"/>
      <c r="M43" s="385"/>
    </row>
    <row r="44" spans="1:13" ht="14">
      <c r="A44" s="223">
        <v>4</v>
      </c>
      <c r="B44" s="479"/>
      <c r="C44" s="479"/>
      <c r="D44" s="479"/>
      <c r="E44" s="479"/>
      <c r="F44" s="479"/>
      <c r="G44" s="237" t="s">
        <v>283</v>
      </c>
      <c r="I44" s="385"/>
      <c r="J44" s="385"/>
      <c r="K44" s="385"/>
      <c r="L44" s="385"/>
      <c r="M44" s="385"/>
    </row>
    <row r="45" spans="1:13" ht="14">
      <c r="A45" s="223">
        <v>5</v>
      </c>
      <c r="B45" s="479"/>
      <c r="C45" s="479"/>
      <c r="D45" s="479"/>
      <c r="E45" s="479"/>
      <c r="F45" s="479"/>
      <c r="G45" s="237" t="s">
        <v>283</v>
      </c>
      <c r="I45" s="385"/>
      <c r="J45" s="385"/>
      <c r="K45" s="385"/>
      <c r="L45" s="385"/>
      <c r="M45" s="385"/>
    </row>
    <row r="46" spans="1:13" ht="14">
      <c r="A46" s="223">
        <v>6</v>
      </c>
      <c r="B46" s="479"/>
      <c r="C46" s="479"/>
      <c r="D46" s="479"/>
      <c r="E46" s="479"/>
      <c r="F46" s="479"/>
      <c r="G46" s="237" t="s">
        <v>283</v>
      </c>
      <c r="I46" s="385"/>
      <c r="J46" s="385"/>
      <c r="K46" s="385"/>
      <c r="L46" s="385"/>
      <c r="M46" s="385"/>
    </row>
    <row r="47" spans="1:13" ht="14">
      <c r="A47" s="223">
        <v>7</v>
      </c>
      <c r="B47" s="479"/>
      <c r="C47" s="479"/>
      <c r="D47" s="479"/>
      <c r="E47" s="479"/>
      <c r="F47" s="479"/>
      <c r="G47" s="237" t="s">
        <v>283</v>
      </c>
      <c r="I47" s="385"/>
      <c r="J47" s="385"/>
      <c r="K47" s="385"/>
      <c r="L47" s="385"/>
      <c r="M47" s="385"/>
    </row>
    <row r="48" spans="1:13" ht="14">
      <c r="A48" s="223">
        <v>8</v>
      </c>
      <c r="B48" s="479"/>
      <c r="C48" s="479"/>
      <c r="D48" s="479"/>
      <c r="E48" s="479"/>
      <c r="F48" s="479"/>
      <c r="G48" s="237" t="s">
        <v>283</v>
      </c>
      <c r="I48" s="385"/>
      <c r="J48" s="385"/>
      <c r="K48" s="385"/>
      <c r="L48" s="385"/>
      <c r="M48" s="385"/>
    </row>
    <row r="49" spans="1:13" ht="14">
      <c r="A49" s="223">
        <v>9</v>
      </c>
      <c r="B49" s="479"/>
      <c r="C49" s="479"/>
      <c r="D49" s="479"/>
      <c r="E49" s="479"/>
      <c r="F49" s="479"/>
      <c r="G49" s="237" t="s">
        <v>283</v>
      </c>
      <c r="I49" s="385"/>
      <c r="J49" s="385"/>
      <c r="K49" s="385"/>
      <c r="L49" s="385"/>
      <c r="M49" s="385"/>
    </row>
    <row r="50" spans="1:13" ht="14">
      <c r="A50" s="223">
        <v>10</v>
      </c>
      <c r="B50" s="479"/>
      <c r="C50" s="479"/>
      <c r="D50" s="479"/>
      <c r="E50" s="479"/>
      <c r="F50" s="479"/>
      <c r="G50" s="237" t="s">
        <v>283</v>
      </c>
      <c r="I50" s="385"/>
      <c r="J50" s="385"/>
      <c r="K50" s="385"/>
      <c r="L50" s="385"/>
      <c r="M50" s="385"/>
    </row>
    <row r="51" spans="1:13" ht="14">
      <c r="A51" s="223">
        <v>11</v>
      </c>
      <c r="B51" s="479"/>
      <c r="C51" s="479"/>
      <c r="D51" s="479"/>
      <c r="E51" s="479"/>
      <c r="F51" s="479"/>
      <c r="G51" s="237" t="s">
        <v>283</v>
      </c>
      <c r="I51" s="385"/>
      <c r="J51" s="385"/>
      <c r="K51" s="385"/>
      <c r="L51" s="385"/>
      <c r="M51" s="385"/>
    </row>
    <row r="52" spans="1:13" ht="14">
      <c r="A52" s="223">
        <v>12</v>
      </c>
      <c r="B52" s="479"/>
      <c r="C52" s="479"/>
      <c r="D52" s="479"/>
      <c r="E52" s="479"/>
      <c r="F52" s="479"/>
      <c r="G52" s="237" t="s">
        <v>283</v>
      </c>
      <c r="I52" s="385"/>
      <c r="J52" s="385"/>
      <c r="K52" s="385"/>
      <c r="L52" s="385"/>
      <c r="M52" s="385"/>
    </row>
    <row r="53" spans="1:13" ht="14">
      <c r="A53" s="223">
        <v>13</v>
      </c>
      <c r="B53" s="479"/>
      <c r="C53" s="479"/>
      <c r="D53" s="479"/>
      <c r="E53" s="479"/>
      <c r="F53" s="479"/>
      <c r="G53" s="237" t="s">
        <v>283</v>
      </c>
      <c r="I53" s="385"/>
      <c r="J53" s="385"/>
      <c r="K53" s="385"/>
      <c r="L53" s="385"/>
      <c r="M53" s="385"/>
    </row>
    <row r="54" spans="1:13" ht="14">
      <c r="A54" s="223">
        <v>14</v>
      </c>
      <c r="B54" s="479"/>
      <c r="C54" s="479"/>
      <c r="D54" s="479"/>
      <c r="E54" s="479"/>
      <c r="F54" s="479"/>
      <c r="G54" s="237" t="s">
        <v>283</v>
      </c>
      <c r="I54" s="385"/>
      <c r="J54" s="385"/>
      <c r="K54" s="385"/>
      <c r="L54" s="385"/>
      <c r="M54" s="385"/>
    </row>
    <row r="55" spans="1:13" ht="14">
      <c r="A55" s="223">
        <v>15</v>
      </c>
      <c r="B55" s="479"/>
      <c r="C55" s="479"/>
      <c r="D55" s="479"/>
      <c r="E55" s="479"/>
      <c r="F55" s="479"/>
      <c r="G55" s="237" t="s">
        <v>283</v>
      </c>
      <c r="I55" s="385"/>
      <c r="J55" s="385"/>
      <c r="K55" s="385"/>
      <c r="L55" s="385"/>
      <c r="M55" s="385"/>
    </row>
    <row r="56" spans="1:13" ht="14">
      <c r="D56" s="230"/>
      <c r="G56" s="237"/>
      <c r="I56" s="226"/>
      <c r="J56" s="226"/>
      <c r="K56" s="226"/>
      <c r="L56" s="226"/>
      <c r="M56" s="226"/>
    </row>
    <row r="57" spans="1:13" ht="14">
      <c r="F57" s="231" t="s">
        <v>279</v>
      </c>
      <c r="G57" s="237" t="s">
        <v>283</v>
      </c>
      <c r="H57" s="227"/>
      <c r="I57" s="238">
        <f>SUM(I41:I55)</f>
        <v>0</v>
      </c>
      <c r="J57" s="238">
        <f>SUM(J41:J55)</f>
        <v>0</v>
      </c>
      <c r="K57" s="238">
        <f>SUM(K41:K55)</f>
        <v>0</v>
      </c>
      <c r="L57" s="238">
        <f>SUM(L41:L55)</f>
        <v>0</v>
      </c>
      <c r="M57" s="238">
        <f>SUM(M41:M55)</f>
        <v>0</v>
      </c>
    </row>
    <row r="58" spans="1:13" ht="15" customHeight="1"/>
  </sheetData>
  <mergeCells count="32">
    <mergeCell ref="B20:F20"/>
    <mergeCell ref="I13:M13"/>
    <mergeCell ref="B16:F16"/>
    <mergeCell ref="B17:F17"/>
    <mergeCell ref="B18:F18"/>
    <mergeCell ref="B19:F19"/>
    <mergeCell ref="I38:M38"/>
    <mergeCell ref="B41:F41"/>
    <mergeCell ref="B21:F21"/>
    <mergeCell ref="B22:F22"/>
    <mergeCell ref="B23:F23"/>
    <mergeCell ref="B24:F24"/>
    <mergeCell ref="B25:F25"/>
    <mergeCell ref="B26:F26"/>
    <mergeCell ref="B47:F47"/>
    <mergeCell ref="B27:F27"/>
    <mergeCell ref="B28:F28"/>
    <mergeCell ref="B29:F29"/>
    <mergeCell ref="B30:F30"/>
    <mergeCell ref="B42:F42"/>
    <mergeCell ref="B43:F43"/>
    <mergeCell ref="B44:F44"/>
    <mergeCell ref="B45:F45"/>
    <mergeCell ref="B46:F46"/>
    <mergeCell ref="B54:F54"/>
    <mergeCell ref="B55:F55"/>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C2391-C7D8-4B3F-8754-4586E71B834B}">
  <sheetPr codeName="Sheet13">
    <tabColor theme="9"/>
    <pageSetUpPr autoPageBreaks="0"/>
  </sheetPr>
  <dimension ref="A1:P42"/>
  <sheetViews>
    <sheetView workbookViewId="0">
      <selection activeCell="I17" sqref="I17"/>
    </sheetView>
  </sheetViews>
  <sheetFormatPr defaultColWidth="0" defaultRowHeight="13.5" zeroHeight="1"/>
  <cols>
    <col min="1" max="1" width="1.765625" customWidth="1"/>
    <col min="2" max="2" width="9.23046875" customWidth="1"/>
    <col min="3" max="3" width="37.23046875" bestFit="1" customWidth="1"/>
    <col min="4" max="4" width="22.4609375" customWidth="1"/>
    <col min="5" max="5" width="7.61328125" customWidth="1"/>
    <col min="6" max="7" width="9.23046875" customWidth="1"/>
    <col min="8" max="8" width="15.23046875" bestFit="1" customWidth="1"/>
    <col min="9" max="9" width="11.84375" bestFit="1" customWidth="1"/>
    <col min="10" max="15" width="9.23046875" customWidth="1"/>
    <col min="16" max="16" width="0" hidden="1" customWidth="1"/>
    <col min="17" max="16384" width="9.23046875" hidden="1"/>
  </cols>
  <sheetData>
    <row r="1" spans="1:15" ht="25">
      <c r="A1" s="1" t="str">
        <f>Cover!$A$2</f>
        <v>ESO Regulatory Reporting Pack</v>
      </c>
      <c r="B1" s="3"/>
      <c r="C1" s="2"/>
      <c r="D1" s="2"/>
      <c r="E1" s="2"/>
      <c r="F1" s="2"/>
      <c r="G1" s="2"/>
      <c r="H1" s="2"/>
      <c r="I1" s="2"/>
      <c r="J1" s="2"/>
      <c r="K1" s="2"/>
      <c r="L1" s="2"/>
      <c r="M1" s="2"/>
      <c r="N1" s="2"/>
      <c r="O1" s="2"/>
    </row>
    <row r="2" spans="1:15" ht="25">
      <c r="A2" s="3" t="str">
        <f>Cover!$A$3</f>
        <v>National Grid Electricity System Operator</v>
      </c>
      <c r="B2" s="3"/>
      <c r="C2" s="2"/>
      <c r="D2" s="2"/>
      <c r="E2" s="2"/>
      <c r="F2" s="2"/>
      <c r="G2" s="2"/>
      <c r="H2" s="2"/>
      <c r="I2" s="2"/>
      <c r="J2" s="2"/>
      <c r="K2" s="2"/>
      <c r="L2" s="2"/>
      <c r="M2" s="2"/>
      <c r="N2" s="2"/>
      <c r="O2" s="2"/>
    </row>
    <row r="3" spans="1:15" ht="25">
      <c r="A3" s="3" t="str">
        <f>Cover!$A$4</f>
        <v>2022/23</v>
      </c>
      <c r="B3" s="3"/>
      <c r="C3" s="3"/>
      <c r="D3" s="2"/>
      <c r="E3" s="2"/>
      <c r="F3" s="2"/>
      <c r="G3" s="2"/>
      <c r="H3" s="2"/>
      <c r="I3" s="2"/>
      <c r="J3" s="2"/>
      <c r="K3" s="2"/>
      <c r="L3" s="2"/>
      <c r="M3" s="2"/>
      <c r="N3" s="2"/>
      <c r="O3" s="2"/>
    </row>
    <row r="4" spans="1:15" ht="25.5" thickBot="1">
      <c r="A4" s="27" t="s">
        <v>42</v>
      </c>
      <c r="B4" s="27"/>
      <c r="C4" s="7"/>
      <c r="D4" s="7"/>
      <c r="E4" s="7"/>
      <c r="F4" s="7"/>
      <c r="G4" s="7"/>
      <c r="H4" s="7"/>
      <c r="I4" s="7"/>
      <c r="J4" s="7"/>
      <c r="K4" s="7"/>
      <c r="L4" s="7"/>
      <c r="M4" s="7"/>
      <c r="N4" s="7"/>
      <c r="O4" s="7"/>
    </row>
    <row r="5" spans="1:15"/>
    <row r="6" spans="1:15">
      <c r="I6" s="486" t="s">
        <v>280</v>
      </c>
      <c r="J6" s="487"/>
      <c r="K6" s="487"/>
      <c r="L6" s="487"/>
      <c r="M6" s="486"/>
    </row>
    <row r="7" spans="1:15">
      <c r="A7" s="43"/>
      <c r="B7" s="51"/>
      <c r="C7" s="51" t="s">
        <v>690</v>
      </c>
      <c r="D7" s="63"/>
      <c r="E7" s="63"/>
      <c r="F7" s="61"/>
      <c r="G7" s="61"/>
      <c r="H7" s="40" t="s">
        <v>256</v>
      </c>
      <c r="I7" s="345" t="s">
        <v>208</v>
      </c>
      <c r="J7" s="38" t="s">
        <v>7</v>
      </c>
      <c r="K7" s="38" t="s">
        <v>211</v>
      </c>
      <c r="L7" s="38" t="s">
        <v>212</v>
      </c>
      <c r="M7" s="345" t="s">
        <v>213</v>
      </c>
      <c r="N7" s="43"/>
    </row>
    <row r="8" spans="1:15">
      <c r="A8" s="49"/>
      <c r="B8" s="49"/>
      <c r="C8" s="49"/>
      <c r="D8" s="49"/>
      <c r="E8" s="49"/>
      <c r="F8" s="49"/>
      <c r="G8" s="49"/>
      <c r="H8" s="49"/>
      <c r="I8" s="49"/>
      <c r="J8" s="49"/>
      <c r="K8" s="49"/>
      <c r="L8" s="49"/>
      <c r="M8" s="49"/>
      <c r="N8" s="49"/>
    </row>
    <row r="9" spans="1:15" ht="17.5">
      <c r="A9" s="111"/>
      <c r="B9" s="109"/>
      <c r="C9" s="111"/>
      <c r="D9" s="111"/>
      <c r="E9" s="111"/>
      <c r="F9" s="111"/>
      <c r="G9" s="111"/>
      <c r="H9" s="111"/>
      <c r="I9" s="111"/>
      <c r="J9" s="111"/>
      <c r="K9" s="111"/>
      <c r="L9" s="111"/>
      <c r="M9" s="111"/>
      <c r="N9" s="111"/>
    </row>
    <row r="10" spans="1:15" ht="14">
      <c r="A10" s="49"/>
      <c r="B10" s="49"/>
      <c r="C10" s="49"/>
      <c r="D10" s="49"/>
      <c r="E10" s="49"/>
      <c r="F10" s="49"/>
      <c r="G10" s="49"/>
      <c r="H10" s="49"/>
      <c r="I10" s="240"/>
      <c r="J10" s="49"/>
      <c r="K10" s="49"/>
      <c r="L10" s="49"/>
      <c r="M10" s="49"/>
      <c r="N10" s="49"/>
    </row>
    <row r="11" spans="1:15" ht="14">
      <c r="A11" s="108" t="s">
        <v>41</v>
      </c>
      <c r="B11" s="110"/>
      <c r="C11" s="110"/>
      <c r="D11" s="110"/>
      <c r="E11" s="110"/>
      <c r="F11" s="110"/>
      <c r="G11" s="110"/>
      <c r="H11" s="110"/>
      <c r="I11" s="110"/>
      <c r="J11" s="110"/>
      <c r="K11" s="110"/>
      <c r="L11" s="110"/>
      <c r="M11" s="110"/>
      <c r="N11" s="110"/>
    </row>
    <row r="12" spans="1:15">
      <c r="I12" s="91"/>
      <c r="J12" s="91"/>
    </row>
    <row r="13" spans="1:15">
      <c r="A13" s="49"/>
      <c r="B13" s="49"/>
      <c r="C13" s="49" t="s">
        <v>52</v>
      </c>
      <c r="D13" s="49"/>
      <c r="E13" s="49"/>
      <c r="F13" s="49"/>
      <c r="G13" s="49"/>
      <c r="H13" s="49" t="s">
        <v>631</v>
      </c>
      <c r="I13" s="386">
        <f>I23</f>
        <v>0</v>
      </c>
      <c r="J13" s="386">
        <f>J23</f>
        <v>0</v>
      </c>
      <c r="K13" s="386">
        <f>K23</f>
        <v>0</v>
      </c>
      <c r="L13" s="386">
        <f>L23</f>
        <v>0</v>
      </c>
      <c r="M13" s="386">
        <f>M23</f>
        <v>0</v>
      </c>
      <c r="N13" s="49"/>
    </row>
    <row r="14" spans="1:15">
      <c r="A14" s="49"/>
      <c r="B14" s="49"/>
      <c r="C14" s="49" t="s">
        <v>691</v>
      </c>
      <c r="D14" s="49"/>
      <c r="E14" s="49"/>
      <c r="F14" s="49"/>
      <c r="G14" s="49"/>
      <c r="H14" s="49" t="s">
        <v>631</v>
      </c>
      <c r="I14" s="386">
        <f>I33</f>
        <v>0</v>
      </c>
      <c r="J14" s="386">
        <f>J33</f>
        <v>0</v>
      </c>
      <c r="K14" s="386">
        <f>K33</f>
        <v>0</v>
      </c>
      <c r="L14" s="386">
        <f>L33</f>
        <v>0</v>
      </c>
      <c r="M14" s="386">
        <f>M33</f>
        <v>0</v>
      </c>
      <c r="N14" s="49"/>
    </row>
    <row r="15" spans="1:15">
      <c r="A15" s="49"/>
      <c r="B15" s="49"/>
      <c r="C15" s="50" t="s">
        <v>41</v>
      </c>
      <c r="D15" s="49"/>
      <c r="E15" s="49"/>
      <c r="F15" s="49"/>
      <c r="G15" s="49"/>
      <c r="H15" s="50" t="s">
        <v>631</v>
      </c>
      <c r="I15" s="387">
        <f>SUM(I13:I14)</f>
        <v>0</v>
      </c>
      <c r="J15" s="387">
        <f t="shared" ref="J15:M15" si="0">SUM(J13:J14)</f>
        <v>0</v>
      </c>
      <c r="K15" s="387">
        <f t="shared" si="0"/>
        <v>0</v>
      </c>
      <c r="L15" s="387">
        <f t="shared" si="0"/>
        <v>0</v>
      </c>
      <c r="M15" s="387">
        <f t="shared" si="0"/>
        <v>0</v>
      </c>
      <c r="N15" s="49"/>
    </row>
    <row r="16" spans="1:15">
      <c r="A16" s="49"/>
      <c r="B16" s="49"/>
      <c r="C16" s="50"/>
      <c r="D16" s="49"/>
      <c r="E16" s="49"/>
      <c r="F16" s="49"/>
      <c r="G16" s="49"/>
      <c r="H16" s="50"/>
      <c r="N16" s="49"/>
    </row>
    <row r="17" spans="1:14" ht="14">
      <c r="A17" s="108" t="s">
        <v>52</v>
      </c>
      <c r="B17" s="110"/>
      <c r="C17" s="110"/>
      <c r="D17" s="110"/>
      <c r="E17" s="110"/>
      <c r="F17" s="110"/>
      <c r="G17" s="110"/>
      <c r="H17" s="110"/>
      <c r="I17" s="110"/>
      <c r="J17" s="110"/>
      <c r="K17" s="110"/>
      <c r="L17" s="110"/>
      <c r="M17" s="110"/>
      <c r="N17" s="110"/>
    </row>
    <row r="18" spans="1:14">
      <c r="A18" s="49"/>
      <c r="B18" s="49"/>
      <c r="C18" s="49"/>
      <c r="D18" s="49"/>
      <c r="E18" s="49"/>
      <c r="F18" s="49"/>
      <c r="G18" s="49"/>
      <c r="H18" s="49"/>
      <c r="I18" s="49"/>
      <c r="J18" s="49"/>
      <c r="K18" s="49"/>
      <c r="L18" s="49"/>
      <c r="M18" s="49"/>
      <c r="N18" s="49"/>
    </row>
    <row r="19" spans="1:14">
      <c r="A19" s="49"/>
      <c r="B19" s="49"/>
      <c r="C19" s="49" t="s">
        <v>692</v>
      </c>
      <c r="D19" s="49"/>
      <c r="E19" s="49"/>
      <c r="F19" s="49"/>
      <c r="G19" s="49"/>
      <c r="H19" s="49" t="s">
        <v>631</v>
      </c>
      <c r="I19" s="386">
        <f>'5.1 Capex Summary'!W15</f>
        <v>0</v>
      </c>
      <c r="J19" s="386">
        <f>'5.1 Capex Summary'!X15</f>
        <v>0</v>
      </c>
      <c r="K19" s="386">
        <f>'5.1 Capex Summary'!Y15</f>
        <v>0</v>
      </c>
      <c r="L19" s="386">
        <f>'5.1 Capex Summary'!Z15</f>
        <v>0</v>
      </c>
      <c r="M19" s="386">
        <f>'5.1 Capex Summary'!AA15</f>
        <v>0</v>
      </c>
      <c r="N19" s="49"/>
    </row>
    <row r="20" spans="1:14">
      <c r="A20" s="49"/>
      <c r="B20" s="49"/>
      <c r="C20" s="49" t="s">
        <v>693</v>
      </c>
      <c r="D20" s="49"/>
      <c r="E20" s="49"/>
      <c r="F20" s="49"/>
      <c r="G20" s="49"/>
      <c r="H20" s="49" t="s">
        <v>631</v>
      </c>
      <c r="I20" s="386">
        <f>'6.1 Cyber Resilience IT Costs'!S12</f>
        <v>0</v>
      </c>
      <c r="J20" s="386">
        <f>'6.1 Cyber Resilience IT Costs'!T12</f>
        <v>0</v>
      </c>
      <c r="K20" s="386">
        <f>'6.1 Cyber Resilience IT Costs'!U12</f>
        <v>0</v>
      </c>
      <c r="L20" s="386">
        <f>'6.1 Cyber Resilience IT Costs'!V12</f>
        <v>0</v>
      </c>
      <c r="M20" s="386">
        <f>'6.1 Cyber Resilience IT Costs'!W12</f>
        <v>0</v>
      </c>
      <c r="N20" s="49"/>
    </row>
    <row r="21" spans="1:14">
      <c r="A21" s="49"/>
      <c r="B21" s="49"/>
      <c r="C21" s="49" t="s">
        <v>694</v>
      </c>
      <c r="D21" s="49"/>
      <c r="E21" s="49"/>
      <c r="F21" s="49"/>
      <c r="G21" s="49"/>
      <c r="H21" s="49" t="s">
        <v>631</v>
      </c>
      <c r="I21" s="386">
        <f>'2.3 Related Party Transactions'!K11</f>
        <v>0</v>
      </c>
      <c r="J21" s="386">
        <f>'2.3 Related Party Transactions'!L11</f>
        <v>0</v>
      </c>
      <c r="K21" s="386">
        <f>'2.3 Related Party Transactions'!M11</f>
        <v>0</v>
      </c>
      <c r="L21" s="386">
        <f>'2.3 Related Party Transactions'!N11</f>
        <v>0</v>
      </c>
      <c r="M21" s="386">
        <f>'2.3 Related Party Transactions'!O11</f>
        <v>0</v>
      </c>
      <c r="N21" s="49"/>
    </row>
    <row r="22" spans="1:14">
      <c r="A22" s="49"/>
      <c r="B22" s="49"/>
      <c r="C22" s="49" t="s">
        <v>695</v>
      </c>
      <c r="D22" s="49"/>
      <c r="E22" s="49"/>
      <c r="F22" s="49"/>
      <c r="G22" s="49"/>
      <c r="H22" s="49" t="s">
        <v>631</v>
      </c>
      <c r="I22" s="388"/>
      <c r="J22" s="388"/>
      <c r="K22" s="388"/>
      <c r="L22" s="388"/>
      <c r="M22" s="388"/>
      <c r="N22" s="49"/>
    </row>
    <row r="23" spans="1:14">
      <c r="A23" s="49"/>
      <c r="B23" s="49"/>
      <c r="C23" s="50" t="s">
        <v>52</v>
      </c>
      <c r="D23" s="67"/>
      <c r="E23" s="67"/>
      <c r="F23" s="67"/>
      <c r="G23" s="67"/>
      <c r="H23" s="50" t="s">
        <v>631</v>
      </c>
      <c r="I23" s="290">
        <f>SUM(I19:I20)-SUM(I21:I22)</f>
        <v>0</v>
      </c>
      <c r="J23" s="290">
        <f t="shared" ref="J23:M23" si="1">SUM(J19:J20)-SUM(J21:J22)</f>
        <v>0</v>
      </c>
      <c r="K23" s="290">
        <f t="shared" si="1"/>
        <v>0</v>
      </c>
      <c r="L23" s="290">
        <f t="shared" si="1"/>
        <v>0</v>
      </c>
      <c r="M23" s="290">
        <f t="shared" si="1"/>
        <v>0</v>
      </c>
      <c r="N23" s="49"/>
    </row>
    <row r="24" spans="1:14">
      <c r="A24" s="49"/>
      <c r="B24" s="49"/>
      <c r="C24" s="50"/>
      <c r="D24" s="49"/>
      <c r="E24" s="49"/>
      <c r="F24" s="49"/>
      <c r="G24" s="49"/>
      <c r="H24" s="50"/>
      <c r="N24" s="49"/>
    </row>
    <row r="25" spans="1:14" ht="14">
      <c r="A25" s="108" t="s">
        <v>45</v>
      </c>
      <c r="B25" s="110"/>
      <c r="C25" s="110"/>
      <c r="D25" s="110"/>
      <c r="E25" s="110"/>
      <c r="F25" s="110"/>
      <c r="G25" s="110"/>
      <c r="H25" s="110"/>
      <c r="I25" s="110"/>
      <c r="J25" s="110"/>
      <c r="K25" s="110"/>
      <c r="L25" s="110"/>
      <c r="M25" s="110"/>
      <c r="N25" s="110"/>
    </row>
    <row r="26" spans="1:14">
      <c r="A26" s="49"/>
      <c r="B26" s="49"/>
      <c r="C26" s="49"/>
      <c r="D26" s="49"/>
      <c r="E26" s="49"/>
      <c r="F26" s="49"/>
      <c r="G26" s="49"/>
      <c r="H26" s="49"/>
      <c r="I26" s="49"/>
      <c r="J26" s="49"/>
      <c r="K26" s="49"/>
      <c r="L26" s="49"/>
      <c r="M26" s="49"/>
      <c r="N26" s="49"/>
    </row>
    <row r="27" spans="1:14">
      <c r="A27" s="49"/>
      <c r="C27" s="49" t="s">
        <v>696</v>
      </c>
      <c r="D27" s="49"/>
      <c r="E27" s="49"/>
      <c r="F27" s="49"/>
      <c r="G27" s="49"/>
      <c r="H27" s="49" t="s">
        <v>631</v>
      </c>
      <c r="I27" s="386">
        <f>'3.1 Opex Summary'!S13</f>
        <v>0</v>
      </c>
      <c r="J27" s="386">
        <f>'3.1 Opex Summary'!T13</f>
        <v>0</v>
      </c>
      <c r="K27" s="386">
        <f>'3.1 Opex Summary'!U13</f>
        <v>0</v>
      </c>
      <c r="L27" s="386">
        <f>'3.1 Opex Summary'!V13</f>
        <v>0</v>
      </c>
      <c r="M27" s="386">
        <f>'3.1 Opex Summary'!W13</f>
        <v>0</v>
      </c>
      <c r="N27" s="49"/>
    </row>
    <row r="28" spans="1:14">
      <c r="A28" s="49"/>
      <c r="B28" s="49"/>
      <c r="C28" s="49" t="s">
        <v>49</v>
      </c>
      <c r="D28" s="49"/>
      <c r="E28" s="49"/>
      <c r="F28" s="49"/>
      <c r="G28" s="49"/>
      <c r="H28" s="49" t="s">
        <v>631</v>
      </c>
      <c r="I28" s="386">
        <f>'4.1 BSC'!S23</f>
        <v>0</v>
      </c>
      <c r="J28" s="386">
        <f>'4.1 BSC'!T23</f>
        <v>0</v>
      </c>
      <c r="K28" s="386">
        <f>'4.1 BSC'!U23</f>
        <v>0</v>
      </c>
      <c r="L28" s="386">
        <f>'4.1 BSC'!V23</f>
        <v>0</v>
      </c>
      <c r="M28" s="386">
        <f>'4.1 BSC'!W23</f>
        <v>0</v>
      </c>
      <c r="N28" s="49"/>
    </row>
    <row r="29" spans="1:14">
      <c r="A29" s="49"/>
      <c r="B29" s="49"/>
      <c r="C29" s="49" t="s">
        <v>697</v>
      </c>
      <c r="D29" s="49"/>
      <c r="E29" s="49"/>
      <c r="F29" s="49"/>
      <c r="G29" s="49"/>
      <c r="H29" s="49" t="s">
        <v>631</v>
      </c>
      <c r="I29" s="386">
        <f>'6.1 Cyber Resilience IT Costs'!S11+'6.2 Pension Admin Costs'!S31+'6.3 Unfunded Innovation Costs'!S14</f>
        <v>0</v>
      </c>
      <c r="J29" s="386">
        <f>'6.1 Cyber Resilience IT Costs'!T11+'6.2 Pension Admin Costs'!T31+'6.3 Unfunded Innovation Costs'!T14</f>
        <v>0</v>
      </c>
      <c r="K29" s="386">
        <f>'6.1 Cyber Resilience IT Costs'!U11+'6.2 Pension Admin Costs'!U31+'6.3 Unfunded Innovation Costs'!U14</f>
        <v>0</v>
      </c>
      <c r="L29" s="386">
        <f>'6.1 Cyber Resilience IT Costs'!V11+'6.2 Pension Admin Costs'!V31+'6.3 Unfunded Innovation Costs'!V14</f>
        <v>0</v>
      </c>
      <c r="M29" s="386">
        <f>'6.1 Cyber Resilience IT Costs'!W11+'6.2 Pension Admin Costs'!W31+'6.3 Unfunded Innovation Costs'!W14</f>
        <v>0</v>
      </c>
      <c r="N29" s="49"/>
    </row>
    <row r="30" spans="1:14">
      <c r="A30" s="49"/>
      <c r="B30" s="49"/>
      <c r="C30" s="49" t="s">
        <v>698</v>
      </c>
      <c r="D30" s="49"/>
      <c r="E30" s="49"/>
      <c r="F30" s="49"/>
      <c r="G30" s="49"/>
      <c r="H30" s="49" t="s">
        <v>631</v>
      </c>
      <c r="I30" s="388"/>
      <c r="J30" s="388"/>
      <c r="K30" s="388"/>
      <c r="L30" s="388"/>
      <c r="M30" s="388"/>
      <c r="N30" s="49"/>
    </row>
    <row r="31" spans="1:14">
      <c r="A31" s="49"/>
      <c r="B31" s="49"/>
      <c r="C31" s="49" t="s">
        <v>699</v>
      </c>
      <c r="D31" s="49"/>
      <c r="E31" s="49"/>
      <c r="F31" s="49"/>
      <c r="G31" s="49"/>
      <c r="H31" s="49" t="s">
        <v>631</v>
      </c>
      <c r="I31" s="386">
        <f>'2.3 Related Party Transactions'!K12</f>
        <v>0</v>
      </c>
      <c r="J31" s="386">
        <f>'2.3 Related Party Transactions'!L12</f>
        <v>0</v>
      </c>
      <c r="K31" s="386">
        <f>'2.3 Related Party Transactions'!M12</f>
        <v>0</v>
      </c>
      <c r="L31" s="386">
        <f>'2.3 Related Party Transactions'!N12</f>
        <v>0</v>
      </c>
      <c r="M31" s="386">
        <f>'2.3 Related Party Transactions'!O12</f>
        <v>0</v>
      </c>
      <c r="N31" s="49"/>
    </row>
    <row r="32" spans="1:14">
      <c r="A32" s="49"/>
      <c r="B32" s="49"/>
      <c r="C32" s="49" t="s">
        <v>700</v>
      </c>
      <c r="D32" s="49"/>
      <c r="E32" s="49"/>
      <c r="F32" s="49"/>
      <c r="G32" s="49"/>
      <c r="H32" s="49"/>
      <c r="I32" s="388"/>
      <c r="J32" s="388"/>
      <c r="K32" s="388"/>
      <c r="L32" s="388"/>
      <c r="M32" s="388"/>
      <c r="N32" s="49"/>
    </row>
    <row r="33" spans="1:14" ht="12.65" customHeight="1">
      <c r="A33" s="49"/>
      <c r="B33" s="49"/>
      <c r="C33" s="50" t="s">
        <v>691</v>
      </c>
      <c r="D33" s="67"/>
      <c r="E33" s="67"/>
      <c r="F33" s="67"/>
      <c r="G33" s="67"/>
      <c r="H33" s="50" t="s">
        <v>631</v>
      </c>
      <c r="I33" s="290">
        <f>SUM(I27:I29)-SUM(I30:I32)</f>
        <v>0</v>
      </c>
      <c r="J33" s="290">
        <f t="shared" ref="J33:M33" si="2">SUM(J27:J29)-SUM(J30:J32)</f>
        <v>0</v>
      </c>
      <c r="K33" s="290">
        <f t="shared" si="2"/>
        <v>0</v>
      </c>
      <c r="L33" s="290">
        <f t="shared" si="2"/>
        <v>0</v>
      </c>
      <c r="M33" s="290">
        <f t="shared" si="2"/>
        <v>0</v>
      </c>
      <c r="N33" s="49"/>
    </row>
    <row r="34" spans="1:14"/>
    <row r="42" spans="1:14" ht="12.65" hidden="1" customHeight="1"/>
  </sheetData>
  <mergeCells count="1">
    <mergeCell ref="I6:M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69BF-7717-4116-825F-104280544A50}">
  <sheetPr codeName="Sheet14">
    <tabColor theme="9"/>
    <pageSetUpPr autoPageBreaks="0"/>
  </sheetPr>
  <dimension ref="A1:Q82"/>
  <sheetViews>
    <sheetView tabSelected="1" topLeftCell="G16" zoomScale="85" zoomScaleNormal="85" workbookViewId="0">
      <selection activeCell="K30" sqref="K30"/>
    </sheetView>
  </sheetViews>
  <sheetFormatPr defaultColWidth="0" defaultRowHeight="13.5" zeroHeight="1"/>
  <cols>
    <col min="1" max="1" width="1.765625" customWidth="1"/>
    <col min="2" max="2" width="9.23046875" customWidth="1"/>
    <col min="3" max="3" width="37.15234375" customWidth="1"/>
    <col min="4" max="4" width="79.15234375" customWidth="1"/>
    <col min="5" max="5" width="15.23046875" bestFit="1" customWidth="1"/>
    <col min="6" max="6" width="18.84375" bestFit="1" customWidth="1"/>
    <col min="7" max="7" width="13.765625" bestFit="1" customWidth="1"/>
    <col min="8" max="8" width="21.765625" bestFit="1" customWidth="1"/>
    <col min="9" max="9" width="13.23046875" bestFit="1" customWidth="1"/>
    <col min="10" max="10" width="14.23046875" bestFit="1" customWidth="1"/>
    <col min="11" max="11" width="11.15234375" bestFit="1" customWidth="1"/>
    <col min="12" max="12" width="11.15234375" customWidth="1"/>
    <col min="13" max="13" width="9.23046875" customWidth="1"/>
    <col min="14" max="17" width="0" hidden="1" customWidth="1"/>
    <col min="18" max="16384" width="9.23046875" hidden="1"/>
  </cols>
  <sheetData>
    <row r="1" spans="1:13" ht="25">
      <c r="A1" s="1" t="str">
        <f>Cover!$A$2</f>
        <v>ESO Regulatory Reporting Pack</v>
      </c>
      <c r="B1" s="3"/>
      <c r="C1" s="2"/>
      <c r="D1" s="2"/>
      <c r="E1" s="2"/>
      <c r="F1" s="2"/>
      <c r="G1" s="2"/>
      <c r="H1" s="2"/>
      <c r="I1" s="2"/>
      <c r="J1" s="2"/>
      <c r="K1" s="2"/>
      <c r="L1" s="2"/>
      <c r="M1" s="2"/>
    </row>
    <row r="2" spans="1:13" ht="25">
      <c r="A2" s="3" t="str">
        <f>Cover!$A$3</f>
        <v>National Grid Electricity System Operator</v>
      </c>
      <c r="B2" s="3"/>
      <c r="C2" s="2"/>
      <c r="D2" s="2"/>
      <c r="E2" s="2"/>
      <c r="F2" s="2"/>
      <c r="G2" s="2"/>
      <c r="H2" s="2"/>
      <c r="I2" s="2"/>
      <c r="J2" s="2"/>
      <c r="K2" s="2"/>
      <c r="L2" s="2"/>
      <c r="M2" s="2"/>
    </row>
    <row r="3" spans="1:13" ht="25">
      <c r="A3" s="3" t="str">
        <f>Cover!$A$4</f>
        <v>2022/23</v>
      </c>
      <c r="B3" s="3"/>
      <c r="C3" s="3"/>
      <c r="D3" s="3"/>
      <c r="E3" s="4"/>
      <c r="F3" s="4"/>
      <c r="G3" s="2"/>
      <c r="H3" s="2"/>
      <c r="I3" s="2"/>
      <c r="J3" s="2"/>
      <c r="K3" s="2"/>
      <c r="L3" s="2"/>
      <c r="M3" s="2"/>
    </row>
    <row r="4" spans="1:13" ht="25.5" thickBot="1">
      <c r="A4" s="27" t="s">
        <v>168</v>
      </c>
      <c r="B4" s="27"/>
      <c r="C4" s="7"/>
      <c r="D4" s="7"/>
      <c r="E4" s="7"/>
      <c r="F4" s="7"/>
      <c r="G4" s="7"/>
      <c r="H4" s="7"/>
      <c r="I4" s="7"/>
      <c r="J4" s="7"/>
      <c r="K4" s="7"/>
      <c r="L4" s="7"/>
      <c r="M4" s="7"/>
    </row>
    <row r="5" spans="1:13"/>
    <row r="6" spans="1:13" ht="17.5">
      <c r="A6" s="111"/>
      <c r="B6" s="109" t="s">
        <v>701</v>
      </c>
      <c r="C6" s="111"/>
      <c r="D6" s="111"/>
      <c r="E6" s="111"/>
      <c r="F6" s="111"/>
      <c r="G6" s="111"/>
      <c r="H6" s="111"/>
      <c r="I6" s="111"/>
      <c r="J6" s="111"/>
      <c r="K6" s="111"/>
      <c r="L6" s="111"/>
    </row>
    <row r="7" spans="1:13"/>
    <row r="8" spans="1:13">
      <c r="C8" s="488" t="s">
        <v>702</v>
      </c>
      <c r="D8" s="489" t="s">
        <v>703</v>
      </c>
      <c r="E8" s="490" t="s">
        <v>704</v>
      </c>
      <c r="F8" s="491"/>
      <c r="G8" s="491"/>
      <c r="H8" s="492"/>
    </row>
    <row r="9" spans="1:13">
      <c r="C9" s="488"/>
      <c r="D9" s="489"/>
      <c r="E9" s="389" t="s">
        <v>705</v>
      </c>
      <c r="F9" s="389" t="s">
        <v>706</v>
      </c>
      <c r="G9" s="389" t="s">
        <v>707</v>
      </c>
      <c r="H9" s="389" t="s">
        <v>279</v>
      </c>
    </row>
    <row r="10" spans="1:13">
      <c r="C10" s="390" t="s">
        <v>708</v>
      </c>
      <c r="D10" s="391" t="s">
        <v>709</v>
      </c>
      <c r="E10" s="392">
        <v>207.99333732217801</v>
      </c>
      <c r="F10" s="392">
        <v>158.647469556196</v>
      </c>
      <c r="G10" s="392">
        <v>139.407565976256</v>
      </c>
      <c r="H10" s="392">
        <f>SUM(E10:G10)</f>
        <v>506.04837285462997</v>
      </c>
    </row>
    <row r="11" spans="1:13">
      <c r="C11" s="282" t="s">
        <v>710</v>
      </c>
      <c r="D11" s="283" t="s">
        <v>711</v>
      </c>
      <c r="E11" s="284">
        <v>203.20745040958423</v>
      </c>
      <c r="F11" s="284">
        <v>160.04746955619549</v>
      </c>
      <c r="G11" s="284">
        <v>140.80756597625609</v>
      </c>
      <c r="H11" s="285">
        <f>SUM(E11,F11,G11)</f>
        <v>504.06248594203578</v>
      </c>
    </row>
    <row r="12" spans="1:13">
      <c r="C12" s="282" t="s">
        <v>712</v>
      </c>
      <c r="D12" s="283" t="s">
        <v>713</v>
      </c>
      <c r="E12" s="284">
        <f>F27</f>
        <v>313.62516403265801</v>
      </c>
      <c r="F12" s="284">
        <f>F28</f>
        <v>176.31996386860052</v>
      </c>
      <c r="G12" s="284">
        <f>F29</f>
        <v>160.95584128547773</v>
      </c>
      <c r="H12" s="285">
        <f>SUM(E12,F12,G12,)</f>
        <v>650.90096918673623</v>
      </c>
    </row>
    <row r="13" spans="1:13">
      <c r="C13" s="393"/>
      <c r="D13" s="328"/>
      <c r="E13" s="330"/>
      <c r="F13" s="330"/>
      <c r="G13" s="330"/>
      <c r="H13" s="330"/>
    </row>
    <row r="14" spans="1:13">
      <c r="C14" s="393"/>
      <c r="D14" s="328"/>
      <c r="E14" s="330"/>
      <c r="F14" s="330"/>
      <c r="G14" s="330"/>
      <c r="H14" s="330"/>
    </row>
    <row r="15" spans="1:13">
      <c r="C15" s="393"/>
      <c r="D15" s="328"/>
      <c r="E15" s="330"/>
      <c r="F15" s="330"/>
      <c r="G15" s="330"/>
      <c r="H15" s="330"/>
    </row>
    <row r="16" spans="1:13">
      <c r="C16" s="393"/>
      <c r="D16" s="328"/>
      <c r="E16" s="330"/>
      <c r="F16" s="330"/>
      <c r="G16" s="330"/>
      <c r="H16" s="330"/>
    </row>
    <row r="17" spans="1:12">
      <c r="C17" s="393"/>
      <c r="D17" s="328"/>
      <c r="E17" s="330"/>
      <c r="F17" s="330"/>
      <c r="G17" s="330"/>
      <c r="H17" s="330"/>
    </row>
    <row r="18" spans="1:12">
      <c r="C18" s="328"/>
      <c r="D18" s="328"/>
      <c r="E18" s="330"/>
      <c r="F18" s="330"/>
      <c r="G18" s="330"/>
      <c r="H18" s="330"/>
    </row>
    <row r="19" spans="1:12">
      <c r="C19" s="328"/>
      <c r="D19" s="328"/>
      <c r="E19" s="330"/>
      <c r="F19" s="330"/>
      <c r="G19" s="330"/>
      <c r="H19" s="330"/>
    </row>
    <row r="20" spans="1:12">
      <c r="A20" s="49"/>
      <c r="B20" s="49"/>
      <c r="C20" s="49"/>
      <c r="D20" s="49"/>
      <c r="E20" s="49"/>
      <c r="F20" s="49"/>
      <c r="G20" s="49"/>
      <c r="H20" s="49"/>
      <c r="I20" s="49"/>
      <c r="J20" s="49"/>
      <c r="K20" s="49"/>
      <c r="L20" s="49"/>
    </row>
    <row r="21" spans="1:12" ht="17.5">
      <c r="A21" s="111"/>
      <c r="B21" s="109" t="s">
        <v>714</v>
      </c>
      <c r="C21" s="111"/>
      <c r="D21" s="111"/>
      <c r="E21" s="111"/>
      <c r="F21" s="111"/>
      <c r="G21" s="111"/>
      <c r="H21" s="111"/>
      <c r="I21" s="111"/>
      <c r="J21" s="111"/>
      <c r="K21" s="111"/>
      <c r="L21" s="111"/>
    </row>
    <row r="22" spans="1:12">
      <c r="A22" s="55"/>
      <c r="B22" s="55"/>
      <c r="C22" s="55"/>
      <c r="D22" s="55"/>
      <c r="E22" s="55"/>
      <c r="F22" s="55"/>
      <c r="G22" s="35"/>
      <c r="H22" s="55"/>
      <c r="I22" s="55"/>
      <c r="J22" s="55"/>
      <c r="K22" s="55"/>
      <c r="L22" s="55"/>
    </row>
    <row r="23" spans="1:12">
      <c r="A23" s="55"/>
      <c r="B23" s="55"/>
      <c r="C23" s="51" t="s">
        <v>715</v>
      </c>
      <c r="D23" s="51" t="s">
        <v>716</v>
      </c>
      <c r="E23" s="51" t="s">
        <v>256</v>
      </c>
      <c r="F23" s="63" t="s">
        <v>717</v>
      </c>
      <c r="G23" s="61" t="s">
        <v>718</v>
      </c>
      <c r="H23" s="61" t="s">
        <v>719</v>
      </c>
      <c r="I23" s="40" t="s">
        <v>279</v>
      </c>
      <c r="J23" s="67" t="s">
        <v>720</v>
      </c>
      <c r="K23" s="67" t="s">
        <v>721</v>
      </c>
      <c r="L23" s="67" t="s">
        <v>396</v>
      </c>
    </row>
    <row r="24" spans="1:12">
      <c r="A24" s="55"/>
      <c r="B24" s="55"/>
      <c r="C24" s="55"/>
      <c r="D24" s="55"/>
      <c r="E24" s="55"/>
      <c r="F24" s="55"/>
      <c r="G24" s="35"/>
      <c r="H24" s="55"/>
      <c r="I24" s="55"/>
      <c r="J24" s="55"/>
      <c r="K24" s="55"/>
      <c r="L24" s="55"/>
    </row>
    <row r="25" spans="1:12" ht="14">
      <c r="A25" s="55"/>
      <c r="B25" s="108" t="s">
        <v>722</v>
      </c>
      <c r="C25" s="108"/>
      <c r="D25" s="108"/>
      <c r="E25" s="111"/>
      <c r="F25" s="111"/>
      <c r="G25" s="111"/>
      <c r="H25" s="111"/>
      <c r="I25" s="111"/>
      <c r="J25" s="111"/>
      <c r="K25" s="111"/>
      <c r="L25" s="111"/>
    </row>
    <row r="26" spans="1:12">
      <c r="A26" s="55"/>
      <c r="B26" s="55"/>
      <c r="C26" s="55"/>
      <c r="D26" s="55"/>
      <c r="E26" s="55"/>
      <c r="F26" s="55"/>
      <c r="G26" s="35"/>
      <c r="H26" s="55"/>
      <c r="I26" s="55"/>
      <c r="J26" s="55"/>
      <c r="K26" s="55"/>
      <c r="L26" s="55"/>
    </row>
    <row r="27" spans="1:12">
      <c r="A27" s="55"/>
      <c r="B27" s="55"/>
      <c r="C27" s="55" t="s">
        <v>723</v>
      </c>
      <c r="D27" s="55"/>
      <c r="E27" s="119" t="s">
        <v>283</v>
      </c>
      <c r="F27" s="276">
        <f>SUM(F38,F44)</f>
        <v>313.62516403265801</v>
      </c>
      <c r="G27" s="277">
        <f>SUM(G38,G44)</f>
        <v>0</v>
      </c>
      <c r="H27" s="277">
        <f>SUM(H38,H44)</f>
        <v>0</v>
      </c>
      <c r="I27" s="277">
        <f>SUM(G27:H27)</f>
        <v>0</v>
      </c>
      <c r="J27" s="277">
        <f>I27-F27</f>
        <v>-313.62516403265801</v>
      </c>
      <c r="K27" s="278">
        <f>(I27-F27)/F27</f>
        <v>-1</v>
      </c>
      <c r="L27" s="286" t="str">
        <f>IF(ABS(F27-$E$10)&lt;0.01,"OK","ERROR")</f>
        <v>ERROR</v>
      </c>
    </row>
    <row r="28" spans="1:12">
      <c r="A28" s="55"/>
      <c r="B28" s="55"/>
      <c r="C28" s="55" t="s">
        <v>724</v>
      </c>
      <c r="D28" s="55"/>
      <c r="E28" s="119" t="s">
        <v>283</v>
      </c>
      <c r="F28" s="276">
        <f>SUM(F51,F57)</f>
        <v>176.31996386860052</v>
      </c>
      <c r="G28" s="277">
        <f>SUM(G51,G57)</f>
        <v>0</v>
      </c>
      <c r="H28" s="277">
        <f>SUM(H51,H57)</f>
        <v>0</v>
      </c>
      <c r="I28" s="277">
        <f>SUM(G28:H28)</f>
        <v>0</v>
      </c>
      <c r="J28" s="277">
        <f>I28-F28</f>
        <v>-176.31996386860052</v>
      </c>
      <c r="K28" s="278">
        <f>(I28-F28)/F28</f>
        <v>-1</v>
      </c>
      <c r="L28" s="286" t="str">
        <f>IF(ABS(F28-$F$10)&lt;0.01,"OK","ERROR")</f>
        <v>ERROR</v>
      </c>
    </row>
    <row r="29" spans="1:12">
      <c r="A29" s="55"/>
      <c r="B29" s="55"/>
      <c r="C29" s="55" t="s">
        <v>725</v>
      </c>
      <c r="D29" s="55"/>
      <c r="E29" s="119" t="s">
        <v>283</v>
      </c>
      <c r="F29" s="276">
        <f>SUM(F64,F70)</f>
        <v>160.95584128547773</v>
      </c>
      <c r="G29" s="277">
        <f>SUM(G64,G70)</f>
        <v>0</v>
      </c>
      <c r="H29" s="277">
        <f>SUM(H64,H70)</f>
        <v>0</v>
      </c>
      <c r="I29" s="277">
        <f>SUM(G29:H29)</f>
        <v>0</v>
      </c>
      <c r="J29" s="277">
        <f>I29-F29</f>
        <v>-160.95584128547773</v>
      </c>
      <c r="K29" s="278">
        <f>(I29-F29)/F29</f>
        <v>-1</v>
      </c>
      <c r="L29" s="286" t="str">
        <f>IF(ABS(F29-$G$10)&lt;0.01,"OK","ERROR")</f>
        <v>ERROR</v>
      </c>
    </row>
    <row r="30" spans="1:12">
      <c r="A30" s="55"/>
      <c r="B30" s="55"/>
      <c r="C30" s="55" t="s">
        <v>726</v>
      </c>
      <c r="D30" s="55"/>
      <c r="E30" s="119" t="s">
        <v>283</v>
      </c>
      <c r="F30" s="276">
        <v>0</v>
      </c>
      <c r="G30" s="277">
        <f>G80</f>
        <v>0</v>
      </c>
      <c r="H30" s="277">
        <f>H80</f>
        <v>0</v>
      </c>
      <c r="I30" s="277">
        <f>SUM(G30:H30)</f>
        <v>0</v>
      </c>
      <c r="J30" s="277">
        <f>I30-F30</f>
        <v>0</v>
      </c>
      <c r="K30" s="509">
        <f>IFERROR((I30-F30)/F30,I30/1)</f>
        <v>0</v>
      </c>
      <c r="L30" s="286" t="str">
        <f>IF(ABS(F30-$G$10)&lt;0.01,"OK","ERROR")</f>
        <v>ERROR</v>
      </c>
    </row>
    <row r="31" spans="1:12">
      <c r="A31" s="49"/>
      <c r="B31" s="49"/>
      <c r="C31" s="50" t="s">
        <v>727</v>
      </c>
      <c r="D31" s="50"/>
      <c r="E31" s="119" t="s">
        <v>283</v>
      </c>
      <c r="F31" s="394">
        <f>SUM(F27,F28,F29)</f>
        <v>650.90096918673623</v>
      </c>
      <c r="G31" s="394">
        <f>SUM(G27,G28,G29)</f>
        <v>0</v>
      </c>
      <c r="H31" s="394">
        <f>SUM(H27,H28,H29)</f>
        <v>0</v>
      </c>
      <c r="I31" s="394">
        <f>SUM(G31:H31)</f>
        <v>0</v>
      </c>
      <c r="J31" s="394">
        <f>I31-F31</f>
        <v>-650.90096918673623</v>
      </c>
      <c r="K31" s="278">
        <f>(I31-F31)/F31</f>
        <v>-1</v>
      </c>
    </row>
    <row r="32" spans="1:12">
      <c r="A32" s="55"/>
      <c r="B32" s="55"/>
      <c r="C32" s="55"/>
      <c r="D32" s="55"/>
      <c r="E32" s="55"/>
      <c r="F32" s="55"/>
      <c r="G32" s="35"/>
      <c r="H32" s="55"/>
      <c r="I32" s="55"/>
      <c r="J32" s="55"/>
      <c r="K32" s="55"/>
      <c r="L32" s="55"/>
    </row>
    <row r="33" spans="1:12" ht="14">
      <c r="A33" s="55"/>
      <c r="B33" s="108" t="s">
        <v>705</v>
      </c>
      <c r="C33" s="108"/>
      <c r="D33" s="108"/>
      <c r="E33" s="111"/>
      <c r="F33" s="111"/>
      <c r="G33" s="111"/>
      <c r="H33" s="111"/>
      <c r="I33" s="111"/>
      <c r="J33" s="111"/>
      <c r="K33" s="111"/>
      <c r="L33" s="111"/>
    </row>
    <row r="34" spans="1:12">
      <c r="A34" s="55"/>
      <c r="B34" s="55"/>
      <c r="C34" s="55"/>
      <c r="D34" s="55"/>
      <c r="E34" s="55"/>
      <c r="F34" s="55"/>
      <c r="G34" s="35"/>
      <c r="H34" s="55"/>
      <c r="I34" s="55"/>
      <c r="J34" s="55"/>
      <c r="K34" s="55"/>
      <c r="L34" s="55"/>
    </row>
    <row r="35" spans="1:12">
      <c r="A35" s="49"/>
      <c r="B35" s="49"/>
      <c r="C35" s="49" t="s">
        <v>696</v>
      </c>
      <c r="D35" s="49" t="s">
        <v>728</v>
      </c>
      <c r="E35" s="43" t="s">
        <v>283</v>
      </c>
      <c r="F35" s="279">
        <v>67.708099062169893</v>
      </c>
      <c r="G35" s="395">
        <f>(INDEX('Universal Data'!$F$31:$F$38,MATCH("2023/24",'Universal Data'!$C$31:$C$38,0)))*'3.1 Opex Summary'!U22</f>
        <v>0</v>
      </c>
      <c r="H35" s="395">
        <f>(INDEX('Universal Data'!$F$31:$F$38,MATCH("2024/25",'Universal Data'!$C$31:$C$38,0)))*'3.1 Opex Summary'!V22</f>
        <v>0</v>
      </c>
      <c r="I35" s="331">
        <f>SUM(G35:H35)</f>
        <v>0</v>
      </c>
      <c r="J35" s="281">
        <f>I35-F35</f>
        <v>-67.708099062169893</v>
      </c>
      <c r="K35" s="278">
        <f>(I35-F35)/F35</f>
        <v>-1</v>
      </c>
    </row>
    <row r="36" spans="1:12">
      <c r="A36" s="49"/>
      <c r="B36" s="49"/>
      <c r="C36" s="49" t="s">
        <v>52</v>
      </c>
      <c r="D36" s="49" t="s">
        <v>729</v>
      </c>
      <c r="E36" s="43" t="s">
        <v>283</v>
      </c>
      <c r="F36" s="279">
        <v>141.41575016800999</v>
      </c>
      <c r="G36" s="395">
        <f>(INDEX('Universal Data'!$F$31:$F$38,MATCH("2023/24",'Universal Data'!$C$31:$C$38,0)))*'5.1 Capex Summary'!Y18</f>
        <v>0</v>
      </c>
      <c r="H36" s="395">
        <f>(INDEX('Universal Data'!$F$31:$F$38,MATCH("2024/25",'Universal Data'!$C$31:$C$38,0)))*'5.1 Capex Summary'!Z18</f>
        <v>0</v>
      </c>
      <c r="I36" s="331">
        <f>SUM(G36:H36)</f>
        <v>0</v>
      </c>
      <c r="J36" s="281">
        <f>I36-F36</f>
        <v>-141.41575016800999</v>
      </c>
      <c r="K36" s="278">
        <f>(I36-F36)/F36</f>
        <v>-1</v>
      </c>
    </row>
    <row r="37" spans="1:12">
      <c r="A37" s="49"/>
      <c r="B37" s="49"/>
      <c r="C37" s="49" t="s">
        <v>603</v>
      </c>
      <c r="D37" s="49" t="s">
        <v>730</v>
      </c>
      <c r="E37" s="43" t="s">
        <v>283</v>
      </c>
      <c r="F37" s="279">
        <v>23.72</v>
      </c>
      <c r="G37" s="395">
        <f>(INDEX('Universal Data'!$F$31:$F$38,MATCH("2023/24",'Universal Data'!$C$31:$C$38,0)))*'4.1 BSC'!U36</f>
        <v>0</v>
      </c>
      <c r="H37" s="395">
        <f>(INDEX('Universal Data'!$F$31:$F$38,MATCH("2024/25",'Universal Data'!$C$31:$C$38,0)))*'4.1 BSC'!V36</f>
        <v>0</v>
      </c>
      <c r="I37" s="331">
        <f>SUM(G37:H37)</f>
        <v>0</v>
      </c>
      <c r="J37" s="281">
        <f>I37-F37</f>
        <v>-23.72</v>
      </c>
      <c r="K37" s="278">
        <f>(I37-F37)/F37</f>
        <v>-1</v>
      </c>
    </row>
    <row r="38" spans="1:12">
      <c r="A38" s="49"/>
      <c r="B38" s="49"/>
      <c r="C38" s="50" t="s">
        <v>731</v>
      </c>
      <c r="D38" s="50"/>
      <c r="E38" s="119" t="s">
        <v>283</v>
      </c>
      <c r="F38" s="396">
        <f>SUM(F35:F37)</f>
        <v>232.84384923017987</v>
      </c>
      <c r="G38" s="396">
        <f>SUM(G35:G37)</f>
        <v>0</v>
      </c>
      <c r="H38" s="396">
        <f>SUM(H35:H37)</f>
        <v>0</v>
      </c>
      <c r="I38" s="396">
        <f>SUM(I35:I37)</f>
        <v>0</v>
      </c>
      <c r="J38" s="396">
        <f>SUM(J35:J37)</f>
        <v>-232.84384923017987</v>
      </c>
      <c r="K38" s="278">
        <f>(I38-F38)/F38</f>
        <v>-1</v>
      </c>
    </row>
    <row r="39" spans="1:12">
      <c r="A39" s="50"/>
      <c r="B39" s="50"/>
      <c r="C39" s="50"/>
      <c r="D39" s="50"/>
      <c r="E39" s="50"/>
      <c r="F39" s="51"/>
      <c r="G39" s="39"/>
      <c r="H39" s="51"/>
      <c r="I39" s="51"/>
      <c r="J39" s="55"/>
      <c r="K39" s="55"/>
    </row>
    <row r="40" spans="1:12">
      <c r="A40" s="49"/>
      <c r="B40" s="49"/>
      <c r="C40" s="49" t="s">
        <v>696</v>
      </c>
      <c r="D40" s="49" t="s">
        <v>732</v>
      </c>
      <c r="E40" s="43" t="s">
        <v>283</v>
      </c>
      <c r="F40" s="279">
        <v>5.4863207444156599</v>
      </c>
      <c r="G40" s="395">
        <f>(INDEX('Universal Data'!$F$31:$F$38,MATCH("2023/24",'Universal Data'!$C$31:$C$38,0)))*'3.1 Opex Summary'!U47/3</f>
        <v>0</v>
      </c>
      <c r="H40" s="395">
        <f>(INDEX('Universal Data'!$F$31:$F$38,MATCH("2024/25",'Universal Data'!$C$31:$C$38,0)))*'3.1 Opex Summary'!V47/3</f>
        <v>0</v>
      </c>
      <c r="I40" s="331">
        <f>SUM(G40:H40)</f>
        <v>0</v>
      </c>
      <c r="J40" s="281">
        <f>I40-F40</f>
        <v>-5.4863207444156599</v>
      </c>
      <c r="K40" s="278">
        <f>(I40-F40)/F40</f>
        <v>-1</v>
      </c>
    </row>
    <row r="41" spans="1:12">
      <c r="A41" s="49"/>
      <c r="B41" s="49"/>
      <c r="C41" s="49" t="s">
        <v>52</v>
      </c>
      <c r="D41" s="49" t="s">
        <v>733</v>
      </c>
      <c r="E41" s="43" t="s">
        <v>283</v>
      </c>
      <c r="F41" s="397">
        <v>10.6828845597528</v>
      </c>
      <c r="G41" s="395">
        <f>(INDEX('Universal Data'!$F$31:$F$38,MATCH("2023/24",'Universal Data'!$C$31:$C$38,0)))*'5.1 Capex Summary'!Y17/3</f>
        <v>0</v>
      </c>
      <c r="H41" s="395">
        <f>(INDEX('Universal Data'!$F$31:$F$38,MATCH("2024/25",'Universal Data'!$C$31:$C$38,0)))*'5.1 Capex Summary'!Z17/3</f>
        <v>0</v>
      </c>
      <c r="I41" s="331">
        <f t="shared" ref="I41" si="0">SUM(G41:H41)</f>
        <v>0</v>
      </c>
      <c r="J41" s="281">
        <f t="shared" ref="J41" si="1">I41-F41</f>
        <v>-10.6828845597528</v>
      </c>
      <c r="K41" s="278">
        <f>(I41-F41)/F41</f>
        <v>-1</v>
      </c>
    </row>
    <row r="42" spans="1:12">
      <c r="A42" s="49"/>
      <c r="B42" s="49"/>
      <c r="C42" s="49" t="s">
        <v>603</v>
      </c>
      <c r="D42" s="49" t="s">
        <v>734</v>
      </c>
      <c r="E42" s="43" t="s">
        <v>283</v>
      </c>
      <c r="F42" s="279">
        <v>55.563350081464101</v>
      </c>
      <c r="G42" s="395">
        <f>(INDEX('Universal Data'!$F$31:$F$38,MATCH("2023/24",'Universal Data'!$C$31:$C$38,0)))*(SUM('4.1 BSC'!U14:U19,'4.1 BSC'!U39,'4.1 BSC'!U41)/3)</f>
        <v>0</v>
      </c>
      <c r="H42" s="395">
        <f>(INDEX('Universal Data'!$F$31:$F$38,MATCH("2024/25",'Universal Data'!$C$31:$C$38,0)))*(SUM('4.1 BSC'!V14:V19,'4.1 BSC'!V39,'4.1 BSC'!V41)/3)</f>
        <v>0</v>
      </c>
      <c r="I42" s="331">
        <f>SUM(G42:H42)</f>
        <v>0</v>
      </c>
      <c r="J42" s="281">
        <f>I42-F42</f>
        <v>-55.563350081464101</v>
      </c>
      <c r="K42" s="278">
        <f>(I42-F42)/F42</f>
        <v>-1</v>
      </c>
    </row>
    <row r="43" spans="1:12">
      <c r="A43" s="49"/>
      <c r="B43" s="49"/>
      <c r="C43" s="49" t="s">
        <v>54</v>
      </c>
      <c r="D43" s="49" t="s">
        <v>735</v>
      </c>
      <c r="E43" s="43" t="s">
        <v>283</v>
      </c>
      <c r="F43" s="397">
        <v>9.0487594168455505</v>
      </c>
      <c r="G43" s="395">
        <f>(INDEX('Universal Data'!$F$31:$F$38,MATCH("2023/24",'Universal Data'!$C$31:$C$38,0)))*(('6.1 Cyber Resilience IT Costs'!U13+'6.2 Pension Admin Costs'!U31)/3)</f>
        <v>0</v>
      </c>
      <c r="H43" s="395">
        <f>(INDEX('Universal Data'!$F$31:$F$38,MATCH("2024/25",'Universal Data'!$C$31:$C$38,0)))*(('6.1 Cyber Resilience IT Costs'!V13+'6.2 Pension Admin Costs'!V31)/3)</f>
        <v>0</v>
      </c>
      <c r="I43" s="331">
        <f t="shared" ref="I43" si="2">SUM(G43:H43)</f>
        <v>0</v>
      </c>
      <c r="J43" s="281">
        <f t="shared" ref="J43" si="3">I43-F43</f>
        <v>-9.0487594168455505</v>
      </c>
      <c r="K43" s="278">
        <f>(I43-F43)/F43</f>
        <v>-1</v>
      </c>
    </row>
    <row r="44" spans="1:12">
      <c r="A44" s="49"/>
      <c r="B44" s="49"/>
      <c r="C44" s="50" t="s">
        <v>736</v>
      </c>
      <c r="D44" s="49"/>
      <c r="E44" s="119" t="s">
        <v>283</v>
      </c>
      <c r="F44" s="277">
        <f>SUM(F40:F43)</f>
        <v>80.781314802478121</v>
      </c>
      <c r="G44" s="277">
        <f>SUM(G40:G43)</f>
        <v>0</v>
      </c>
      <c r="H44" s="277">
        <f>SUM(H40:H43)</f>
        <v>0</v>
      </c>
      <c r="I44" s="277">
        <f>SUM(I40:I43)</f>
        <v>0</v>
      </c>
      <c r="J44" s="277">
        <f>SUM(J40:J43)</f>
        <v>-80.781314802478121</v>
      </c>
      <c r="K44" s="278">
        <f>(I44-F44)/F44</f>
        <v>-1</v>
      </c>
    </row>
    <row r="45" spans="1:12">
      <c r="A45" s="50"/>
      <c r="B45" s="50"/>
      <c r="C45" s="50"/>
      <c r="D45" s="50"/>
      <c r="E45" s="50"/>
      <c r="F45" s="124"/>
      <c r="G45" s="39"/>
      <c r="H45" s="51"/>
      <c r="I45" s="51"/>
      <c r="J45" s="55"/>
      <c r="K45" s="55"/>
      <c r="L45" s="55"/>
    </row>
    <row r="46" spans="1:12" ht="14">
      <c r="A46" s="55"/>
      <c r="B46" s="108" t="s">
        <v>706</v>
      </c>
      <c r="C46" s="108"/>
      <c r="D46" s="108"/>
      <c r="E46" s="108"/>
      <c r="F46" s="111"/>
      <c r="G46" s="111"/>
      <c r="H46" s="111"/>
      <c r="I46" s="111"/>
      <c r="J46" s="111"/>
      <c r="K46" s="111"/>
      <c r="L46" s="111"/>
    </row>
    <row r="47" spans="1:12">
      <c r="A47" s="55"/>
      <c r="B47" s="55"/>
      <c r="C47" s="55"/>
      <c r="D47" s="55"/>
      <c r="E47" s="55"/>
      <c r="F47" s="55"/>
      <c r="G47" s="35"/>
      <c r="H47" s="55"/>
      <c r="I47" s="55"/>
      <c r="J47" s="55"/>
      <c r="K47" s="55"/>
      <c r="L47" s="55"/>
    </row>
    <row r="48" spans="1:12">
      <c r="A48" s="49"/>
      <c r="B48" s="49"/>
      <c r="C48" s="49" t="s">
        <v>696</v>
      </c>
      <c r="D48" s="49" t="s">
        <v>737</v>
      </c>
      <c r="E48" s="43" t="s">
        <v>283</v>
      </c>
      <c r="F48" s="279">
        <v>39.128649066122399</v>
      </c>
      <c r="G48" s="395">
        <f>(INDEX('Universal Data'!$F$31:$F$38,MATCH("2023/24",'Universal Data'!$C$31:$C$38,0)))*'3.1 Opex Summary'!U29</f>
        <v>0</v>
      </c>
      <c r="H48" s="395">
        <f>(INDEX('Universal Data'!$F$31:$F$38,MATCH("2024/25",'Universal Data'!$C$31:$C$38,0)))*'3.1 Opex Summary'!V29</f>
        <v>0</v>
      </c>
      <c r="I48" s="331">
        <f>SUM(G48:H48)</f>
        <v>0</v>
      </c>
      <c r="J48" s="281">
        <f>I48-F48</f>
        <v>-39.128649066122399</v>
      </c>
      <c r="K48" s="278">
        <f>(I48-F48)/F48</f>
        <v>-1</v>
      </c>
    </row>
    <row r="49" spans="1:12">
      <c r="A49" s="49"/>
      <c r="B49" s="49"/>
      <c r="C49" s="49" t="s">
        <v>52</v>
      </c>
      <c r="D49" s="49" t="s">
        <v>738</v>
      </c>
      <c r="E49" s="43" t="s">
        <v>283</v>
      </c>
      <c r="F49" s="279">
        <v>43.4</v>
      </c>
      <c r="G49" s="395">
        <f>(INDEX('Universal Data'!$F$31:$F$38,MATCH("2023/24",'Universal Data'!$C$31:$C$38,0)))*'5.1 Capex Summary'!Y19</f>
        <v>0</v>
      </c>
      <c r="H49" s="395">
        <f>(INDEX('Universal Data'!$F$31:$F$38,MATCH("2024/25",'Universal Data'!$C$31:$C$38,0)))*'5.1 Capex Summary'!Z19</f>
        <v>0</v>
      </c>
      <c r="I49" s="331">
        <f>SUM(G49:H49)</f>
        <v>0</v>
      </c>
      <c r="J49" s="281">
        <f>I49-F49</f>
        <v>-43.4</v>
      </c>
      <c r="K49" s="278">
        <f>(I49-F49)/F49</f>
        <v>-1</v>
      </c>
    </row>
    <row r="50" spans="1:12">
      <c r="A50" s="49"/>
      <c r="B50" s="49"/>
      <c r="C50" s="49" t="s">
        <v>603</v>
      </c>
      <c r="D50" s="49" t="s">
        <v>739</v>
      </c>
      <c r="E50" s="43" t="s">
        <v>283</v>
      </c>
      <c r="F50" s="279">
        <v>13.01</v>
      </c>
      <c r="G50" s="395">
        <f>(INDEX('Universal Data'!$F$31:$F$38,MATCH("2023/24",'Universal Data'!$C$31:$C$38,0)))*'4.1 BSC'!U37</f>
        <v>0</v>
      </c>
      <c r="H50" s="395">
        <f>(INDEX('Universal Data'!$F$31:$F$38,MATCH("2024/25",'Universal Data'!$C$31:$C$38,0)))*'4.1 BSC'!V37</f>
        <v>0</v>
      </c>
      <c r="I50" s="331">
        <f>SUM(G50:H50)</f>
        <v>0</v>
      </c>
      <c r="J50" s="281">
        <f>I50-F50</f>
        <v>-13.01</v>
      </c>
      <c r="K50" s="278">
        <f>(I50-F50)/F50</f>
        <v>-1</v>
      </c>
    </row>
    <row r="51" spans="1:12">
      <c r="A51" s="49"/>
      <c r="B51" s="49"/>
      <c r="C51" s="50" t="s">
        <v>740</v>
      </c>
      <c r="D51" s="49"/>
      <c r="E51" s="119" t="s">
        <v>283</v>
      </c>
      <c r="F51" s="396">
        <f>SUM(F48:F50)</f>
        <v>95.538649066122403</v>
      </c>
      <c r="G51" s="396">
        <f>SUM(G48:G50)</f>
        <v>0</v>
      </c>
      <c r="H51" s="396">
        <f>SUM(H48:H50)</f>
        <v>0</v>
      </c>
      <c r="I51" s="396">
        <f>SUM(I48:I50)</f>
        <v>0</v>
      </c>
      <c r="J51" s="396">
        <f>SUM(J48:J50)</f>
        <v>-95.538649066122403</v>
      </c>
      <c r="K51" s="278">
        <f>(I51-F51)/F51</f>
        <v>-1</v>
      </c>
    </row>
    <row r="52" spans="1:12">
      <c r="A52" s="50"/>
      <c r="B52" s="50"/>
      <c r="C52" s="50"/>
      <c r="D52" s="50"/>
      <c r="E52" s="50"/>
      <c r="F52" s="51"/>
      <c r="G52" s="39"/>
      <c r="H52" s="51"/>
      <c r="I52" s="51"/>
      <c r="J52" s="55"/>
      <c r="K52" s="55"/>
    </row>
    <row r="53" spans="1:12">
      <c r="A53" s="49"/>
      <c r="B53" s="49"/>
      <c r="C53" s="49" t="s">
        <v>696</v>
      </c>
      <c r="D53" s="49" t="s">
        <v>732</v>
      </c>
      <c r="E53" s="43" t="s">
        <v>283</v>
      </c>
      <c r="F53" s="279">
        <v>5.4863207444156599</v>
      </c>
      <c r="G53" s="395">
        <f>(INDEX('Universal Data'!$F$31:$F$38,MATCH("2023/24",'Universal Data'!$C$31:$C$38,0)))*'3.1 Opex Summary'!U47/3</f>
        <v>0</v>
      </c>
      <c r="H53" s="395">
        <f>(INDEX('Universal Data'!$F$31:$F$38,MATCH("2024/25",'Universal Data'!$C$31:$C$38,0)))*'3.1 Opex Summary'!V47/3</f>
        <v>0</v>
      </c>
      <c r="I53" s="331">
        <f>SUM(G53:H53)</f>
        <v>0</v>
      </c>
      <c r="J53" s="281">
        <f>I53-F53</f>
        <v>-5.4863207444156599</v>
      </c>
      <c r="K53" s="278">
        <f>(I53-F53)/F53</f>
        <v>-1</v>
      </c>
    </row>
    <row r="54" spans="1:12">
      <c r="A54" s="49"/>
      <c r="B54" s="49"/>
      <c r="C54" s="49" t="s">
        <v>52</v>
      </c>
      <c r="D54" s="49" t="s">
        <v>733</v>
      </c>
      <c r="E54" s="43" t="s">
        <v>283</v>
      </c>
      <c r="F54" s="397">
        <v>10.6828845597528</v>
      </c>
      <c r="G54" s="395">
        <f>(INDEX('Universal Data'!$F$31:$F$38,MATCH("2023/24",'Universal Data'!$C$31:$C$38,0)))*'5.1 Capex Summary'!Y17/3</f>
        <v>0</v>
      </c>
      <c r="H54" s="395">
        <f>(INDEX('Universal Data'!$F$31:$F$38,MATCH("2024/25",'Universal Data'!$C$31:$C$38,0)))*'5.1 Capex Summary'!Z17/3</f>
        <v>0</v>
      </c>
      <c r="I54" s="331">
        <f t="shared" ref="I54" si="4">SUM(G54:H54)</f>
        <v>0</v>
      </c>
      <c r="J54" s="281">
        <f t="shared" ref="J54" si="5">I54-F54</f>
        <v>-10.6828845597528</v>
      </c>
      <c r="K54" s="278">
        <f>(I54-F54)/F54</f>
        <v>-1</v>
      </c>
    </row>
    <row r="55" spans="1:12">
      <c r="A55" s="49"/>
      <c r="B55" s="49"/>
      <c r="C55" s="49" t="s">
        <v>603</v>
      </c>
      <c r="D55" s="49" t="s">
        <v>734</v>
      </c>
      <c r="E55" s="43" t="s">
        <v>283</v>
      </c>
      <c r="F55" s="279">
        <v>55.563350081464101</v>
      </c>
      <c r="G55" s="395">
        <f>(INDEX('Universal Data'!$F$31:$F$38,MATCH("2023/24",'Universal Data'!$C$31:$C$38,0)))*(SUM('4.1 BSC'!U14:U19,'4.1 BSC'!U39,'4.1 BSC'!U41)/3)</f>
        <v>0</v>
      </c>
      <c r="H55" s="395">
        <f>(INDEX('Universal Data'!$F$31:$F$38,MATCH("2024/25",'Universal Data'!$C$31:$C$38,0)))*(SUM('4.1 BSC'!V14:V19,'4.1 BSC'!V39,'4.1 BSC'!V41)/3)</f>
        <v>0</v>
      </c>
      <c r="I55" s="331">
        <f>SUM(G55:H55)</f>
        <v>0</v>
      </c>
      <c r="J55" s="281">
        <f>I55-F55</f>
        <v>-55.563350081464101</v>
      </c>
      <c r="K55" s="278">
        <f>(I55-F55)/F55</f>
        <v>-1</v>
      </c>
    </row>
    <row r="56" spans="1:12">
      <c r="A56" s="49"/>
      <c r="B56" s="49"/>
      <c r="C56" s="49" t="s">
        <v>54</v>
      </c>
      <c r="D56" s="49" t="s">
        <v>735</v>
      </c>
      <c r="E56" s="43" t="s">
        <v>283</v>
      </c>
      <c r="F56" s="397">
        <v>9.0487594168455505</v>
      </c>
      <c r="G56" s="395">
        <f>(INDEX('Universal Data'!$F$31:$F$38,MATCH("2023/24",'Universal Data'!$C$31:$C$38,0)))*(('6.1 Cyber Resilience IT Costs'!U13+'6.2 Pension Admin Costs'!U31)/3)</f>
        <v>0</v>
      </c>
      <c r="H56" s="395">
        <f>(INDEX('Universal Data'!$F$31:$F$38,MATCH("2024/25",'Universal Data'!$C$31:$C$38,0)))*(('6.1 Cyber Resilience IT Costs'!V13+'6.2 Pension Admin Costs'!V31)/3)</f>
        <v>0</v>
      </c>
      <c r="I56" s="331">
        <f t="shared" ref="I56" si="6">SUM(G56:H56)</f>
        <v>0</v>
      </c>
      <c r="J56" s="281">
        <f t="shared" ref="J56" si="7">I56-F56</f>
        <v>-9.0487594168455505</v>
      </c>
      <c r="K56" s="278">
        <f>(I56-F56)/F56</f>
        <v>-1</v>
      </c>
    </row>
    <row r="57" spans="1:12">
      <c r="A57" s="49"/>
      <c r="B57" s="49"/>
      <c r="C57" s="50" t="s">
        <v>741</v>
      </c>
      <c r="D57" s="49"/>
      <c r="E57" s="119" t="s">
        <v>283</v>
      </c>
      <c r="F57" s="277">
        <f>SUM(F53:F56)</f>
        <v>80.781314802478121</v>
      </c>
      <c r="G57" s="277">
        <f>SUM(G53:G56)</f>
        <v>0</v>
      </c>
      <c r="H57" s="277">
        <f>SUM(H53:H56)</f>
        <v>0</v>
      </c>
      <c r="I57" s="277">
        <f>SUM(I53:I56)</f>
        <v>0</v>
      </c>
      <c r="J57" s="277">
        <f>SUM(J53:J56)</f>
        <v>-80.781314802478121</v>
      </c>
      <c r="K57" s="278">
        <f>(I57-F57)/F57</f>
        <v>-1</v>
      </c>
    </row>
    <row r="58" spans="1:12">
      <c r="A58" s="50"/>
      <c r="B58" s="50"/>
      <c r="C58" s="50"/>
      <c r="D58" s="50"/>
      <c r="E58" s="50"/>
      <c r="F58" s="124"/>
      <c r="G58" s="39"/>
      <c r="H58" s="51"/>
      <c r="I58" s="51"/>
      <c r="J58" s="55"/>
      <c r="K58" s="55"/>
      <c r="L58" s="55"/>
    </row>
    <row r="59" spans="1:12" ht="14">
      <c r="A59" s="55"/>
      <c r="B59" s="108" t="s">
        <v>707</v>
      </c>
      <c r="C59" s="108"/>
      <c r="D59" s="108"/>
      <c r="E59" s="108"/>
      <c r="F59" s="111"/>
      <c r="G59" s="111"/>
      <c r="H59" s="111"/>
      <c r="I59" s="111"/>
      <c r="J59" s="111"/>
      <c r="K59" s="111"/>
      <c r="L59" s="111"/>
    </row>
    <row r="60" spans="1:12">
      <c r="A60" s="55"/>
      <c r="B60" s="55"/>
      <c r="C60" s="55"/>
      <c r="D60" s="55"/>
      <c r="E60" s="55"/>
      <c r="F60" s="55"/>
      <c r="I60" s="55"/>
      <c r="J60" s="55"/>
      <c r="K60" s="55"/>
      <c r="L60" s="55"/>
    </row>
    <row r="61" spans="1:12">
      <c r="A61" s="49"/>
      <c r="B61" s="49"/>
      <c r="C61" s="49" t="s">
        <v>696</v>
      </c>
      <c r="D61" s="49" t="s">
        <v>742</v>
      </c>
      <c r="E61" s="43" t="s">
        <v>283</v>
      </c>
      <c r="F61" s="279">
        <v>56.4130450015181</v>
      </c>
      <c r="G61" s="395">
        <f>(INDEX('Universal Data'!$F$31:$F$38,MATCH("2023/24",'Universal Data'!$C$31:$C$38,0)))*SUM('3.1 Opex Summary'!U39)</f>
        <v>0</v>
      </c>
      <c r="H61" s="395">
        <f>(INDEX('Universal Data'!$F$31:$F$38,MATCH("2024/25",'Universal Data'!$C$31:$C$38,0)))*SUM('3.1 Opex Summary'!V39)</f>
        <v>0</v>
      </c>
      <c r="I61" s="331">
        <f>SUM(G61:H61)</f>
        <v>0</v>
      </c>
      <c r="J61" s="281">
        <f>I61-F61</f>
        <v>-56.4130450015181</v>
      </c>
      <c r="K61" s="278">
        <f>(I61-F61)/F61</f>
        <v>-1</v>
      </c>
    </row>
    <row r="62" spans="1:12">
      <c r="A62" s="49"/>
      <c r="B62" s="49"/>
      <c r="C62" s="49" t="s">
        <v>52</v>
      </c>
      <c r="D62" s="49" t="s">
        <v>743</v>
      </c>
      <c r="E62" s="43" t="s">
        <v>283</v>
      </c>
      <c r="F62" s="279">
        <v>20.234074074074101</v>
      </c>
      <c r="G62" s="395">
        <f>(INDEX('Universal Data'!$F$31:$F$38,MATCH("2023/24",'Universal Data'!$C$31:$C$38,0)))*'5.1 Capex Summary'!Y20</f>
        <v>0</v>
      </c>
      <c r="H62" s="395">
        <f>(INDEX('Universal Data'!$F$31:$F$38,MATCH("2024/25",'Universal Data'!$C$31:$C$38,0)))*'5.1 Capex Summary'!Z20</f>
        <v>0</v>
      </c>
      <c r="I62" s="331">
        <f>SUM(G62:H62)</f>
        <v>0</v>
      </c>
      <c r="J62" s="281">
        <f>I62-F62</f>
        <v>-20.234074074074101</v>
      </c>
      <c r="K62" s="278">
        <f>(I62-F62)/F62</f>
        <v>-1</v>
      </c>
    </row>
    <row r="63" spans="1:12">
      <c r="A63" s="49"/>
      <c r="B63" s="49"/>
      <c r="C63" s="49" t="s">
        <v>603</v>
      </c>
      <c r="D63" s="49" t="s">
        <v>744</v>
      </c>
      <c r="E63" s="43" t="s">
        <v>283</v>
      </c>
      <c r="F63" s="279">
        <v>3.5274074074074102</v>
      </c>
      <c r="G63" s="395">
        <f>(INDEX('Universal Data'!$F$31:$F$38,MATCH("2023/24",'Universal Data'!$C$31:$C$38,0)))*'4.1 BSC'!U38</f>
        <v>0</v>
      </c>
      <c r="H63" s="395">
        <f>(INDEX('Universal Data'!$F$31:$F$38,MATCH("2024/25",'Universal Data'!$C$31:$C$38,0)))*'4.1 BSC'!V38</f>
        <v>0</v>
      </c>
      <c r="I63" s="331">
        <f>SUM(G63:H63)</f>
        <v>0</v>
      </c>
      <c r="J63" s="281">
        <f>I63-F63</f>
        <v>-3.5274074074074102</v>
      </c>
      <c r="K63" s="278">
        <f>(I63-F63)/F63</f>
        <v>-1</v>
      </c>
    </row>
    <row r="64" spans="1:12">
      <c r="A64" s="49"/>
      <c r="B64" s="49"/>
      <c r="C64" s="50" t="s">
        <v>745</v>
      </c>
      <c r="D64" s="49"/>
      <c r="E64" s="119" t="s">
        <v>283</v>
      </c>
      <c r="F64" s="396">
        <f>SUM(F61:F63)</f>
        <v>80.17452648299961</v>
      </c>
      <c r="G64" s="396">
        <f>SUM(G61:G63)</f>
        <v>0</v>
      </c>
      <c r="H64" s="396">
        <f>SUM(H61:H63)</f>
        <v>0</v>
      </c>
      <c r="I64" s="396">
        <f>SUM(I61:I63)</f>
        <v>0</v>
      </c>
      <c r="J64" s="396">
        <f>SUM(J61:J63)</f>
        <v>-80.17452648299961</v>
      </c>
      <c r="K64" s="278">
        <f>(I64-F64)/F64</f>
        <v>-1</v>
      </c>
    </row>
    <row r="65" spans="1:12">
      <c r="A65" s="55"/>
      <c r="B65" s="55"/>
      <c r="C65" s="55"/>
      <c r="D65" s="55"/>
      <c r="E65" s="55"/>
      <c r="F65" s="55"/>
      <c r="G65" s="35"/>
      <c r="H65" s="55"/>
      <c r="I65" s="55"/>
      <c r="J65" s="55"/>
      <c r="K65" s="55"/>
    </row>
    <row r="66" spans="1:12">
      <c r="A66" s="49"/>
      <c r="B66" s="49"/>
      <c r="C66" s="49" t="s">
        <v>696</v>
      </c>
      <c r="D66" s="49" t="s">
        <v>732</v>
      </c>
      <c r="E66" s="43" t="s">
        <v>283</v>
      </c>
      <c r="F66" s="279">
        <v>5.4863207444156599</v>
      </c>
      <c r="G66" s="395">
        <f>(INDEX('Universal Data'!$F$31:$F$38,MATCH("2023/24",'Universal Data'!$C$31:$C$38,0)))*'3.1 Opex Summary'!U47/3</f>
        <v>0</v>
      </c>
      <c r="H66" s="395">
        <f>(INDEX('Universal Data'!$F$31:$F$38,MATCH("2024/25",'Universal Data'!$C$31:$C$38,0)))*'3.1 Opex Summary'!V47/3</f>
        <v>0</v>
      </c>
      <c r="I66" s="331">
        <f>SUM(G66:H66)</f>
        <v>0</v>
      </c>
      <c r="J66" s="281">
        <f>I66-F66</f>
        <v>-5.4863207444156599</v>
      </c>
      <c r="K66" s="278">
        <f>(I66-F66)/F66</f>
        <v>-1</v>
      </c>
    </row>
    <row r="67" spans="1:12">
      <c r="A67" s="49"/>
      <c r="B67" s="49"/>
      <c r="C67" s="49" t="s">
        <v>52</v>
      </c>
      <c r="D67" s="49" t="s">
        <v>733</v>
      </c>
      <c r="E67" s="43" t="s">
        <v>283</v>
      </c>
      <c r="F67" s="397">
        <v>10.6828845597528</v>
      </c>
      <c r="G67" s="395">
        <f>(INDEX('Universal Data'!$F$31:$F$38,MATCH("2023/24",'Universal Data'!$C$31:$C$38,0)))*'5.1 Capex Summary'!Y17/3</f>
        <v>0</v>
      </c>
      <c r="H67" s="395">
        <f>(INDEX('Universal Data'!$F$31:$F$38,MATCH("2024/25",'Universal Data'!$C$31:$C$38,0)))*'5.1 Capex Summary'!Z17/3</f>
        <v>0</v>
      </c>
      <c r="I67" s="331">
        <f t="shared" ref="I67" si="8">SUM(G67:H67)</f>
        <v>0</v>
      </c>
      <c r="J67" s="281">
        <f t="shared" ref="J67" si="9">I67-F67</f>
        <v>-10.6828845597528</v>
      </c>
      <c r="K67" s="278">
        <f>(I67-F67)/F67</f>
        <v>-1</v>
      </c>
    </row>
    <row r="68" spans="1:12">
      <c r="A68" s="49"/>
      <c r="B68" s="49"/>
      <c r="C68" s="49" t="s">
        <v>603</v>
      </c>
      <c r="D68" s="49" t="s">
        <v>734</v>
      </c>
      <c r="E68" s="43" t="s">
        <v>283</v>
      </c>
      <c r="F68" s="279">
        <v>55.563350081464101</v>
      </c>
      <c r="G68" s="395">
        <f>(INDEX('Universal Data'!$F$31:$F$38,MATCH("2023/24",'Universal Data'!$C$31:$C$38,0)))*(SUM('4.1 BSC'!U14:U19,'4.1 BSC'!U39,'4.1 BSC'!U41)/3)</f>
        <v>0</v>
      </c>
      <c r="H68" s="395">
        <f>(INDEX('Universal Data'!$F$31:$F$38,MATCH("2024/25",'Universal Data'!$C$31:$C$38,0)))*(SUM('4.1 BSC'!V14:V19,'4.1 BSC'!V39,'4.1 BSC'!V41)/3)</f>
        <v>0</v>
      </c>
      <c r="I68" s="331">
        <f>SUM(G68:H68)</f>
        <v>0</v>
      </c>
      <c r="J68" s="281">
        <f>I68-F68</f>
        <v>-55.563350081464101</v>
      </c>
      <c r="K68" s="278">
        <f>(I68-F68)/F68</f>
        <v>-1</v>
      </c>
    </row>
    <row r="69" spans="1:12">
      <c r="A69" s="49"/>
      <c r="B69" s="49"/>
      <c r="C69" s="49" t="s">
        <v>54</v>
      </c>
      <c r="D69" s="49" t="s">
        <v>735</v>
      </c>
      <c r="E69" s="43" t="s">
        <v>283</v>
      </c>
      <c r="F69" s="397">
        <v>9.0487594168455505</v>
      </c>
      <c r="G69" s="395">
        <f>(INDEX('Universal Data'!$F$31:$F$38,MATCH("2023/24",'Universal Data'!$C$31:$C$38,0)))*(('6.1 Cyber Resilience IT Costs'!U13+'6.2 Pension Admin Costs'!U31)/3)</f>
        <v>0</v>
      </c>
      <c r="H69" s="395">
        <f>(INDEX('Universal Data'!$F$31:$F$38,MATCH("2024/25",'Universal Data'!$C$31:$C$38,0)))*(('6.1 Cyber Resilience IT Costs'!V13+'6.2 Pension Admin Costs'!V31)/3)</f>
        <v>0</v>
      </c>
      <c r="I69" s="331">
        <f t="shared" ref="I69" si="10">SUM(G69:H69)</f>
        <v>0</v>
      </c>
      <c r="J69" s="281">
        <f t="shared" ref="J69" si="11">I69-F69</f>
        <v>-9.0487594168455505</v>
      </c>
      <c r="K69" s="278">
        <f>(I69-F69)/F69</f>
        <v>-1</v>
      </c>
    </row>
    <row r="70" spans="1:12">
      <c r="A70" s="49"/>
      <c r="B70" s="49"/>
      <c r="C70" s="50" t="s">
        <v>746</v>
      </c>
      <c r="D70" s="49"/>
      <c r="E70" s="119" t="s">
        <v>283</v>
      </c>
      <c r="F70" s="277">
        <f>SUM(F66:F69)</f>
        <v>80.781314802478121</v>
      </c>
      <c r="G70" s="277">
        <f>SUM(G66:G69)</f>
        <v>0</v>
      </c>
      <c r="H70" s="277">
        <f>SUM(H66:H69)</f>
        <v>0</v>
      </c>
      <c r="I70" s="277">
        <f>SUM(I66:I69)</f>
        <v>0</v>
      </c>
      <c r="J70" s="277">
        <f>SUM(J66:J69)</f>
        <v>-80.781314802478121</v>
      </c>
      <c r="K70" s="278">
        <f>(I70-F70)/F70</f>
        <v>-1</v>
      </c>
    </row>
    <row r="71" spans="1:12">
      <c r="A71" s="50"/>
      <c r="B71" s="50"/>
      <c r="C71" s="50"/>
      <c r="D71" s="50"/>
      <c r="E71" s="50"/>
      <c r="F71" s="124"/>
      <c r="G71" s="39"/>
      <c r="H71" s="51"/>
      <c r="I71" s="51"/>
      <c r="J71" s="55"/>
      <c r="K71" s="55"/>
      <c r="L71" s="55"/>
    </row>
    <row r="73" spans="1:12" hidden="1">
      <c r="A73" s="49"/>
      <c r="B73" s="49"/>
      <c r="C73" s="49"/>
      <c r="D73" s="49"/>
      <c r="E73" s="49"/>
      <c r="F73" s="49"/>
      <c r="G73" s="49"/>
      <c r="H73" s="49"/>
      <c r="I73" s="49"/>
      <c r="J73" s="49"/>
      <c r="K73" s="49"/>
      <c r="L73" s="49"/>
    </row>
    <row r="74" spans="1:12" hidden="1">
      <c r="A74" s="49"/>
      <c r="B74" s="49"/>
      <c r="C74" s="49"/>
      <c r="D74" s="49"/>
      <c r="E74" s="49"/>
      <c r="F74" s="49"/>
      <c r="G74" s="49"/>
      <c r="H74" s="49"/>
      <c r="I74" s="49"/>
      <c r="J74" s="49"/>
      <c r="K74" s="49"/>
      <c r="L74" s="49"/>
    </row>
    <row r="75" spans="1:12">
      <c r="A75" s="49"/>
      <c r="B75" s="49"/>
      <c r="C75" s="49"/>
      <c r="D75" s="49"/>
      <c r="E75" s="49"/>
      <c r="F75" s="49"/>
      <c r="G75" s="49"/>
      <c r="H75" s="49"/>
      <c r="I75" s="49"/>
      <c r="J75" s="49"/>
      <c r="K75" s="49"/>
      <c r="L75" s="49"/>
    </row>
    <row r="76" spans="1:12" ht="14">
      <c r="A76" s="49"/>
      <c r="B76" s="108" t="s">
        <v>726</v>
      </c>
      <c r="C76" s="108"/>
      <c r="D76" s="108"/>
      <c r="E76" s="108"/>
      <c r="F76" s="111"/>
      <c r="G76" s="111"/>
      <c r="H76" s="111"/>
      <c r="I76" s="111"/>
      <c r="J76" s="111"/>
      <c r="K76" s="111"/>
      <c r="L76" s="111"/>
    </row>
    <row r="77" spans="1:12">
      <c r="A77" s="49"/>
      <c r="B77" s="49"/>
      <c r="C77" s="49"/>
      <c r="D77" s="49"/>
      <c r="E77" s="49"/>
      <c r="F77" s="49"/>
      <c r="G77" s="49"/>
      <c r="H77" s="49"/>
      <c r="I77" s="49"/>
      <c r="J77" s="49"/>
      <c r="K77" s="49"/>
      <c r="L77" s="49"/>
    </row>
    <row r="78" spans="1:12">
      <c r="A78" s="49"/>
      <c r="B78" s="49"/>
      <c r="C78" s="49"/>
      <c r="D78" s="49"/>
      <c r="E78" s="49"/>
      <c r="F78" s="49"/>
      <c r="G78" s="49"/>
      <c r="H78" s="49"/>
      <c r="I78" s="49"/>
      <c r="J78" s="49"/>
      <c r="K78" s="49"/>
      <c r="L78" s="49"/>
    </row>
    <row r="79" spans="1:12">
      <c r="A79" s="49"/>
      <c r="B79" s="49"/>
      <c r="C79" s="49" t="s">
        <v>747</v>
      </c>
      <c r="D79" s="49" t="s">
        <v>748</v>
      </c>
      <c r="E79" s="43" t="s">
        <v>283</v>
      </c>
      <c r="F79" s="279">
        <v>0</v>
      </c>
      <c r="G79" s="280">
        <f>(INDEX('Universal Data'!$F$31:$F$38,MATCH("2023/24",'Universal Data'!$C$31:$C$38,0)))*SUM('3.1 Opex Summary'!U78)</f>
        <v>0</v>
      </c>
      <c r="H79" s="280">
        <f>(INDEX('Universal Data'!$F$31:$F$38,MATCH("2024/25",'Universal Data'!$C$31:$C$38,0)))*SUM('3.1 Opex Summary'!V78)</f>
        <v>0</v>
      </c>
      <c r="I79" s="277">
        <f t="shared" ref="I79" si="12">SUM(G79:H79)</f>
        <v>0</v>
      </c>
      <c r="J79" s="281">
        <f t="shared" ref="J79" si="13">I79-F79</f>
        <v>0</v>
      </c>
      <c r="K79" s="278">
        <f>IFERROR((I79-F79)/F79,0)</f>
        <v>0</v>
      </c>
      <c r="L79" s="49"/>
    </row>
    <row r="80" spans="1:12">
      <c r="B80" s="49"/>
      <c r="C80" s="49" t="s">
        <v>749</v>
      </c>
      <c r="D80" s="49"/>
      <c r="E80" s="119" t="s">
        <v>283</v>
      </c>
      <c r="F80" s="277">
        <f>SUM(F79:F79)</f>
        <v>0</v>
      </c>
      <c r="G80" s="277">
        <f>SUM(G79:G79)</f>
        <v>0</v>
      </c>
      <c r="H80" s="277">
        <f>SUM(H79:H79)</f>
        <v>0</v>
      </c>
      <c r="I80" s="277">
        <f>SUM(I79:I79)</f>
        <v>0</v>
      </c>
      <c r="J80" s="277">
        <f>SUM(J79:J79)</f>
        <v>0</v>
      </c>
      <c r="K80" s="278">
        <f>IFERROR((I80-F80)/F80,0)</f>
        <v>0</v>
      </c>
      <c r="L80" s="49"/>
    </row>
    <row r="81" spans="2:12" hidden="1">
      <c r="B81" s="49"/>
      <c r="C81" s="49"/>
      <c r="D81" s="49"/>
      <c r="E81" s="49"/>
      <c r="F81" s="49"/>
      <c r="G81" s="49"/>
      <c r="H81" s="49"/>
      <c r="I81" s="49"/>
      <c r="J81" s="49"/>
      <c r="K81" s="49"/>
      <c r="L81" s="49"/>
    </row>
    <row r="82" spans="2:12" hidden="1">
      <c r="B82" s="49"/>
      <c r="C82" s="49"/>
      <c r="D82" s="49"/>
      <c r="E82" s="49"/>
      <c r="F82" s="49"/>
      <c r="G82" s="49"/>
      <c r="H82" s="49"/>
      <c r="I82" s="49"/>
      <c r="J82" s="49"/>
      <c r="K82" s="49"/>
      <c r="L82" s="49"/>
    </row>
  </sheetData>
  <mergeCells count="3">
    <mergeCell ref="C8:C9"/>
    <mergeCell ref="D8:D9"/>
    <mergeCell ref="E8:H8"/>
  </mergeCells>
  <phoneticPr fontId="107" type="noConversion"/>
  <conditionalFormatting sqref="K27:K31">
    <cfRule type="cellIs" dxfId="42" priority="1" operator="notBetween">
      <formula>-0.1</formula>
      <formula>0.1</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CAF-E792-4690-B09F-2C62D9C513D0}">
  <sheetPr codeName="Sheet15">
    <tabColor theme="9"/>
    <pageSetUpPr autoPageBreaks="0"/>
  </sheetPr>
  <dimension ref="A1:RM476"/>
  <sheetViews>
    <sheetView topLeftCell="A89" zoomScaleNormal="100" workbookViewId="0">
      <selection activeCell="J115" sqref="J115:J116"/>
    </sheetView>
  </sheetViews>
  <sheetFormatPr defaultColWidth="0" defaultRowHeight="13.5" zeroHeight="1" outlineLevelRow="1" outlineLevelCol="1"/>
  <cols>
    <col min="1" max="1" width="93.23046875" bestFit="1" customWidth="1"/>
    <col min="2" max="2" width="11.15234375" bestFit="1" customWidth="1"/>
    <col min="3" max="9" width="1.765625" customWidth="1"/>
    <col min="10" max="10" width="11.61328125" bestFit="1" customWidth="1"/>
    <col min="11" max="15" width="9.15234375" bestFit="1" customWidth="1"/>
    <col min="16" max="28" width="1.765625" customWidth="1"/>
    <col min="29" max="30" width="14" customWidth="1" outlineLevel="1"/>
    <col min="31" max="31" width="17" customWidth="1" outlineLevel="1"/>
    <col min="32" max="32" width="23.84375" customWidth="1" outlineLevel="1"/>
    <col min="33" max="33" width="16.4609375" customWidth="1" outlineLevel="1"/>
    <col min="34" max="34" width="17.3828125" customWidth="1" outlineLevel="1"/>
    <col min="35" max="36" width="24.765625" customWidth="1" outlineLevel="1"/>
    <col min="37" max="37" width="31.23046875" customWidth="1" outlineLevel="1"/>
    <col min="38" max="42" width="15.61328125" customWidth="1" outlineLevel="1"/>
    <col min="43" max="47" width="1.3828125" customWidth="1"/>
    <col min="48" max="49" width="14" customWidth="1" outlineLevel="1"/>
    <col min="50" max="50" width="17" customWidth="1" outlineLevel="1"/>
    <col min="51" max="51" width="23.84375" customWidth="1" outlineLevel="1"/>
    <col min="52" max="52" width="16.4609375" customWidth="1" outlineLevel="1"/>
    <col min="53" max="53" width="17.3828125" customWidth="1" outlineLevel="1"/>
    <col min="54" max="55" width="24.765625" customWidth="1" outlineLevel="1"/>
    <col min="56" max="56" width="31.23046875" customWidth="1" outlineLevel="1"/>
    <col min="57" max="61" width="15.61328125" customWidth="1" outlineLevel="1"/>
    <col min="62" max="66" width="1.3828125" customWidth="1"/>
    <col min="67" max="68" width="14" customWidth="1" outlineLevel="1"/>
    <col min="69" max="69" width="17" customWidth="1" outlineLevel="1"/>
    <col min="70" max="70" width="23.84375" customWidth="1" outlineLevel="1"/>
    <col min="71" max="71" width="16.4609375" customWidth="1" outlineLevel="1"/>
    <col min="72" max="72" width="17.3828125" customWidth="1" outlineLevel="1"/>
    <col min="73" max="74" width="24.765625" customWidth="1" outlineLevel="1"/>
    <col min="75" max="75" width="31.23046875" customWidth="1" outlineLevel="1"/>
    <col min="76" max="80" width="15.61328125" customWidth="1" outlineLevel="1"/>
    <col min="81" max="85" width="1.3828125" customWidth="1"/>
    <col min="86" max="87" width="14" customWidth="1" outlineLevel="1"/>
    <col min="88" max="88" width="17" customWidth="1" outlineLevel="1"/>
    <col min="89" max="89" width="23.84375" customWidth="1" outlineLevel="1"/>
    <col min="90" max="90" width="16.4609375" customWidth="1" outlineLevel="1"/>
    <col min="91" max="91" width="17.3828125" customWidth="1" outlineLevel="1"/>
    <col min="92" max="93" width="24.765625" customWidth="1" outlineLevel="1"/>
    <col min="94" max="94" width="31.23046875" customWidth="1" outlineLevel="1"/>
    <col min="95" max="99" width="15.61328125" customWidth="1" outlineLevel="1"/>
    <col min="100" max="104" width="1.3828125" customWidth="1"/>
    <col min="105" max="106" width="14" customWidth="1" outlineLevel="1"/>
    <col min="107" max="107" width="17" customWidth="1" outlineLevel="1"/>
    <col min="108" max="108" width="23.84375" customWidth="1" outlineLevel="1"/>
    <col min="109" max="109" width="16.4609375" customWidth="1" outlineLevel="1"/>
    <col min="110" max="110" width="17.3828125" customWidth="1" outlineLevel="1"/>
    <col min="111" max="112" width="24.765625" customWidth="1" outlineLevel="1"/>
    <col min="113" max="113" width="31.23046875" customWidth="1" outlineLevel="1"/>
    <col min="114" max="118" width="15.61328125" customWidth="1" outlineLevel="1"/>
    <col min="119" max="119" width="9.23046875" customWidth="1"/>
    <col min="120" max="120" width="1.3828125" hidden="1" customWidth="1"/>
    <col min="121" max="180" width="9.23046875" hidden="1" customWidth="1"/>
    <col min="181" max="481" width="0" hidden="1" customWidth="1"/>
    <col min="482" max="16384" width="1.3828125" hidden="1"/>
  </cols>
  <sheetData>
    <row r="1" spans="1:119"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row>
    <row r="4" spans="1:119" ht="25.5" thickBot="1">
      <c r="A4" s="27" t="s">
        <v>44</v>
      </c>
      <c r="B4" s="2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row>
    <row r="5" spans="1:119">
      <c r="A5" s="93"/>
      <c r="B5" s="94"/>
      <c r="C5" s="93"/>
      <c r="D5" s="95"/>
      <c r="E5" s="93"/>
      <c r="F5" s="93"/>
      <c r="G5" s="93"/>
      <c r="H5" s="93"/>
      <c r="I5" s="93"/>
      <c r="J5" s="94"/>
      <c r="K5" s="93"/>
      <c r="L5" s="93"/>
      <c r="M5" s="93"/>
      <c r="N5" s="93"/>
      <c r="O5" s="93"/>
      <c r="P5" s="93"/>
      <c r="Q5" s="93"/>
      <c r="R5" s="93"/>
      <c r="S5" s="93"/>
      <c r="T5" s="93"/>
      <c r="U5" s="93"/>
      <c r="V5" s="93"/>
      <c r="W5" s="93"/>
      <c r="X5" s="93"/>
      <c r="Y5" s="93"/>
      <c r="Z5" s="93"/>
      <c r="AA5" s="93"/>
      <c r="AB5" s="93"/>
      <c r="AC5" s="94"/>
      <c r="AD5" s="93"/>
      <c r="AE5" s="93"/>
      <c r="AF5" s="93"/>
      <c r="AG5" s="93"/>
      <c r="AH5" s="93"/>
      <c r="AI5" s="93"/>
      <c r="AJ5" s="93"/>
      <c r="AK5" s="93"/>
      <c r="AL5" s="93"/>
      <c r="AM5" s="93"/>
      <c r="AN5" s="93"/>
      <c r="AO5" s="93"/>
      <c r="AP5" s="93"/>
      <c r="AQ5" s="93"/>
      <c r="AV5" s="94"/>
      <c r="AW5" s="93"/>
      <c r="AX5" s="93"/>
      <c r="AY5" s="93"/>
      <c r="AZ5" s="93"/>
      <c r="BA5" s="93"/>
      <c r="BB5" s="93"/>
      <c r="BC5" s="93"/>
      <c r="BD5" s="93"/>
      <c r="BE5" s="93"/>
      <c r="BF5" s="93"/>
      <c r="BG5" s="93"/>
      <c r="BH5" s="93"/>
      <c r="BI5" s="93"/>
      <c r="BO5" s="94"/>
      <c r="BP5" s="93"/>
      <c r="BQ5" s="93"/>
      <c r="BR5" s="93"/>
      <c r="BS5" s="93"/>
      <c r="BT5" s="93"/>
      <c r="BU5" s="93"/>
      <c r="BV5" s="93"/>
      <c r="BW5" s="93"/>
      <c r="BX5" s="93"/>
      <c r="BY5" s="93"/>
      <c r="BZ5" s="93"/>
      <c r="CA5" s="93"/>
      <c r="CB5" s="93"/>
      <c r="CH5" s="94"/>
      <c r="CI5" s="93"/>
      <c r="CJ5" s="93"/>
      <c r="CK5" s="93"/>
      <c r="CL5" s="93"/>
      <c r="CM5" s="93"/>
      <c r="CN5" s="93"/>
      <c r="CO5" s="93"/>
      <c r="CP5" s="93"/>
      <c r="CQ5" s="93"/>
      <c r="CR5" s="93"/>
      <c r="CS5" s="93"/>
      <c r="CT5" s="93"/>
      <c r="CU5" s="93"/>
      <c r="DA5" s="94"/>
      <c r="DB5" s="93"/>
      <c r="DC5" s="93"/>
      <c r="DD5" s="93"/>
      <c r="DE5" s="93"/>
      <c r="DF5" s="93"/>
      <c r="DG5" s="93"/>
      <c r="DH5" s="93"/>
      <c r="DI5" s="93"/>
      <c r="DJ5" s="93"/>
      <c r="DK5" s="93"/>
      <c r="DL5" s="93"/>
      <c r="DM5" s="93"/>
      <c r="DN5" s="93"/>
    </row>
    <row r="6" spans="1:119" ht="14.5">
      <c r="A6" s="87"/>
      <c r="B6" s="94"/>
      <c r="C6" s="93"/>
      <c r="D6" s="95"/>
      <c r="E6" s="93"/>
      <c r="F6" s="93"/>
      <c r="G6" s="93"/>
      <c r="H6" s="93"/>
      <c r="I6" s="93"/>
      <c r="J6" s="94"/>
      <c r="K6" s="486" t="s">
        <v>280</v>
      </c>
      <c r="L6" s="487"/>
      <c r="M6" s="487"/>
      <c r="N6" s="487"/>
      <c r="O6" s="486"/>
      <c r="P6" s="93"/>
      <c r="Q6" s="93"/>
      <c r="R6" s="93"/>
      <c r="S6" s="93"/>
      <c r="T6" s="93"/>
      <c r="U6" s="93"/>
      <c r="V6" s="93"/>
      <c r="W6" s="93"/>
      <c r="X6" s="93"/>
      <c r="Y6" s="93"/>
      <c r="Z6" s="93"/>
      <c r="AA6" s="93"/>
      <c r="AB6" s="93"/>
      <c r="AP6" s="96"/>
      <c r="AQ6" s="93"/>
      <c r="BI6" s="96"/>
      <c r="CB6" s="96"/>
      <c r="CU6" s="96"/>
      <c r="DN6" s="96"/>
    </row>
    <row r="7" spans="1:119" ht="14.5">
      <c r="A7" s="87"/>
      <c r="B7" s="94"/>
      <c r="C7" s="93"/>
      <c r="D7" s="95"/>
      <c r="E7" s="93"/>
      <c r="F7" s="93"/>
      <c r="G7" s="93"/>
      <c r="H7" s="93"/>
      <c r="I7" s="93"/>
      <c r="J7" s="94"/>
      <c r="K7" s="345" t="s">
        <v>208</v>
      </c>
      <c r="L7" s="38" t="s">
        <v>7</v>
      </c>
      <c r="M7" s="38" t="s">
        <v>211</v>
      </c>
      <c r="N7" s="38" t="s">
        <v>212</v>
      </c>
      <c r="O7" s="345" t="s">
        <v>213</v>
      </c>
      <c r="P7" s="93"/>
      <c r="Q7" s="93"/>
      <c r="R7" s="93"/>
      <c r="S7" s="93"/>
      <c r="T7" s="93"/>
      <c r="U7" s="93"/>
      <c r="V7" s="93"/>
      <c r="W7" s="93"/>
      <c r="X7" s="93"/>
      <c r="Y7" s="93"/>
      <c r="Z7" s="93"/>
      <c r="AA7" s="93"/>
      <c r="AB7" s="93"/>
      <c r="AP7" s="96"/>
      <c r="AQ7" s="93"/>
      <c r="BI7" s="96"/>
      <c r="CB7" s="96"/>
      <c r="CU7" s="96"/>
      <c r="DN7" s="96"/>
    </row>
    <row r="8" spans="1:119" ht="17.5">
      <c r="A8" s="93"/>
      <c r="B8" s="94"/>
      <c r="C8" s="93"/>
      <c r="D8" s="95"/>
      <c r="E8" s="93"/>
      <c r="F8" s="93"/>
      <c r="G8" s="93"/>
      <c r="H8" s="93"/>
      <c r="I8" s="93"/>
      <c r="J8" s="94"/>
      <c r="K8" s="93"/>
      <c r="L8" s="93"/>
      <c r="M8" s="93"/>
      <c r="N8" s="93"/>
      <c r="O8" s="93"/>
      <c r="P8" s="93"/>
      <c r="Q8" s="93"/>
      <c r="R8" s="93"/>
      <c r="S8" s="93"/>
      <c r="T8" s="93"/>
      <c r="U8" s="93"/>
      <c r="V8" s="93"/>
      <c r="W8" s="93"/>
      <c r="X8" s="93"/>
      <c r="Y8" s="93"/>
      <c r="Z8" s="93"/>
      <c r="AA8" s="93"/>
      <c r="AB8" s="93"/>
      <c r="AC8" s="126" t="s">
        <v>750</v>
      </c>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row>
    <row r="9" spans="1:119" ht="17.5">
      <c r="A9" s="109" t="s">
        <v>751</v>
      </c>
      <c r="B9" s="110"/>
      <c r="C9" s="110"/>
      <c r="D9" s="110"/>
      <c r="E9" s="110"/>
      <c r="F9" s="110"/>
      <c r="G9" s="110"/>
      <c r="H9" s="110"/>
      <c r="I9" s="110"/>
      <c r="J9" s="110"/>
      <c r="K9" s="110"/>
      <c r="L9" s="110"/>
      <c r="M9" s="110"/>
      <c r="N9" s="110"/>
      <c r="O9" s="110"/>
      <c r="P9" s="93"/>
      <c r="Q9" s="93"/>
      <c r="R9" s="93"/>
      <c r="S9" s="93"/>
      <c r="T9" s="93"/>
      <c r="U9" s="93"/>
      <c r="V9" s="93"/>
      <c r="W9" s="93"/>
      <c r="X9" s="93"/>
      <c r="Y9" s="93"/>
      <c r="Z9" s="93"/>
      <c r="AA9" s="93"/>
      <c r="AB9" s="93"/>
      <c r="AP9" s="96"/>
      <c r="AQ9" s="93"/>
      <c r="BI9" s="96"/>
      <c r="CB9" s="96"/>
      <c r="CU9" s="96"/>
      <c r="DN9" s="96"/>
    </row>
    <row r="10" spans="1:119">
      <c r="B10" s="94"/>
      <c r="C10" s="93"/>
      <c r="D10" s="95"/>
      <c r="E10" s="93"/>
      <c r="F10" s="93"/>
      <c r="G10" s="93"/>
      <c r="H10" s="93"/>
      <c r="I10" s="93"/>
      <c r="J10" s="94"/>
      <c r="K10" s="93"/>
      <c r="L10" s="93"/>
      <c r="M10" s="93"/>
      <c r="N10" s="93"/>
      <c r="O10" s="93"/>
      <c r="P10" s="93"/>
      <c r="Q10" s="93"/>
      <c r="R10" s="93"/>
      <c r="S10" s="93"/>
      <c r="T10" s="93"/>
      <c r="U10" s="93"/>
      <c r="V10" s="93"/>
      <c r="W10" s="93"/>
      <c r="X10" s="93"/>
      <c r="Y10" s="93"/>
      <c r="Z10" s="93"/>
      <c r="AA10" s="93"/>
      <c r="AB10" s="93"/>
      <c r="AC10" s="102"/>
      <c r="AD10" s="103"/>
      <c r="AE10" s="103"/>
      <c r="AF10" s="103"/>
      <c r="AG10" s="103"/>
      <c r="AH10" s="103"/>
      <c r="AI10" s="103"/>
      <c r="AJ10" s="104"/>
      <c r="AK10" s="104"/>
      <c r="AL10" s="497" t="s">
        <v>752</v>
      </c>
      <c r="AM10" s="498"/>
      <c r="AN10" s="498"/>
      <c r="AO10" s="499"/>
      <c r="AP10" s="96"/>
      <c r="AQ10" s="93"/>
      <c r="AV10" s="102"/>
      <c r="AW10" s="103"/>
      <c r="AX10" s="103"/>
      <c r="AY10" s="103"/>
      <c r="AZ10" s="103"/>
      <c r="BA10" s="103"/>
      <c r="BB10" s="103"/>
      <c r="BC10" s="104"/>
      <c r="BD10" s="104"/>
      <c r="BE10" s="497" t="s">
        <v>752</v>
      </c>
      <c r="BF10" s="498"/>
      <c r="BG10" s="498"/>
      <c r="BH10" s="499"/>
      <c r="BI10" s="96"/>
      <c r="BJ10" s="93"/>
      <c r="BO10" s="102"/>
      <c r="BP10" s="103"/>
      <c r="BQ10" s="103"/>
      <c r="BR10" s="103"/>
      <c r="BS10" s="103"/>
      <c r="BT10" s="103"/>
      <c r="BU10" s="103"/>
      <c r="BV10" s="104"/>
      <c r="BW10" s="104"/>
      <c r="BX10" s="497" t="s">
        <v>752</v>
      </c>
      <c r="BY10" s="498"/>
      <c r="BZ10" s="498"/>
      <c r="CA10" s="499"/>
      <c r="CB10" s="96"/>
      <c r="CC10" s="93"/>
      <c r="CH10" s="102"/>
      <c r="CI10" s="103"/>
      <c r="CJ10" s="103"/>
      <c r="CK10" s="103"/>
      <c r="CL10" s="103"/>
      <c r="CM10" s="103"/>
      <c r="CN10" s="103"/>
      <c r="CO10" s="104"/>
      <c r="CP10" s="104"/>
      <c r="CQ10" s="497" t="s">
        <v>752</v>
      </c>
      <c r="CR10" s="498"/>
      <c r="CS10" s="498"/>
      <c r="CT10" s="499"/>
      <c r="CU10" s="96"/>
      <c r="CV10" s="93"/>
      <c r="DA10" s="102"/>
      <c r="DB10" s="103"/>
      <c r="DC10" s="103"/>
      <c r="DD10" s="103"/>
      <c r="DE10" s="103"/>
      <c r="DF10" s="103"/>
      <c r="DG10" s="103"/>
      <c r="DH10" s="104"/>
      <c r="DI10" s="104"/>
      <c r="DJ10" s="497" t="s">
        <v>752</v>
      </c>
      <c r="DK10" s="498"/>
      <c r="DL10" s="498"/>
      <c r="DM10" s="499"/>
      <c r="DN10" s="96"/>
      <c r="DO10" s="93"/>
    </row>
    <row r="11" spans="1:119" ht="14.5" customHeight="1">
      <c r="A11" s="93" t="s">
        <v>753</v>
      </c>
      <c r="B11" s="94"/>
      <c r="C11" s="93"/>
      <c r="D11" s="95"/>
      <c r="E11" s="93"/>
      <c r="F11" s="93"/>
      <c r="G11" s="93"/>
      <c r="H11" s="93"/>
      <c r="I11" s="93"/>
      <c r="J11" s="94"/>
      <c r="K11" s="398">
        <f>SUMIF($AP$17:$AP$31,"Disallowed",AI17:AI31)</f>
        <v>0</v>
      </c>
      <c r="L11" s="398">
        <f>SUMIF($BI$17:$BI$31,"Disallowed",BB17:BB31)</f>
        <v>0</v>
      </c>
      <c r="M11" s="398">
        <f>SUMIF($CB$17:$CB$31,"Disallowed",BU17:BU31)</f>
        <v>0</v>
      </c>
      <c r="N11" s="398">
        <f>SUMIF($CU$17:$CU$31,"Disallowed",CN17:CN31)</f>
        <v>0</v>
      </c>
      <c r="O11" s="398">
        <f>SUMIF($DN$17:$DN$31,"Disallowed",DG17:DG31)</f>
        <v>0</v>
      </c>
      <c r="P11" s="93"/>
      <c r="Q11" s="93"/>
      <c r="R11" s="93"/>
      <c r="S11" s="93"/>
      <c r="T11" s="93"/>
      <c r="U11" s="93"/>
      <c r="V11" s="93"/>
      <c r="W11" s="93"/>
      <c r="X11" s="93"/>
      <c r="Y11" s="93"/>
      <c r="Z11" s="93"/>
      <c r="AA11" s="93"/>
      <c r="AB11" s="93"/>
      <c r="AC11" s="488" t="s">
        <v>696</v>
      </c>
      <c r="AD11" s="488" t="s">
        <v>603</v>
      </c>
      <c r="AE11" s="488" t="s">
        <v>697</v>
      </c>
      <c r="AF11" s="488" t="s">
        <v>754</v>
      </c>
      <c r="AG11" s="488" t="s">
        <v>692</v>
      </c>
      <c r="AH11" s="488" t="s">
        <v>693</v>
      </c>
      <c r="AI11" s="488" t="s">
        <v>755</v>
      </c>
      <c r="AJ11" s="493" t="s">
        <v>756</v>
      </c>
      <c r="AK11" s="493" t="s">
        <v>757</v>
      </c>
      <c r="AL11" s="495" t="s">
        <v>758</v>
      </c>
      <c r="AM11" s="495"/>
      <c r="AN11" s="496" t="s">
        <v>759</v>
      </c>
      <c r="AO11" s="496" t="s">
        <v>760</v>
      </c>
      <c r="AP11" s="96"/>
      <c r="AQ11" s="93"/>
      <c r="AV11" s="488" t="s">
        <v>696</v>
      </c>
      <c r="AW11" s="488" t="s">
        <v>603</v>
      </c>
      <c r="AX11" s="488" t="s">
        <v>697</v>
      </c>
      <c r="AY11" s="488" t="s">
        <v>754</v>
      </c>
      <c r="AZ11" s="488" t="s">
        <v>692</v>
      </c>
      <c r="BA11" s="488" t="s">
        <v>693</v>
      </c>
      <c r="BB11" s="488" t="s">
        <v>755</v>
      </c>
      <c r="BC11" s="493" t="s">
        <v>756</v>
      </c>
      <c r="BD11" s="493" t="s">
        <v>757</v>
      </c>
      <c r="BE11" s="495" t="s">
        <v>758</v>
      </c>
      <c r="BF11" s="495"/>
      <c r="BG11" s="496" t="s">
        <v>759</v>
      </c>
      <c r="BH11" s="496" t="s">
        <v>760</v>
      </c>
      <c r="BI11" s="96"/>
      <c r="BJ11" s="93"/>
      <c r="BO11" s="488" t="s">
        <v>696</v>
      </c>
      <c r="BP11" s="488" t="s">
        <v>603</v>
      </c>
      <c r="BQ11" s="488" t="s">
        <v>697</v>
      </c>
      <c r="BR11" s="488" t="s">
        <v>754</v>
      </c>
      <c r="BS11" s="488" t="s">
        <v>692</v>
      </c>
      <c r="BT11" s="488" t="s">
        <v>693</v>
      </c>
      <c r="BU11" s="488" t="s">
        <v>755</v>
      </c>
      <c r="BV11" s="493" t="s">
        <v>756</v>
      </c>
      <c r="BW11" s="493" t="s">
        <v>757</v>
      </c>
      <c r="BX11" s="495" t="s">
        <v>758</v>
      </c>
      <c r="BY11" s="495"/>
      <c r="BZ11" s="496" t="s">
        <v>759</v>
      </c>
      <c r="CA11" s="496" t="s">
        <v>760</v>
      </c>
      <c r="CB11" s="96"/>
      <c r="CC11" s="93"/>
      <c r="CH11" s="488" t="s">
        <v>696</v>
      </c>
      <c r="CI11" s="488" t="s">
        <v>603</v>
      </c>
      <c r="CJ11" s="488" t="s">
        <v>697</v>
      </c>
      <c r="CK11" s="488" t="s">
        <v>754</v>
      </c>
      <c r="CL11" s="488" t="s">
        <v>692</v>
      </c>
      <c r="CM11" s="488" t="s">
        <v>693</v>
      </c>
      <c r="CN11" s="488" t="s">
        <v>755</v>
      </c>
      <c r="CO11" s="493" t="s">
        <v>756</v>
      </c>
      <c r="CP11" s="493" t="s">
        <v>757</v>
      </c>
      <c r="CQ11" s="495" t="s">
        <v>758</v>
      </c>
      <c r="CR11" s="495"/>
      <c r="CS11" s="496" t="s">
        <v>759</v>
      </c>
      <c r="CT11" s="496" t="s">
        <v>760</v>
      </c>
      <c r="CU11" s="96"/>
      <c r="CV11" s="93"/>
      <c r="DA11" s="488" t="s">
        <v>696</v>
      </c>
      <c r="DB11" s="488" t="s">
        <v>603</v>
      </c>
      <c r="DC11" s="488" t="s">
        <v>697</v>
      </c>
      <c r="DD11" s="488" t="s">
        <v>754</v>
      </c>
      <c r="DE11" s="488" t="s">
        <v>692</v>
      </c>
      <c r="DF11" s="488" t="s">
        <v>693</v>
      </c>
      <c r="DG11" s="488" t="s">
        <v>755</v>
      </c>
      <c r="DH11" s="493" t="s">
        <v>756</v>
      </c>
      <c r="DI11" s="493" t="s">
        <v>757</v>
      </c>
      <c r="DJ11" s="495" t="s">
        <v>758</v>
      </c>
      <c r="DK11" s="495"/>
      <c r="DL11" s="496" t="s">
        <v>759</v>
      </c>
      <c r="DM11" s="496" t="s">
        <v>760</v>
      </c>
      <c r="DN11" s="96"/>
      <c r="DO11" s="93"/>
    </row>
    <row r="12" spans="1:119">
      <c r="A12" s="93" t="s">
        <v>761</v>
      </c>
      <c r="B12" s="94"/>
      <c r="C12" s="93"/>
      <c r="D12" s="95"/>
      <c r="E12" s="93"/>
      <c r="F12" s="93"/>
      <c r="G12" s="93"/>
      <c r="H12" s="93"/>
      <c r="I12" s="93"/>
      <c r="J12" s="94"/>
      <c r="K12" s="398">
        <f>SUMIF($AP$17:$AP$31,"Disallowed",AF17:AF31)</f>
        <v>0</v>
      </c>
      <c r="L12" s="398">
        <f>SUMIF($BI$17:$BI$31,"Disallowed",AY17:AY31)</f>
        <v>0</v>
      </c>
      <c r="M12" s="398">
        <f>SUMIF($CB$17:$CB$31,"Disallowed",BR17:BR31)</f>
        <v>0</v>
      </c>
      <c r="N12" s="398">
        <f>SUMIF($CU$17:$CU$31,"Disallowed",CK17:CK31)</f>
        <v>0</v>
      </c>
      <c r="O12" s="398">
        <f>SUMIF($DN$17:$DN$31,"Disallowed",DD17:DD31)</f>
        <v>0</v>
      </c>
      <c r="P12" s="93"/>
      <c r="Q12" s="93"/>
      <c r="R12" s="93"/>
      <c r="S12" s="93"/>
      <c r="T12" s="93"/>
      <c r="U12" s="93"/>
      <c r="V12" s="93"/>
      <c r="W12" s="93"/>
      <c r="X12" s="93"/>
      <c r="Y12" s="93"/>
      <c r="Z12" s="93"/>
      <c r="AA12" s="93"/>
      <c r="AB12" s="93"/>
      <c r="AC12" s="488"/>
      <c r="AD12" s="488"/>
      <c r="AE12" s="488"/>
      <c r="AF12" s="488"/>
      <c r="AG12" s="488"/>
      <c r="AH12" s="488"/>
      <c r="AI12" s="488"/>
      <c r="AJ12" s="494"/>
      <c r="AK12" s="494"/>
      <c r="AL12" s="399" t="s">
        <v>41</v>
      </c>
      <c r="AM12" s="400" t="s">
        <v>762</v>
      </c>
      <c r="AN12" s="496"/>
      <c r="AO12" s="496"/>
      <c r="AP12" s="96"/>
      <c r="AQ12" s="93"/>
      <c r="AV12" s="488"/>
      <c r="AW12" s="488"/>
      <c r="AX12" s="488"/>
      <c r="AY12" s="488"/>
      <c r="AZ12" s="488"/>
      <c r="BA12" s="488"/>
      <c r="BB12" s="488"/>
      <c r="BC12" s="494"/>
      <c r="BD12" s="494"/>
      <c r="BE12" s="399" t="s">
        <v>41</v>
      </c>
      <c r="BF12" s="400" t="s">
        <v>762</v>
      </c>
      <c r="BG12" s="496"/>
      <c r="BH12" s="496"/>
      <c r="BI12" s="96"/>
      <c r="BJ12" s="93"/>
      <c r="BO12" s="488"/>
      <c r="BP12" s="488"/>
      <c r="BQ12" s="488"/>
      <c r="BR12" s="488"/>
      <c r="BS12" s="488"/>
      <c r="BT12" s="488"/>
      <c r="BU12" s="488"/>
      <c r="BV12" s="494"/>
      <c r="BW12" s="494"/>
      <c r="BX12" s="399" t="s">
        <v>41</v>
      </c>
      <c r="BY12" s="400" t="s">
        <v>762</v>
      </c>
      <c r="BZ12" s="496"/>
      <c r="CA12" s="496"/>
      <c r="CB12" s="96"/>
      <c r="CC12" s="93"/>
      <c r="CH12" s="488"/>
      <c r="CI12" s="488"/>
      <c r="CJ12" s="488"/>
      <c r="CK12" s="488"/>
      <c r="CL12" s="488"/>
      <c r="CM12" s="488"/>
      <c r="CN12" s="488"/>
      <c r="CO12" s="494"/>
      <c r="CP12" s="494"/>
      <c r="CQ12" s="399" t="s">
        <v>41</v>
      </c>
      <c r="CR12" s="400" t="s">
        <v>762</v>
      </c>
      <c r="CS12" s="496"/>
      <c r="CT12" s="496"/>
      <c r="CU12" s="96"/>
      <c r="CV12" s="93"/>
      <c r="DA12" s="488"/>
      <c r="DB12" s="488"/>
      <c r="DC12" s="488"/>
      <c r="DD12" s="488"/>
      <c r="DE12" s="488"/>
      <c r="DF12" s="488"/>
      <c r="DG12" s="488"/>
      <c r="DH12" s="494"/>
      <c r="DI12" s="494"/>
      <c r="DJ12" s="399" t="s">
        <v>41</v>
      </c>
      <c r="DK12" s="400" t="s">
        <v>762</v>
      </c>
      <c r="DL12" s="496"/>
      <c r="DM12" s="496"/>
      <c r="DN12" s="96"/>
      <c r="DO12" s="93"/>
    </row>
    <row r="13" spans="1:119">
      <c r="A13" s="93"/>
      <c r="B13" s="94"/>
      <c r="C13" s="93"/>
      <c r="D13" s="95"/>
      <c r="E13" s="93"/>
      <c r="F13" s="93"/>
      <c r="G13" s="93"/>
      <c r="H13" s="93"/>
      <c r="I13" s="93"/>
      <c r="J13" s="94"/>
      <c r="K13" s="93"/>
      <c r="L13" s="93"/>
      <c r="M13" s="93"/>
      <c r="N13" s="93"/>
      <c r="O13" s="93"/>
      <c r="P13" s="93"/>
      <c r="Q13" s="93"/>
      <c r="R13" s="93"/>
      <c r="S13" s="93"/>
      <c r="T13" s="93"/>
      <c r="U13" s="93"/>
      <c r="V13" s="93"/>
      <c r="W13" s="93"/>
      <c r="X13" s="93"/>
      <c r="Y13" s="93"/>
      <c r="Z13" s="93"/>
      <c r="AA13" s="93"/>
      <c r="AB13" s="93"/>
      <c r="AC13" s="101" t="s">
        <v>631</v>
      </c>
      <c r="AD13" s="101" t="s">
        <v>631</v>
      </c>
      <c r="AE13" s="101" t="s">
        <v>631</v>
      </c>
      <c r="AF13" s="101" t="s">
        <v>631</v>
      </c>
      <c r="AG13" s="101" t="s">
        <v>631</v>
      </c>
      <c r="AH13" s="101" t="s">
        <v>631</v>
      </c>
      <c r="AI13" s="101" t="s">
        <v>631</v>
      </c>
      <c r="AJ13" s="101" t="s">
        <v>631</v>
      </c>
      <c r="AK13" s="101" t="s">
        <v>631</v>
      </c>
      <c r="AL13" s="101" t="s">
        <v>631</v>
      </c>
      <c r="AM13" s="101" t="s">
        <v>631</v>
      </c>
      <c r="AN13" s="101" t="s">
        <v>631</v>
      </c>
      <c r="AO13" s="101" t="s">
        <v>631</v>
      </c>
      <c r="AQ13" s="93"/>
      <c r="AV13" s="101" t="s">
        <v>631</v>
      </c>
      <c r="AW13" s="101" t="s">
        <v>631</v>
      </c>
      <c r="AX13" s="101" t="s">
        <v>631</v>
      </c>
      <c r="AY13" s="101" t="s">
        <v>631</v>
      </c>
      <c r="AZ13" s="101" t="s">
        <v>631</v>
      </c>
      <c r="BA13" s="101" t="s">
        <v>631</v>
      </c>
      <c r="BB13" s="101" t="s">
        <v>631</v>
      </c>
      <c r="BC13" s="101" t="s">
        <v>631</v>
      </c>
      <c r="BD13" s="101" t="s">
        <v>631</v>
      </c>
      <c r="BE13" s="101" t="s">
        <v>631</v>
      </c>
      <c r="BF13" s="101" t="s">
        <v>631</v>
      </c>
      <c r="BG13" s="101" t="s">
        <v>631</v>
      </c>
      <c r="BH13" s="101" t="s">
        <v>631</v>
      </c>
      <c r="BJ13" s="93"/>
      <c r="BO13" s="101" t="s">
        <v>631</v>
      </c>
      <c r="BP13" s="101" t="s">
        <v>631</v>
      </c>
      <c r="BQ13" s="101" t="s">
        <v>631</v>
      </c>
      <c r="BR13" s="101" t="s">
        <v>631</v>
      </c>
      <c r="BS13" s="101" t="s">
        <v>631</v>
      </c>
      <c r="BT13" s="101" t="s">
        <v>631</v>
      </c>
      <c r="BU13" s="101" t="s">
        <v>631</v>
      </c>
      <c r="BV13" s="101" t="s">
        <v>631</v>
      </c>
      <c r="BW13" s="101" t="s">
        <v>631</v>
      </c>
      <c r="BX13" s="101" t="s">
        <v>631</v>
      </c>
      <c r="BY13" s="101" t="s">
        <v>631</v>
      </c>
      <c r="BZ13" s="101" t="s">
        <v>631</v>
      </c>
      <c r="CA13" s="101" t="s">
        <v>631</v>
      </c>
      <c r="CC13" s="93"/>
      <c r="CH13" s="101" t="s">
        <v>631</v>
      </c>
      <c r="CI13" s="101" t="s">
        <v>631</v>
      </c>
      <c r="CJ13" s="101" t="s">
        <v>631</v>
      </c>
      <c r="CK13" s="101" t="s">
        <v>631</v>
      </c>
      <c r="CL13" s="101" t="s">
        <v>631</v>
      </c>
      <c r="CM13" s="101" t="s">
        <v>631</v>
      </c>
      <c r="CN13" s="101" t="s">
        <v>631</v>
      </c>
      <c r="CO13" s="101" t="s">
        <v>631</v>
      </c>
      <c r="CP13" s="101" t="s">
        <v>631</v>
      </c>
      <c r="CQ13" s="101" t="s">
        <v>631</v>
      </c>
      <c r="CR13" s="101" t="s">
        <v>631</v>
      </c>
      <c r="CS13" s="101" t="s">
        <v>631</v>
      </c>
      <c r="CT13" s="101" t="s">
        <v>631</v>
      </c>
      <c r="CV13" s="93"/>
      <c r="DA13" s="101" t="s">
        <v>631</v>
      </c>
      <c r="DB13" s="101" t="s">
        <v>631</v>
      </c>
      <c r="DC13" s="101" t="s">
        <v>631</v>
      </c>
      <c r="DD13" s="101" t="s">
        <v>631</v>
      </c>
      <c r="DE13" s="101" t="s">
        <v>631</v>
      </c>
      <c r="DF13" s="101" t="s">
        <v>631</v>
      </c>
      <c r="DG13" s="101" t="s">
        <v>631</v>
      </c>
      <c r="DH13" s="101" t="s">
        <v>631</v>
      </c>
      <c r="DI13" s="101" t="s">
        <v>631</v>
      </c>
      <c r="DJ13" s="101" t="s">
        <v>631</v>
      </c>
      <c r="DK13" s="101" t="s">
        <v>631</v>
      </c>
      <c r="DL13" s="101" t="s">
        <v>631</v>
      </c>
      <c r="DM13" s="101" t="s">
        <v>631</v>
      </c>
      <c r="DO13" s="93"/>
    </row>
    <row r="14" spans="1:119" ht="17.5">
      <c r="A14" s="109" t="s">
        <v>763</v>
      </c>
      <c r="B14" s="110"/>
      <c r="C14" s="110"/>
      <c r="D14" s="110"/>
      <c r="E14" s="110"/>
      <c r="F14" s="110"/>
      <c r="G14" s="110"/>
      <c r="H14" s="110"/>
      <c r="I14" s="110"/>
      <c r="J14" s="110"/>
      <c r="K14" s="110"/>
      <c r="L14" s="110"/>
      <c r="M14" s="110"/>
      <c r="N14" s="110"/>
      <c r="O14" s="110"/>
      <c r="P14" s="93"/>
      <c r="Q14" s="93"/>
      <c r="R14" s="93"/>
      <c r="S14" s="93"/>
      <c r="T14" s="93"/>
      <c r="U14" s="93"/>
      <c r="V14" s="93"/>
      <c r="W14" s="93"/>
      <c r="X14" s="93"/>
      <c r="Y14" s="93"/>
      <c r="Z14" s="93"/>
      <c r="AA14" s="93"/>
      <c r="AB14" s="93"/>
      <c r="AQ14" s="93"/>
      <c r="BJ14" s="93"/>
      <c r="CC14" s="93"/>
      <c r="CV14" s="93"/>
      <c r="DO14" s="93"/>
    </row>
    <row r="15" spans="1:119" ht="14">
      <c r="A15" s="97"/>
      <c r="B15" s="97"/>
      <c r="C15" s="97"/>
      <c r="D15" s="97"/>
      <c r="E15" s="97"/>
      <c r="F15" s="97"/>
      <c r="G15" s="97"/>
      <c r="H15" s="97"/>
      <c r="I15" s="97"/>
      <c r="J15" s="93"/>
      <c r="K15" s="97"/>
      <c r="L15" s="97"/>
      <c r="M15" s="97"/>
      <c r="N15" s="97"/>
      <c r="O15" s="97"/>
      <c r="P15" s="93"/>
      <c r="Q15" s="93"/>
      <c r="R15" s="93"/>
      <c r="S15" s="93"/>
      <c r="T15" s="93"/>
      <c r="U15" s="93"/>
      <c r="V15" s="93"/>
      <c r="W15" s="93"/>
      <c r="X15" s="93"/>
      <c r="Y15" s="93"/>
      <c r="Z15" s="93"/>
      <c r="AA15" s="93"/>
      <c r="AB15" s="93"/>
      <c r="AC15" s="115" t="s">
        <v>208</v>
      </c>
      <c r="AD15" s="115"/>
      <c r="AE15" s="115"/>
      <c r="AF15" s="115"/>
      <c r="AG15" s="115"/>
      <c r="AH15" s="115"/>
      <c r="AI15" s="115"/>
      <c r="AJ15" s="115"/>
      <c r="AK15" s="115"/>
      <c r="AL15" s="115"/>
      <c r="AM15" s="115"/>
      <c r="AN15" s="115"/>
      <c r="AO15" s="115"/>
      <c r="AP15" s="115"/>
      <c r="AQ15" s="93"/>
      <c r="AV15" s="115" t="s">
        <v>7</v>
      </c>
      <c r="AW15" s="115"/>
      <c r="AX15" s="115"/>
      <c r="AY15" s="115"/>
      <c r="AZ15" s="115"/>
      <c r="BA15" s="115"/>
      <c r="BB15" s="115"/>
      <c r="BC15" s="115"/>
      <c r="BD15" s="115"/>
      <c r="BE15" s="115"/>
      <c r="BF15" s="115"/>
      <c r="BG15" s="115"/>
      <c r="BH15" s="115"/>
      <c r="BI15" s="115"/>
      <c r="BJ15" s="93"/>
      <c r="BO15" s="115" t="s">
        <v>211</v>
      </c>
      <c r="BP15" s="115"/>
      <c r="BQ15" s="115"/>
      <c r="BR15" s="115"/>
      <c r="BS15" s="115"/>
      <c r="BT15" s="115"/>
      <c r="BU15" s="115"/>
      <c r="BV15" s="115"/>
      <c r="BW15" s="115"/>
      <c r="BX15" s="115"/>
      <c r="BY15" s="115"/>
      <c r="BZ15" s="115"/>
      <c r="CA15" s="115"/>
      <c r="CB15" s="115"/>
      <c r="CC15" s="93"/>
      <c r="CH15" s="115" t="s">
        <v>212</v>
      </c>
      <c r="CI15" s="115"/>
      <c r="CJ15" s="115"/>
      <c r="CK15" s="115"/>
      <c r="CL15" s="115"/>
      <c r="CM15" s="115"/>
      <c r="CN15" s="115"/>
      <c r="CO15" s="115"/>
      <c r="CP15" s="115"/>
      <c r="CQ15" s="115"/>
      <c r="CR15" s="115"/>
      <c r="CS15" s="115"/>
      <c r="CT15" s="115"/>
      <c r="CU15" s="115"/>
      <c r="CV15" s="93"/>
      <c r="DA15" s="115" t="s">
        <v>213</v>
      </c>
      <c r="DB15" s="115"/>
      <c r="DC15" s="115"/>
      <c r="DD15" s="115"/>
      <c r="DE15" s="115"/>
      <c r="DF15" s="115"/>
      <c r="DG15" s="115"/>
      <c r="DH15" s="115"/>
      <c r="DI15" s="115"/>
      <c r="DJ15" s="115"/>
      <c r="DK15" s="115"/>
      <c r="DL15" s="115"/>
      <c r="DM15" s="115"/>
      <c r="DN15" s="115"/>
      <c r="DO15" s="93"/>
    </row>
    <row r="16" spans="1:119">
      <c r="A16" s="100" t="s">
        <v>764</v>
      </c>
      <c r="B16" s="100" t="s">
        <v>765</v>
      </c>
      <c r="C16" s="97"/>
      <c r="D16" s="97"/>
      <c r="E16" s="97"/>
      <c r="F16" s="97"/>
      <c r="G16" s="97"/>
      <c r="H16" s="97"/>
      <c r="I16" s="97"/>
      <c r="J16" s="93"/>
      <c r="K16" s="97"/>
      <c r="L16" s="97"/>
      <c r="M16" s="97"/>
      <c r="N16" s="97"/>
      <c r="O16" s="97"/>
      <c r="P16" s="93"/>
      <c r="Q16" s="93"/>
      <c r="R16" s="93"/>
      <c r="S16" s="93"/>
      <c r="T16" s="93"/>
      <c r="U16" s="93"/>
      <c r="V16" s="93"/>
      <c r="W16" s="93"/>
      <c r="X16" s="93"/>
      <c r="Y16" s="93"/>
      <c r="Z16" s="93"/>
      <c r="AA16" s="93"/>
      <c r="AB16" s="93"/>
      <c r="AQ16" s="93"/>
      <c r="BJ16" s="93"/>
      <c r="CC16" s="93"/>
      <c r="CV16" s="93"/>
      <c r="DO16" s="93"/>
    </row>
    <row r="17" spans="1:119">
      <c r="A17" s="401" t="s">
        <v>766</v>
      </c>
      <c r="B17" s="97" t="s">
        <v>767</v>
      </c>
      <c r="C17" s="97"/>
      <c r="D17" s="97"/>
      <c r="E17" s="97"/>
      <c r="F17" s="97"/>
      <c r="G17" s="97"/>
      <c r="H17" s="97"/>
      <c r="I17" s="97"/>
      <c r="J17" s="93" t="s">
        <v>768</v>
      </c>
      <c r="K17" s="402">
        <f t="shared" ref="K17:O17" si="0">K38</f>
        <v>0</v>
      </c>
      <c r="L17" s="402">
        <f t="shared" si="0"/>
        <v>0</v>
      </c>
      <c r="M17" s="402">
        <f t="shared" si="0"/>
        <v>0</v>
      </c>
      <c r="N17" s="402">
        <f t="shared" si="0"/>
        <v>0</v>
      </c>
      <c r="O17" s="402">
        <f t="shared" si="0"/>
        <v>0</v>
      </c>
      <c r="P17" s="93"/>
      <c r="Q17" s="93"/>
      <c r="R17" s="93"/>
      <c r="S17" s="93"/>
      <c r="T17" s="93"/>
      <c r="U17" s="93"/>
      <c r="V17" s="93"/>
      <c r="W17" s="93"/>
      <c r="X17" s="93"/>
      <c r="Y17" s="93"/>
      <c r="Z17" s="93"/>
      <c r="AA17" s="93"/>
      <c r="AB17" s="93"/>
      <c r="AC17" s="403"/>
      <c r="AD17" s="438"/>
      <c r="AE17" s="438">
        <v>0</v>
      </c>
      <c r="AF17" s="439">
        <f>SUM(AC17:AE17)</f>
        <v>0</v>
      </c>
      <c r="AG17" s="438">
        <v>0</v>
      </c>
      <c r="AH17" s="438">
        <v>0</v>
      </c>
      <c r="AI17" s="439">
        <f>SUM(AG17:AH17)</f>
        <v>0</v>
      </c>
      <c r="AJ17" s="398">
        <f t="shared" ref="AJ17:AJ31" si="1">AL17-AK17</f>
        <v>0.12386228600014659</v>
      </c>
      <c r="AK17" s="438">
        <v>0</v>
      </c>
      <c r="AL17" s="404">
        <f t="shared" ref="AL17:AL31" si="2">AO17-SUM(AM17:AN17)</f>
        <v>0.12386228600014659</v>
      </c>
      <c r="AM17" s="296"/>
      <c r="AN17" s="438">
        <v>0.87515537357432149</v>
      </c>
      <c r="AO17" s="438">
        <v>0.99901765957446809</v>
      </c>
      <c r="AP17" s="405">
        <f>+K62</f>
        <v>0</v>
      </c>
      <c r="AQ17" s="93"/>
      <c r="AV17" s="403"/>
      <c r="AW17" s="438"/>
      <c r="AX17" s="438"/>
      <c r="AY17" s="439">
        <f>SUM(AV17:AX17)</f>
        <v>0</v>
      </c>
      <c r="AZ17" s="438"/>
      <c r="BA17" s="438"/>
      <c r="BB17" s="439">
        <f>SUM(AZ17:BA17)</f>
        <v>0</v>
      </c>
      <c r="BC17" s="398">
        <f t="shared" ref="BC17:BC31" si="3">BE17-BD17</f>
        <v>0</v>
      </c>
      <c r="BD17" s="438"/>
      <c r="BE17" s="404">
        <f t="shared" ref="BE17:BE31" si="4">BH17-SUM(BF17:BG17)</f>
        <v>0</v>
      </c>
      <c r="BF17" s="296"/>
      <c r="BG17" s="438"/>
      <c r="BH17" s="438"/>
      <c r="BI17" s="405">
        <f>+L62</f>
        <v>0</v>
      </c>
      <c r="BJ17" s="93"/>
      <c r="BO17" s="403"/>
      <c r="BP17" s="438"/>
      <c r="BQ17" s="438"/>
      <c r="BR17" s="439">
        <f>SUM(BO17:BQ17)</f>
        <v>0</v>
      </c>
      <c r="BS17" s="438"/>
      <c r="BT17" s="438"/>
      <c r="BU17" s="439">
        <f>SUM(BS17:BT17)</f>
        <v>0</v>
      </c>
      <c r="BV17" s="398">
        <f t="shared" ref="BV17:BV31" si="5">BX17-BW17</f>
        <v>0</v>
      </c>
      <c r="BW17" s="438"/>
      <c r="BX17" s="404">
        <f t="shared" ref="BX17:BX31" si="6">CA17-SUM(BY17:BZ17)</f>
        <v>0</v>
      </c>
      <c r="BY17" s="296"/>
      <c r="BZ17" s="438"/>
      <c r="CA17" s="438"/>
      <c r="CB17" s="405">
        <f>+M62</f>
        <v>0</v>
      </c>
      <c r="CC17" s="93"/>
      <c r="CH17" s="403"/>
      <c r="CI17" s="438"/>
      <c r="CJ17" s="438"/>
      <c r="CK17" s="439">
        <f>SUM(CH17:CJ17)</f>
        <v>0</v>
      </c>
      <c r="CL17" s="438"/>
      <c r="CM17" s="438"/>
      <c r="CN17" s="439">
        <f>SUM(CL17:CM17)</f>
        <v>0</v>
      </c>
      <c r="CO17" s="398">
        <f t="shared" ref="CO17:CO31" si="7">CQ17-CP17</f>
        <v>0</v>
      </c>
      <c r="CP17" s="438"/>
      <c r="CQ17" s="404">
        <f t="shared" ref="CQ17:CQ31" si="8">CT17-SUM(CR17:CS17)</f>
        <v>0</v>
      </c>
      <c r="CR17" s="296"/>
      <c r="CS17" s="438"/>
      <c r="CT17" s="438"/>
      <c r="CU17" s="405">
        <f>+N62</f>
        <v>0</v>
      </c>
      <c r="CV17" s="93"/>
      <c r="DA17" s="403"/>
      <c r="DB17" s="438"/>
      <c r="DC17" s="438"/>
      <c r="DD17" s="439">
        <f>SUM(DA17:DC17)</f>
        <v>0</v>
      </c>
      <c r="DE17" s="438"/>
      <c r="DF17" s="438"/>
      <c r="DG17" s="439">
        <f>SUM(DE17:DF17)</f>
        <v>0</v>
      </c>
      <c r="DH17" s="398">
        <f t="shared" ref="DH17:DH31" si="9">DJ17-DI17</f>
        <v>0</v>
      </c>
      <c r="DI17" s="438"/>
      <c r="DJ17" s="404">
        <f t="shared" ref="DJ17:DJ31" si="10">DM17-SUM(DK17:DL17)</f>
        <v>0</v>
      </c>
      <c r="DK17" s="296"/>
      <c r="DL17" s="438"/>
      <c r="DM17" s="438"/>
      <c r="DN17" s="405">
        <f>+O62</f>
        <v>0</v>
      </c>
      <c r="DO17" s="93"/>
    </row>
    <row r="18" spans="1:119">
      <c r="A18" s="401" t="s">
        <v>769</v>
      </c>
      <c r="B18" s="97" t="s">
        <v>767</v>
      </c>
      <c r="C18" s="97"/>
      <c r="D18" s="97"/>
      <c r="E18" s="97"/>
      <c r="F18" s="97"/>
      <c r="G18" s="97"/>
      <c r="H18" s="97"/>
      <c r="I18" s="97"/>
      <c r="J18" s="93" t="s">
        <v>768</v>
      </c>
      <c r="K18" s="402">
        <f t="shared" ref="K18:O18" si="11">K66</f>
        <v>0</v>
      </c>
      <c r="L18" s="402">
        <f t="shared" si="11"/>
        <v>0</v>
      </c>
      <c r="M18" s="402">
        <f t="shared" si="11"/>
        <v>0</v>
      </c>
      <c r="N18" s="402">
        <f t="shared" si="11"/>
        <v>0</v>
      </c>
      <c r="O18" s="402">
        <f t="shared" si="11"/>
        <v>0</v>
      </c>
      <c r="P18" s="93"/>
      <c r="Q18" s="93"/>
      <c r="R18" s="93"/>
      <c r="S18" s="93"/>
      <c r="T18" s="93"/>
      <c r="U18" s="93"/>
      <c r="V18" s="93"/>
      <c r="W18" s="93"/>
      <c r="X18" s="93"/>
      <c r="Y18" s="93"/>
      <c r="Z18" s="93"/>
      <c r="AA18" s="93"/>
      <c r="AB18" s="93"/>
      <c r="AC18" s="403"/>
      <c r="AD18" s="438"/>
      <c r="AE18" s="438"/>
      <c r="AF18" s="439">
        <f t="shared" ref="AF18:AF31" si="12">SUM(AC18:AE18)</f>
        <v>0</v>
      </c>
      <c r="AG18" s="438"/>
      <c r="AH18" s="438"/>
      <c r="AI18" s="439">
        <f t="shared" ref="AI18:AI31" si="13">SUM(AG18:AH18)</f>
        <v>0</v>
      </c>
      <c r="AJ18" s="398">
        <f t="shared" si="1"/>
        <v>0</v>
      </c>
      <c r="AK18" s="438"/>
      <c r="AL18" s="404">
        <f t="shared" si="2"/>
        <v>0</v>
      </c>
      <c r="AM18" s="296"/>
      <c r="AN18" s="438"/>
      <c r="AO18" s="438"/>
      <c r="AP18" s="405">
        <f>+K90</f>
        <v>0</v>
      </c>
      <c r="AQ18" s="93"/>
      <c r="AV18" s="403"/>
      <c r="AW18" s="438"/>
      <c r="AX18" s="438"/>
      <c r="AY18" s="439">
        <f t="shared" ref="AY18:AY31" si="14">SUM(AV18:AX18)</f>
        <v>0</v>
      </c>
      <c r="AZ18" s="438"/>
      <c r="BA18" s="438"/>
      <c r="BB18" s="439">
        <f t="shared" ref="BB18:BB31" si="15">SUM(AZ18:BA18)</f>
        <v>0</v>
      </c>
      <c r="BC18" s="398">
        <f t="shared" si="3"/>
        <v>0</v>
      </c>
      <c r="BD18" s="438"/>
      <c r="BE18" s="404">
        <f t="shared" si="4"/>
        <v>0</v>
      </c>
      <c r="BF18" s="296"/>
      <c r="BG18" s="438"/>
      <c r="BH18" s="438"/>
      <c r="BI18" s="405">
        <f>+L90</f>
        <v>0</v>
      </c>
      <c r="BJ18" s="93"/>
      <c r="BO18" s="403"/>
      <c r="BP18" s="438"/>
      <c r="BQ18" s="438"/>
      <c r="BR18" s="439">
        <f t="shared" ref="BR18:BR31" si="16">SUM(BO18:BQ18)</f>
        <v>0</v>
      </c>
      <c r="BS18" s="438"/>
      <c r="BT18" s="438"/>
      <c r="BU18" s="439">
        <f t="shared" ref="BU18:BU31" si="17">SUM(BS18:BT18)</f>
        <v>0</v>
      </c>
      <c r="BV18" s="398">
        <f t="shared" si="5"/>
        <v>0</v>
      </c>
      <c r="BW18" s="438"/>
      <c r="BX18" s="404">
        <f t="shared" si="6"/>
        <v>0</v>
      </c>
      <c r="BY18" s="296"/>
      <c r="BZ18" s="438"/>
      <c r="CA18" s="438"/>
      <c r="CB18" s="405">
        <f>+M90</f>
        <v>0</v>
      </c>
      <c r="CC18" s="93"/>
      <c r="CH18" s="403"/>
      <c r="CI18" s="438"/>
      <c r="CJ18" s="438"/>
      <c r="CK18" s="439">
        <f t="shared" ref="CK18:CK31" si="18">SUM(CH18:CJ18)</f>
        <v>0</v>
      </c>
      <c r="CL18" s="438"/>
      <c r="CM18" s="438"/>
      <c r="CN18" s="439">
        <f t="shared" ref="CN18:CN31" si="19">SUM(CL18:CM18)</f>
        <v>0</v>
      </c>
      <c r="CO18" s="398">
        <f t="shared" si="7"/>
        <v>0</v>
      </c>
      <c r="CP18" s="438"/>
      <c r="CQ18" s="404">
        <f t="shared" si="8"/>
        <v>0</v>
      </c>
      <c r="CR18" s="296"/>
      <c r="CS18" s="438"/>
      <c r="CT18" s="438"/>
      <c r="CU18" s="405">
        <f>+N90</f>
        <v>0</v>
      </c>
      <c r="CV18" s="93"/>
      <c r="DA18" s="403"/>
      <c r="DB18" s="438"/>
      <c r="DC18" s="438"/>
      <c r="DD18" s="439">
        <f t="shared" ref="DD18:DD31" si="20">SUM(DA18:DC18)</f>
        <v>0</v>
      </c>
      <c r="DE18" s="438"/>
      <c r="DF18" s="438"/>
      <c r="DG18" s="439">
        <f t="shared" ref="DG18:DG31" si="21">SUM(DE18:DF18)</f>
        <v>0</v>
      </c>
      <c r="DH18" s="398">
        <f t="shared" si="9"/>
        <v>0</v>
      </c>
      <c r="DI18" s="438"/>
      <c r="DJ18" s="404">
        <f t="shared" si="10"/>
        <v>0</v>
      </c>
      <c r="DK18" s="296"/>
      <c r="DL18" s="438"/>
      <c r="DM18" s="438"/>
      <c r="DN18" s="405">
        <f>+O90</f>
        <v>0</v>
      </c>
      <c r="DO18" s="93"/>
    </row>
    <row r="19" spans="1:119">
      <c r="A19" s="401" t="s">
        <v>770</v>
      </c>
      <c r="B19" s="97" t="s">
        <v>767</v>
      </c>
      <c r="C19" s="97"/>
      <c r="D19" s="97"/>
      <c r="E19" s="97"/>
      <c r="F19" s="97"/>
      <c r="G19" s="97"/>
      <c r="H19" s="97"/>
      <c r="I19" s="97"/>
      <c r="J19" s="93" t="s">
        <v>768</v>
      </c>
      <c r="K19" s="402">
        <f t="shared" ref="K19:O19" si="22">K94</f>
        <v>0</v>
      </c>
      <c r="L19" s="402">
        <f t="shared" si="22"/>
        <v>0</v>
      </c>
      <c r="M19" s="402">
        <f t="shared" si="22"/>
        <v>0</v>
      </c>
      <c r="N19" s="402">
        <f t="shared" si="22"/>
        <v>0</v>
      </c>
      <c r="O19" s="402">
        <f t="shared" si="22"/>
        <v>0</v>
      </c>
      <c r="P19" s="93"/>
      <c r="Q19" s="93"/>
      <c r="R19" s="93"/>
      <c r="S19" s="93"/>
      <c r="T19" s="93"/>
      <c r="U19" s="93"/>
      <c r="V19" s="93"/>
      <c r="W19" s="93"/>
      <c r="X19" s="93"/>
      <c r="Y19" s="93"/>
      <c r="Z19" s="93"/>
      <c r="AA19" s="93"/>
      <c r="AB19" s="93"/>
      <c r="AC19" s="403"/>
      <c r="AD19" s="438"/>
      <c r="AE19" s="438"/>
      <c r="AF19" s="439">
        <f t="shared" si="12"/>
        <v>0</v>
      </c>
      <c r="AG19" s="438"/>
      <c r="AH19" s="438"/>
      <c r="AI19" s="439">
        <f t="shared" si="13"/>
        <v>0</v>
      </c>
      <c r="AJ19" s="398">
        <f t="shared" si="1"/>
        <v>0</v>
      </c>
      <c r="AK19" s="438"/>
      <c r="AL19" s="404">
        <f t="shared" si="2"/>
        <v>0</v>
      </c>
      <c r="AM19" s="296"/>
      <c r="AN19" s="438"/>
      <c r="AO19" s="438"/>
      <c r="AP19" s="405">
        <f>+K118</f>
        <v>0</v>
      </c>
      <c r="AQ19" s="93"/>
      <c r="AV19" s="403"/>
      <c r="AW19" s="438"/>
      <c r="AX19" s="438"/>
      <c r="AY19" s="439">
        <f t="shared" si="14"/>
        <v>0</v>
      </c>
      <c r="AZ19" s="438"/>
      <c r="BA19" s="438"/>
      <c r="BB19" s="439">
        <f t="shared" si="15"/>
        <v>0</v>
      </c>
      <c r="BC19" s="398">
        <f>BE19-BD19</f>
        <v>0</v>
      </c>
      <c r="BD19" s="438"/>
      <c r="BE19" s="404">
        <f t="shared" si="4"/>
        <v>0</v>
      </c>
      <c r="BF19" s="296"/>
      <c r="BG19" s="438"/>
      <c r="BH19" s="438"/>
      <c r="BI19" s="405">
        <f>+L118</f>
        <v>0</v>
      </c>
      <c r="BJ19" s="93"/>
      <c r="BO19" s="403"/>
      <c r="BP19" s="438"/>
      <c r="BQ19" s="438"/>
      <c r="BR19" s="439">
        <f t="shared" si="16"/>
        <v>0</v>
      </c>
      <c r="BS19" s="438"/>
      <c r="BT19" s="438"/>
      <c r="BU19" s="439">
        <f t="shared" si="17"/>
        <v>0</v>
      </c>
      <c r="BV19" s="398">
        <f t="shared" si="5"/>
        <v>0</v>
      </c>
      <c r="BW19" s="438"/>
      <c r="BX19" s="404">
        <f t="shared" si="6"/>
        <v>0</v>
      </c>
      <c r="BY19" s="296"/>
      <c r="BZ19" s="438"/>
      <c r="CA19" s="438"/>
      <c r="CB19" s="405">
        <f>+M118</f>
        <v>0</v>
      </c>
      <c r="CC19" s="93"/>
      <c r="CH19" s="403"/>
      <c r="CI19" s="438"/>
      <c r="CJ19" s="438"/>
      <c r="CK19" s="439">
        <f t="shared" si="18"/>
        <v>0</v>
      </c>
      <c r="CL19" s="438"/>
      <c r="CM19" s="438"/>
      <c r="CN19" s="439">
        <f t="shared" si="19"/>
        <v>0</v>
      </c>
      <c r="CO19" s="398">
        <f t="shared" si="7"/>
        <v>0</v>
      </c>
      <c r="CP19" s="438"/>
      <c r="CQ19" s="404">
        <f>CT19-SUM(CR19:CS19)</f>
        <v>0</v>
      </c>
      <c r="CR19" s="296"/>
      <c r="CS19" s="438"/>
      <c r="CT19" s="438"/>
      <c r="CU19" s="405">
        <f>+N118</f>
        <v>0</v>
      </c>
      <c r="CV19" s="93"/>
      <c r="DA19" s="403"/>
      <c r="DB19" s="438"/>
      <c r="DC19" s="438"/>
      <c r="DD19" s="439">
        <f t="shared" si="20"/>
        <v>0</v>
      </c>
      <c r="DE19" s="438"/>
      <c r="DF19" s="438"/>
      <c r="DG19" s="439">
        <f t="shared" si="21"/>
        <v>0</v>
      </c>
      <c r="DH19" s="398">
        <f t="shared" si="9"/>
        <v>0</v>
      </c>
      <c r="DI19" s="438"/>
      <c r="DJ19" s="404">
        <f t="shared" si="10"/>
        <v>0</v>
      </c>
      <c r="DK19" s="296"/>
      <c r="DL19" s="438"/>
      <c r="DM19" s="438"/>
      <c r="DN19" s="405">
        <f>+O118</f>
        <v>0</v>
      </c>
      <c r="DO19" s="93"/>
    </row>
    <row r="20" spans="1:119">
      <c r="A20" s="401" t="s">
        <v>771</v>
      </c>
      <c r="B20" s="97" t="s">
        <v>767</v>
      </c>
      <c r="C20" s="97"/>
      <c r="D20" s="97"/>
      <c r="E20" s="97"/>
      <c r="F20" s="97"/>
      <c r="G20" s="97"/>
      <c r="H20" s="97"/>
      <c r="I20" s="97"/>
      <c r="J20" s="93" t="s">
        <v>768</v>
      </c>
      <c r="K20" s="402">
        <f t="shared" ref="K20:O20" si="23">K122</f>
        <v>0</v>
      </c>
      <c r="L20" s="402">
        <f t="shared" si="23"/>
        <v>0</v>
      </c>
      <c r="M20" s="402">
        <f t="shared" si="23"/>
        <v>0</v>
      </c>
      <c r="N20" s="402">
        <f t="shared" si="23"/>
        <v>0</v>
      </c>
      <c r="O20" s="402">
        <f t="shared" si="23"/>
        <v>0</v>
      </c>
      <c r="AC20" s="403"/>
      <c r="AD20" s="438"/>
      <c r="AE20" s="438"/>
      <c r="AF20" s="439">
        <f t="shared" si="12"/>
        <v>0</v>
      </c>
      <c r="AG20" s="438"/>
      <c r="AH20" s="438"/>
      <c r="AI20" s="439">
        <f t="shared" si="13"/>
        <v>0</v>
      </c>
      <c r="AJ20" s="398">
        <f t="shared" si="1"/>
        <v>0</v>
      </c>
      <c r="AK20" s="438"/>
      <c r="AL20" s="404">
        <f t="shared" si="2"/>
        <v>0</v>
      </c>
      <c r="AM20" s="296"/>
      <c r="AN20" s="438"/>
      <c r="AO20" s="438"/>
      <c r="AP20" s="405">
        <f>+K146</f>
        <v>0</v>
      </c>
      <c r="AQ20" s="93"/>
      <c r="AV20" s="403"/>
      <c r="AW20" s="438"/>
      <c r="AX20" s="438"/>
      <c r="AY20" s="439">
        <f t="shared" si="14"/>
        <v>0</v>
      </c>
      <c r="AZ20" s="438"/>
      <c r="BA20" s="438"/>
      <c r="BB20" s="439">
        <f t="shared" si="15"/>
        <v>0</v>
      </c>
      <c r="BC20" s="398">
        <f t="shared" si="3"/>
        <v>0</v>
      </c>
      <c r="BD20" s="438"/>
      <c r="BE20" s="404">
        <f t="shared" si="4"/>
        <v>0</v>
      </c>
      <c r="BF20" s="296"/>
      <c r="BG20" s="438"/>
      <c r="BH20" s="438"/>
      <c r="BI20" s="405">
        <f>+L146</f>
        <v>0</v>
      </c>
      <c r="BJ20" s="93"/>
      <c r="BO20" s="403"/>
      <c r="BP20" s="438"/>
      <c r="BQ20" s="438"/>
      <c r="BR20" s="439">
        <f t="shared" si="16"/>
        <v>0</v>
      </c>
      <c r="BS20" s="438"/>
      <c r="BT20" s="438"/>
      <c r="BU20" s="439">
        <f t="shared" si="17"/>
        <v>0</v>
      </c>
      <c r="BV20" s="398">
        <f t="shared" si="5"/>
        <v>0</v>
      </c>
      <c r="BW20" s="438"/>
      <c r="BX20" s="404">
        <f t="shared" si="6"/>
        <v>0</v>
      </c>
      <c r="BY20" s="296"/>
      <c r="BZ20" s="438"/>
      <c r="CA20" s="438"/>
      <c r="CB20" s="405">
        <f>+M146</f>
        <v>0</v>
      </c>
      <c r="CC20" s="93"/>
      <c r="CH20" s="403"/>
      <c r="CI20" s="438"/>
      <c r="CJ20" s="438"/>
      <c r="CK20" s="439">
        <f t="shared" si="18"/>
        <v>0</v>
      </c>
      <c r="CL20" s="438"/>
      <c r="CM20" s="438"/>
      <c r="CN20" s="439">
        <f t="shared" si="19"/>
        <v>0</v>
      </c>
      <c r="CO20" s="398">
        <f t="shared" si="7"/>
        <v>0</v>
      </c>
      <c r="CP20" s="438"/>
      <c r="CQ20" s="404">
        <f t="shared" si="8"/>
        <v>0</v>
      </c>
      <c r="CR20" s="296"/>
      <c r="CS20" s="438"/>
      <c r="CT20" s="438"/>
      <c r="CU20" s="405">
        <f>+N146</f>
        <v>0</v>
      </c>
      <c r="CV20" s="93"/>
      <c r="DA20" s="403"/>
      <c r="DB20" s="438"/>
      <c r="DC20" s="438"/>
      <c r="DD20" s="439">
        <f t="shared" si="20"/>
        <v>0</v>
      </c>
      <c r="DE20" s="438"/>
      <c r="DF20" s="438"/>
      <c r="DG20" s="439">
        <f t="shared" si="21"/>
        <v>0</v>
      </c>
      <c r="DH20" s="398">
        <f t="shared" si="9"/>
        <v>0</v>
      </c>
      <c r="DI20" s="438"/>
      <c r="DJ20" s="404">
        <f t="shared" si="10"/>
        <v>0</v>
      </c>
      <c r="DK20" s="296"/>
      <c r="DL20" s="438"/>
      <c r="DM20" s="438"/>
      <c r="DN20" s="405">
        <f>+O146</f>
        <v>0</v>
      </c>
      <c r="DO20" s="93"/>
    </row>
    <row r="21" spans="1:119">
      <c r="A21" s="401" t="s">
        <v>772</v>
      </c>
      <c r="B21" s="97" t="s">
        <v>767</v>
      </c>
      <c r="C21" s="97"/>
      <c r="D21" s="97"/>
      <c r="E21" s="97"/>
      <c r="F21" s="97"/>
      <c r="G21" s="97"/>
      <c r="H21" s="97"/>
      <c r="I21" s="97"/>
      <c r="J21" s="93" t="s">
        <v>768</v>
      </c>
      <c r="K21" s="402">
        <f t="shared" ref="K21:O21" si="24">K150</f>
        <v>0</v>
      </c>
      <c r="L21" s="402">
        <f t="shared" si="24"/>
        <v>0</v>
      </c>
      <c r="M21" s="402">
        <f t="shared" si="24"/>
        <v>0</v>
      </c>
      <c r="N21" s="402">
        <f t="shared" si="24"/>
        <v>0</v>
      </c>
      <c r="O21" s="402">
        <f t="shared" si="24"/>
        <v>0</v>
      </c>
      <c r="P21" s="93"/>
      <c r="Q21" s="93"/>
      <c r="R21" s="93"/>
      <c r="S21" s="93"/>
      <c r="T21" s="93"/>
      <c r="U21" s="93"/>
      <c r="V21" s="93"/>
      <c r="W21" s="93"/>
      <c r="X21" s="93"/>
      <c r="Y21" s="93"/>
      <c r="Z21" s="93"/>
      <c r="AA21" s="93"/>
      <c r="AB21" s="93"/>
      <c r="AC21" s="403"/>
      <c r="AD21" s="438"/>
      <c r="AE21" s="438"/>
      <c r="AF21" s="439">
        <f t="shared" si="12"/>
        <v>0</v>
      </c>
      <c r="AG21" s="438"/>
      <c r="AH21" s="438"/>
      <c r="AI21" s="439">
        <f t="shared" si="13"/>
        <v>0</v>
      </c>
      <c r="AJ21" s="398">
        <f t="shared" si="1"/>
        <v>0</v>
      </c>
      <c r="AK21" s="438"/>
      <c r="AL21" s="404">
        <f t="shared" si="2"/>
        <v>0</v>
      </c>
      <c r="AM21" s="296"/>
      <c r="AN21" s="438"/>
      <c r="AO21" s="438"/>
      <c r="AP21" s="405">
        <f>+K174</f>
        <v>0</v>
      </c>
      <c r="AQ21" s="93"/>
      <c r="AV21" s="403"/>
      <c r="AW21" s="438"/>
      <c r="AX21" s="438"/>
      <c r="AY21" s="439">
        <f t="shared" si="14"/>
        <v>0</v>
      </c>
      <c r="AZ21" s="438"/>
      <c r="BA21" s="438"/>
      <c r="BB21" s="439">
        <f>SUM(AZ21:BA21)</f>
        <v>0</v>
      </c>
      <c r="BC21" s="398">
        <f t="shared" si="3"/>
        <v>0</v>
      </c>
      <c r="BD21" s="438"/>
      <c r="BE21" s="404">
        <f t="shared" si="4"/>
        <v>0</v>
      </c>
      <c r="BF21" s="296"/>
      <c r="BG21" s="438"/>
      <c r="BH21" s="438"/>
      <c r="BI21" s="405">
        <f>+L174</f>
        <v>0</v>
      </c>
      <c r="BJ21" s="93"/>
      <c r="BO21" s="403"/>
      <c r="BP21" s="438"/>
      <c r="BQ21" s="438"/>
      <c r="BR21" s="439">
        <f>SUM(BO21:BQ21)</f>
        <v>0</v>
      </c>
      <c r="BS21" s="438"/>
      <c r="BT21" s="438"/>
      <c r="BU21" s="439">
        <f>SUM(BS21:BT21)</f>
        <v>0</v>
      </c>
      <c r="BV21" s="398">
        <f t="shared" si="5"/>
        <v>0</v>
      </c>
      <c r="BW21" s="438"/>
      <c r="BX21" s="404">
        <f t="shared" si="6"/>
        <v>0</v>
      </c>
      <c r="BY21" s="296"/>
      <c r="BZ21" s="438"/>
      <c r="CA21" s="438"/>
      <c r="CB21" s="405">
        <f>+M174</f>
        <v>0</v>
      </c>
      <c r="CC21" s="93"/>
      <c r="CH21" s="403"/>
      <c r="CI21" s="438"/>
      <c r="CJ21" s="438"/>
      <c r="CK21" s="439">
        <f t="shared" si="18"/>
        <v>0</v>
      </c>
      <c r="CL21" s="438"/>
      <c r="CM21" s="438"/>
      <c r="CN21" s="439">
        <f t="shared" si="19"/>
        <v>0</v>
      </c>
      <c r="CO21" s="398">
        <f t="shared" si="7"/>
        <v>0</v>
      </c>
      <c r="CP21" s="438"/>
      <c r="CQ21" s="404">
        <f t="shared" si="8"/>
        <v>0</v>
      </c>
      <c r="CR21" s="296"/>
      <c r="CS21" s="438"/>
      <c r="CT21" s="438"/>
      <c r="CU21" s="405">
        <f>+N174</f>
        <v>0</v>
      </c>
      <c r="CV21" s="93"/>
      <c r="DA21" s="403"/>
      <c r="DB21" s="438"/>
      <c r="DC21" s="438"/>
      <c r="DD21" s="439">
        <f t="shared" si="20"/>
        <v>0</v>
      </c>
      <c r="DE21" s="438"/>
      <c r="DF21" s="438"/>
      <c r="DG21" s="439">
        <f>SUM(DE21:DF21)</f>
        <v>0</v>
      </c>
      <c r="DH21" s="398">
        <f t="shared" si="9"/>
        <v>0</v>
      </c>
      <c r="DI21" s="438"/>
      <c r="DJ21" s="404">
        <f t="shared" si="10"/>
        <v>0</v>
      </c>
      <c r="DK21" s="296"/>
      <c r="DL21" s="438"/>
      <c r="DM21" s="438"/>
      <c r="DN21" s="405">
        <f>+O174</f>
        <v>0</v>
      </c>
      <c r="DO21" s="93"/>
    </row>
    <row r="22" spans="1:119">
      <c r="A22" s="401" t="s">
        <v>773</v>
      </c>
      <c r="B22" s="97" t="s">
        <v>767</v>
      </c>
      <c r="C22" s="97"/>
      <c r="D22" s="97"/>
      <c r="E22" s="97"/>
      <c r="F22" s="97"/>
      <c r="G22" s="97"/>
      <c r="H22" s="97"/>
      <c r="I22" s="97"/>
      <c r="J22" s="93" t="s">
        <v>768</v>
      </c>
      <c r="K22" s="402">
        <f t="shared" ref="K22:O22" si="25">K178</f>
        <v>0</v>
      </c>
      <c r="L22" s="402">
        <f t="shared" si="25"/>
        <v>0</v>
      </c>
      <c r="M22" s="402">
        <f t="shared" si="25"/>
        <v>0</v>
      </c>
      <c r="N22" s="402">
        <f t="shared" si="25"/>
        <v>0</v>
      </c>
      <c r="O22" s="402">
        <f t="shared" si="25"/>
        <v>0</v>
      </c>
      <c r="P22" s="93"/>
      <c r="Q22" s="93"/>
      <c r="R22" s="93"/>
      <c r="S22" s="93"/>
      <c r="T22" s="93"/>
      <c r="U22" s="93"/>
      <c r="V22" s="93"/>
      <c r="W22" s="93"/>
      <c r="X22" s="93"/>
      <c r="Y22" s="93"/>
      <c r="Z22" s="93"/>
      <c r="AA22" s="93"/>
      <c r="AB22" s="93"/>
      <c r="AC22" s="403"/>
      <c r="AD22" s="438"/>
      <c r="AE22" s="438"/>
      <c r="AF22" s="439">
        <f t="shared" si="12"/>
        <v>0</v>
      </c>
      <c r="AG22" s="438"/>
      <c r="AH22" s="438"/>
      <c r="AI22" s="439">
        <f t="shared" si="13"/>
        <v>0</v>
      </c>
      <c r="AJ22" s="398">
        <f t="shared" si="1"/>
        <v>0</v>
      </c>
      <c r="AK22" s="438"/>
      <c r="AL22" s="404">
        <f t="shared" si="2"/>
        <v>0</v>
      </c>
      <c r="AM22" s="296"/>
      <c r="AN22" s="438"/>
      <c r="AO22" s="438"/>
      <c r="AP22" s="405">
        <f>+K202</f>
        <v>0</v>
      </c>
      <c r="AQ22" s="93"/>
      <c r="AV22" s="403"/>
      <c r="AW22" s="438"/>
      <c r="AX22" s="438"/>
      <c r="AY22" s="439">
        <f t="shared" si="14"/>
        <v>0</v>
      </c>
      <c r="AZ22" s="438"/>
      <c r="BA22" s="438"/>
      <c r="BB22" s="439">
        <f t="shared" si="15"/>
        <v>0</v>
      </c>
      <c r="BC22" s="398">
        <f t="shared" si="3"/>
        <v>0</v>
      </c>
      <c r="BD22" s="438"/>
      <c r="BE22" s="404">
        <f t="shared" si="4"/>
        <v>0</v>
      </c>
      <c r="BF22" s="296"/>
      <c r="BG22" s="438"/>
      <c r="BH22" s="438"/>
      <c r="BI22" s="405">
        <f>+L202</f>
        <v>0</v>
      </c>
      <c r="BJ22" s="93"/>
      <c r="BO22" s="403"/>
      <c r="BP22" s="438"/>
      <c r="BQ22" s="438"/>
      <c r="BR22" s="439">
        <f t="shared" si="16"/>
        <v>0</v>
      </c>
      <c r="BS22" s="438"/>
      <c r="BT22" s="438"/>
      <c r="BU22" s="439">
        <f t="shared" si="17"/>
        <v>0</v>
      </c>
      <c r="BV22" s="398">
        <f t="shared" si="5"/>
        <v>0</v>
      </c>
      <c r="BW22" s="438"/>
      <c r="BX22" s="404">
        <f t="shared" si="6"/>
        <v>0</v>
      </c>
      <c r="BY22" s="296"/>
      <c r="BZ22" s="438"/>
      <c r="CA22" s="438"/>
      <c r="CB22" s="405">
        <f>+M202</f>
        <v>0</v>
      </c>
      <c r="CC22" s="93"/>
      <c r="CH22" s="403"/>
      <c r="CI22" s="438"/>
      <c r="CJ22" s="438"/>
      <c r="CK22" s="439">
        <f t="shared" si="18"/>
        <v>0</v>
      </c>
      <c r="CL22" s="438"/>
      <c r="CM22" s="438"/>
      <c r="CN22" s="439">
        <f t="shared" si="19"/>
        <v>0</v>
      </c>
      <c r="CO22" s="398">
        <f t="shared" si="7"/>
        <v>0</v>
      </c>
      <c r="CP22" s="438"/>
      <c r="CQ22" s="404">
        <f t="shared" si="8"/>
        <v>0</v>
      </c>
      <c r="CR22" s="296"/>
      <c r="CS22" s="438"/>
      <c r="CT22" s="438"/>
      <c r="CU22" s="405">
        <f>+N202</f>
        <v>0</v>
      </c>
      <c r="CV22" s="93"/>
      <c r="DA22" s="403"/>
      <c r="DB22" s="438"/>
      <c r="DC22" s="438"/>
      <c r="DD22" s="439">
        <f t="shared" si="20"/>
        <v>0</v>
      </c>
      <c r="DE22" s="438"/>
      <c r="DF22" s="438"/>
      <c r="DG22" s="439">
        <f t="shared" si="21"/>
        <v>0</v>
      </c>
      <c r="DH22" s="398">
        <f t="shared" si="9"/>
        <v>0</v>
      </c>
      <c r="DI22" s="438"/>
      <c r="DJ22" s="404">
        <f t="shared" si="10"/>
        <v>0</v>
      </c>
      <c r="DK22" s="296"/>
      <c r="DL22" s="438"/>
      <c r="DM22" s="438"/>
      <c r="DN22" s="405">
        <f>+O202</f>
        <v>0</v>
      </c>
      <c r="DO22" s="93"/>
    </row>
    <row r="23" spans="1:119">
      <c r="A23" s="401" t="s">
        <v>774</v>
      </c>
      <c r="B23" s="97" t="s">
        <v>767</v>
      </c>
      <c r="C23" s="97"/>
      <c r="D23" s="97"/>
      <c r="E23" s="97"/>
      <c r="F23" s="97"/>
      <c r="G23" s="97"/>
      <c r="H23" s="97"/>
      <c r="I23" s="97"/>
      <c r="J23" s="93" t="s">
        <v>768</v>
      </c>
      <c r="K23" s="402">
        <f t="shared" ref="K23:O23" si="26">K206</f>
        <v>0</v>
      </c>
      <c r="L23" s="402">
        <f t="shared" si="26"/>
        <v>0</v>
      </c>
      <c r="M23" s="402">
        <f t="shared" si="26"/>
        <v>0</v>
      </c>
      <c r="N23" s="402">
        <f t="shared" si="26"/>
        <v>0</v>
      </c>
      <c r="O23" s="402">
        <f t="shared" si="26"/>
        <v>0</v>
      </c>
      <c r="P23" s="93"/>
      <c r="Q23" s="93"/>
      <c r="R23" s="93"/>
      <c r="S23" s="93"/>
      <c r="T23" s="93"/>
      <c r="U23" s="93"/>
      <c r="V23" s="93"/>
      <c r="W23" s="93"/>
      <c r="X23" s="93"/>
      <c r="Y23" s="93"/>
      <c r="Z23" s="93"/>
      <c r="AA23" s="93"/>
      <c r="AB23" s="93"/>
      <c r="AC23" s="403"/>
      <c r="AD23" s="438"/>
      <c r="AE23" s="438"/>
      <c r="AF23" s="439">
        <f t="shared" si="12"/>
        <v>0</v>
      </c>
      <c r="AG23" s="438"/>
      <c r="AH23" s="438"/>
      <c r="AI23" s="439">
        <f t="shared" si="13"/>
        <v>0</v>
      </c>
      <c r="AJ23" s="398">
        <f t="shared" si="1"/>
        <v>0</v>
      </c>
      <c r="AK23" s="438"/>
      <c r="AL23" s="404">
        <f t="shared" si="2"/>
        <v>0</v>
      </c>
      <c r="AM23" s="296"/>
      <c r="AN23" s="438"/>
      <c r="AO23" s="438"/>
      <c r="AP23" s="405">
        <f>+K230</f>
        <v>0</v>
      </c>
      <c r="AQ23" s="93"/>
      <c r="AV23" s="403"/>
      <c r="AW23" s="438"/>
      <c r="AX23" s="438"/>
      <c r="AY23" s="439">
        <f t="shared" si="14"/>
        <v>0</v>
      </c>
      <c r="AZ23" s="438"/>
      <c r="BA23" s="438"/>
      <c r="BB23" s="439">
        <f t="shared" si="15"/>
        <v>0</v>
      </c>
      <c r="BC23" s="398">
        <f t="shared" si="3"/>
        <v>0</v>
      </c>
      <c r="BD23" s="438"/>
      <c r="BE23" s="404">
        <f t="shared" si="4"/>
        <v>0</v>
      </c>
      <c r="BF23" s="296"/>
      <c r="BG23" s="438"/>
      <c r="BH23" s="438"/>
      <c r="BI23" s="405">
        <f>+L230</f>
        <v>0</v>
      </c>
      <c r="BJ23" s="93"/>
      <c r="BO23" s="403"/>
      <c r="BP23" s="438"/>
      <c r="BQ23" s="438"/>
      <c r="BR23" s="439">
        <f t="shared" si="16"/>
        <v>0</v>
      </c>
      <c r="BS23" s="438"/>
      <c r="BT23" s="438"/>
      <c r="BU23" s="439">
        <f t="shared" si="17"/>
        <v>0</v>
      </c>
      <c r="BV23" s="398">
        <f t="shared" si="5"/>
        <v>0</v>
      </c>
      <c r="BW23" s="438"/>
      <c r="BX23" s="404">
        <f>CA23-SUM(BY23:BZ23)</f>
        <v>0</v>
      </c>
      <c r="BY23" s="296"/>
      <c r="BZ23" s="438"/>
      <c r="CA23" s="438"/>
      <c r="CB23" s="405">
        <f>+M230</f>
        <v>0</v>
      </c>
      <c r="CC23" s="93"/>
      <c r="CH23" s="403"/>
      <c r="CI23" s="438"/>
      <c r="CJ23" s="438"/>
      <c r="CK23" s="439">
        <f t="shared" si="18"/>
        <v>0</v>
      </c>
      <c r="CL23" s="438"/>
      <c r="CM23" s="438"/>
      <c r="CN23" s="439">
        <f>SUM(CL23:CM23)</f>
        <v>0</v>
      </c>
      <c r="CO23" s="398">
        <f t="shared" si="7"/>
        <v>0</v>
      </c>
      <c r="CP23" s="438"/>
      <c r="CQ23" s="404">
        <f t="shared" si="8"/>
        <v>0</v>
      </c>
      <c r="CR23" s="296"/>
      <c r="CS23" s="438"/>
      <c r="CT23" s="438"/>
      <c r="CU23" s="405">
        <f>+N230</f>
        <v>0</v>
      </c>
      <c r="CV23" s="93"/>
      <c r="DA23" s="403"/>
      <c r="DB23" s="438"/>
      <c r="DC23" s="438"/>
      <c r="DD23" s="439">
        <f t="shared" si="20"/>
        <v>0</v>
      </c>
      <c r="DE23" s="438"/>
      <c r="DF23" s="438"/>
      <c r="DG23" s="439">
        <f t="shared" si="21"/>
        <v>0</v>
      </c>
      <c r="DH23" s="398">
        <f t="shared" si="9"/>
        <v>0</v>
      </c>
      <c r="DI23" s="438"/>
      <c r="DJ23" s="404">
        <f t="shared" si="10"/>
        <v>0</v>
      </c>
      <c r="DK23" s="296"/>
      <c r="DL23" s="438"/>
      <c r="DM23" s="438"/>
      <c r="DN23" s="405">
        <f>+O230</f>
        <v>0</v>
      </c>
      <c r="DO23" s="93"/>
    </row>
    <row r="24" spans="1:119">
      <c r="A24" s="401" t="s">
        <v>775</v>
      </c>
      <c r="B24" s="97" t="s">
        <v>767</v>
      </c>
      <c r="C24" s="97"/>
      <c r="D24" s="97"/>
      <c r="E24" s="97"/>
      <c r="F24" s="97"/>
      <c r="G24" s="97"/>
      <c r="H24" s="97"/>
      <c r="I24" s="97"/>
      <c r="J24" s="93" t="s">
        <v>768</v>
      </c>
      <c r="K24" s="402">
        <f t="shared" ref="K24:O24" si="27">K234</f>
        <v>0</v>
      </c>
      <c r="L24" s="402">
        <f t="shared" si="27"/>
        <v>0</v>
      </c>
      <c r="M24" s="402">
        <f t="shared" si="27"/>
        <v>0</v>
      </c>
      <c r="N24" s="402">
        <f t="shared" si="27"/>
        <v>0</v>
      </c>
      <c r="O24" s="402">
        <f t="shared" si="27"/>
        <v>0</v>
      </c>
      <c r="P24" s="93"/>
      <c r="Q24" s="93"/>
      <c r="R24" s="93"/>
      <c r="S24" s="93"/>
      <c r="T24" s="93"/>
      <c r="U24" s="93"/>
      <c r="V24" s="93"/>
      <c r="W24" s="93"/>
      <c r="X24" s="93"/>
      <c r="Y24" s="93"/>
      <c r="Z24" s="93"/>
      <c r="AA24" s="93"/>
      <c r="AB24" s="93"/>
      <c r="AC24" s="403"/>
      <c r="AD24" s="438"/>
      <c r="AE24" s="438"/>
      <c r="AF24" s="439">
        <f t="shared" si="12"/>
        <v>0</v>
      </c>
      <c r="AG24" s="438"/>
      <c r="AH24" s="438"/>
      <c r="AI24" s="439">
        <f t="shared" si="13"/>
        <v>0</v>
      </c>
      <c r="AJ24" s="398">
        <f t="shared" si="1"/>
        <v>0</v>
      </c>
      <c r="AK24" s="438"/>
      <c r="AL24" s="404">
        <f t="shared" si="2"/>
        <v>0</v>
      </c>
      <c r="AM24" s="296"/>
      <c r="AN24" s="438"/>
      <c r="AO24" s="438"/>
      <c r="AP24" s="405">
        <f>+K258</f>
        <v>0</v>
      </c>
      <c r="AQ24" s="93"/>
      <c r="AV24" s="403"/>
      <c r="AW24" s="438"/>
      <c r="AX24" s="438"/>
      <c r="AY24" s="439">
        <f t="shared" si="14"/>
        <v>0</v>
      </c>
      <c r="AZ24" s="438"/>
      <c r="BA24" s="438"/>
      <c r="BB24" s="439">
        <f t="shared" si="15"/>
        <v>0</v>
      </c>
      <c r="BC24" s="398">
        <f t="shared" si="3"/>
        <v>0</v>
      </c>
      <c r="BD24" s="438"/>
      <c r="BE24" s="404">
        <f t="shared" si="4"/>
        <v>0</v>
      </c>
      <c r="BF24" s="296"/>
      <c r="BG24" s="438"/>
      <c r="BH24" s="438"/>
      <c r="BI24" s="405">
        <f>+L258</f>
        <v>0</v>
      </c>
      <c r="BJ24" s="93"/>
      <c r="BO24" s="403"/>
      <c r="BP24" s="438"/>
      <c r="BQ24" s="438"/>
      <c r="BR24" s="439">
        <f t="shared" si="16"/>
        <v>0</v>
      </c>
      <c r="BS24" s="438"/>
      <c r="BT24" s="438"/>
      <c r="BU24" s="439">
        <f t="shared" si="17"/>
        <v>0</v>
      </c>
      <c r="BV24" s="398">
        <f t="shared" si="5"/>
        <v>0</v>
      </c>
      <c r="BW24" s="438"/>
      <c r="BX24" s="404">
        <f t="shared" si="6"/>
        <v>0</v>
      </c>
      <c r="BY24" s="296"/>
      <c r="BZ24" s="438"/>
      <c r="CA24" s="438"/>
      <c r="CB24" s="405">
        <f>+M258</f>
        <v>0</v>
      </c>
      <c r="CC24" s="93"/>
      <c r="CH24" s="403"/>
      <c r="CI24" s="438"/>
      <c r="CJ24" s="438"/>
      <c r="CK24" s="439">
        <f t="shared" si="18"/>
        <v>0</v>
      </c>
      <c r="CL24" s="438"/>
      <c r="CM24" s="438"/>
      <c r="CN24" s="439">
        <f t="shared" si="19"/>
        <v>0</v>
      </c>
      <c r="CO24" s="398">
        <f t="shared" si="7"/>
        <v>0</v>
      </c>
      <c r="CP24" s="438"/>
      <c r="CQ24" s="404">
        <f t="shared" si="8"/>
        <v>0</v>
      </c>
      <c r="CR24" s="296"/>
      <c r="CS24" s="438"/>
      <c r="CT24" s="438"/>
      <c r="CU24" s="405">
        <f>+N258</f>
        <v>0</v>
      </c>
      <c r="CV24" s="93"/>
      <c r="DA24" s="403"/>
      <c r="DB24" s="438"/>
      <c r="DC24" s="438"/>
      <c r="DD24" s="439">
        <f t="shared" si="20"/>
        <v>0</v>
      </c>
      <c r="DE24" s="438"/>
      <c r="DF24" s="438"/>
      <c r="DG24" s="439">
        <f t="shared" si="21"/>
        <v>0</v>
      </c>
      <c r="DH24" s="398">
        <f t="shared" si="9"/>
        <v>0</v>
      </c>
      <c r="DI24" s="438"/>
      <c r="DJ24" s="404">
        <f t="shared" si="10"/>
        <v>0</v>
      </c>
      <c r="DK24" s="296"/>
      <c r="DL24" s="438"/>
      <c r="DM24" s="438"/>
      <c r="DN24" s="405">
        <f>+O258</f>
        <v>0</v>
      </c>
      <c r="DO24" s="93"/>
    </row>
    <row r="25" spans="1:119">
      <c r="A25" s="401" t="s">
        <v>776</v>
      </c>
      <c r="B25" s="97" t="s">
        <v>767</v>
      </c>
      <c r="C25" s="97"/>
      <c r="D25" s="97"/>
      <c r="E25" s="97"/>
      <c r="F25" s="97"/>
      <c r="G25" s="97"/>
      <c r="H25" s="97"/>
      <c r="I25" s="97"/>
      <c r="J25" s="93" t="s">
        <v>768</v>
      </c>
      <c r="K25" s="402">
        <f t="shared" ref="K25:O25" si="28">K262</f>
        <v>0</v>
      </c>
      <c r="L25" s="402">
        <f t="shared" si="28"/>
        <v>0</v>
      </c>
      <c r="M25" s="402">
        <f t="shared" si="28"/>
        <v>0</v>
      </c>
      <c r="N25" s="402">
        <f t="shared" si="28"/>
        <v>0</v>
      </c>
      <c r="O25" s="402">
        <f t="shared" si="28"/>
        <v>0</v>
      </c>
      <c r="P25" s="93"/>
      <c r="Q25" s="93"/>
      <c r="R25" s="93"/>
      <c r="S25" s="93"/>
      <c r="T25" s="93"/>
      <c r="U25" s="93"/>
      <c r="V25" s="93"/>
      <c r="W25" s="93"/>
      <c r="X25" s="93"/>
      <c r="Y25" s="93"/>
      <c r="Z25" s="93"/>
      <c r="AA25" s="93"/>
      <c r="AB25" s="93"/>
      <c r="AC25" s="403"/>
      <c r="AD25" s="438"/>
      <c r="AE25" s="438"/>
      <c r="AF25" s="439">
        <f t="shared" si="12"/>
        <v>0</v>
      </c>
      <c r="AG25" s="438"/>
      <c r="AH25" s="438"/>
      <c r="AI25" s="439">
        <f t="shared" si="13"/>
        <v>0</v>
      </c>
      <c r="AJ25" s="398">
        <f t="shared" si="1"/>
        <v>0</v>
      </c>
      <c r="AK25" s="438"/>
      <c r="AL25" s="404">
        <f t="shared" si="2"/>
        <v>0</v>
      </c>
      <c r="AM25" s="296"/>
      <c r="AN25" s="438"/>
      <c r="AO25" s="438"/>
      <c r="AP25" s="405">
        <f>+K286</f>
        <v>0</v>
      </c>
      <c r="AQ25" s="93"/>
      <c r="AV25" s="403"/>
      <c r="AW25" s="438"/>
      <c r="AX25" s="438"/>
      <c r="AY25" s="439">
        <f t="shared" si="14"/>
        <v>0</v>
      </c>
      <c r="AZ25" s="438"/>
      <c r="BA25" s="438"/>
      <c r="BB25" s="439">
        <f t="shared" si="15"/>
        <v>0</v>
      </c>
      <c r="BC25" s="398">
        <f t="shared" si="3"/>
        <v>0</v>
      </c>
      <c r="BD25" s="438"/>
      <c r="BE25" s="404">
        <f t="shared" si="4"/>
        <v>0</v>
      </c>
      <c r="BF25" s="296"/>
      <c r="BG25" s="438"/>
      <c r="BH25" s="438"/>
      <c r="BI25" s="405">
        <f>+L286</f>
        <v>0</v>
      </c>
      <c r="BJ25" s="93"/>
      <c r="BO25" s="403"/>
      <c r="BP25" s="438"/>
      <c r="BQ25" s="438"/>
      <c r="BR25" s="439">
        <f t="shared" si="16"/>
        <v>0</v>
      </c>
      <c r="BS25" s="438"/>
      <c r="BT25" s="438"/>
      <c r="BU25" s="439">
        <f t="shared" si="17"/>
        <v>0</v>
      </c>
      <c r="BV25" s="398">
        <f t="shared" si="5"/>
        <v>0</v>
      </c>
      <c r="BW25" s="438"/>
      <c r="BX25" s="404">
        <f t="shared" si="6"/>
        <v>0</v>
      </c>
      <c r="BY25" s="296"/>
      <c r="BZ25" s="438"/>
      <c r="CA25" s="438"/>
      <c r="CB25" s="405">
        <f>+M286</f>
        <v>0</v>
      </c>
      <c r="CC25" s="93"/>
      <c r="CH25" s="403"/>
      <c r="CI25" s="438"/>
      <c r="CJ25" s="438"/>
      <c r="CK25" s="439">
        <f t="shared" si="18"/>
        <v>0</v>
      </c>
      <c r="CL25" s="438"/>
      <c r="CM25" s="438"/>
      <c r="CN25" s="439">
        <f t="shared" si="19"/>
        <v>0</v>
      </c>
      <c r="CO25" s="398">
        <f t="shared" si="7"/>
        <v>0</v>
      </c>
      <c r="CP25" s="438"/>
      <c r="CQ25" s="404">
        <f t="shared" si="8"/>
        <v>0</v>
      </c>
      <c r="CR25" s="296"/>
      <c r="CS25" s="438"/>
      <c r="CT25" s="438"/>
      <c r="CU25" s="405">
        <f>+N286</f>
        <v>0</v>
      </c>
      <c r="CV25" s="93"/>
      <c r="DA25" s="403"/>
      <c r="DB25" s="438"/>
      <c r="DC25" s="438"/>
      <c r="DD25" s="439">
        <f t="shared" si="20"/>
        <v>0</v>
      </c>
      <c r="DE25" s="438"/>
      <c r="DF25" s="438"/>
      <c r="DG25" s="439">
        <f t="shared" si="21"/>
        <v>0</v>
      </c>
      <c r="DH25" s="398">
        <f t="shared" si="9"/>
        <v>0</v>
      </c>
      <c r="DI25" s="438"/>
      <c r="DJ25" s="404">
        <f t="shared" si="10"/>
        <v>0</v>
      </c>
      <c r="DK25" s="296"/>
      <c r="DL25" s="438"/>
      <c r="DM25" s="438"/>
      <c r="DN25" s="405">
        <f>+O286</f>
        <v>0</v>
      </c>
      <c r="DO25" s="93"/>
    </row>
    <row r="26" spans="1:119">
      <c r="A26" s="401" t="s">
        <v>777</v>
      </c>
      <c r="B26" s="97" t="s">
        <v>767</v>
      </c>
      <c r="C26" s="97"/>
      <c r="D26" s="97"/>
      <c r="E26" s="97"/>
      <c r="F26" s="97"/>
      <c r="G26" s="97"/>
      <c r="H26" s="97"/>
      <c r="I26" s="97"/>
      <c r="J26" s="93" t="s">
        <v>768</v>
      </c>
      <c r="K26" s="402">
        <f t="shared" ref="K26:O26" si="29">K290</f>
        <v>0</v>
      </c>
      <c r="L26" s="402">
        <f t="shared" si="29"/>
        <v>0</v>
      </c>
      <c r="M26" s="402">
        <f t="shared" si="29"/>
        <v>0</v>
      </c>
      <c r="N26" s="402">
        <f t="shared" si="29"/>
        <v>0</v>
      </c>
      <c r="O26" s="402">
        <f t="shared" si="29"/>
        <v>0</v>
      </c>
      <c r="P26" s="93"/>
      <c r="Q26" s="93"/>
      <c r="R26" s="93"/>
      <c r="S26" s="93"/>
      <c r="T26" s="93"/>
      <c r="U26" s="93"/>
      <c r="V26" s="93"/>
      <c r="W26" s="93"/>
      <c r="X26" s="93"/>
      <c r="Y26" s="93"/>
      <c r="Z26" s="93"/>
      <c r="AA26" s="93"/>
      <c r="AB26" s="93"/>
      <c r="AC26" s="403"/>
      <c r="AD26" s="438"/>
      <c r="AE26" s="438"/>
      <c r="AF26" s="439">
        <f t="shared" si="12"/>
        <v>0</v>
      </c>
      <c r="AG26" s="438"/>
      <c r="AH26" s="438"/>
      <c r="AI26" s="439">
        <f t="shared" si="13"/>
        <v>0</v>
      </c>
      <c r="AJ26" s="398">
        <f t="shared" si="1"/>
        <v>0</v>
      </c>
      <c r="AK26" s="438"/>
      <c r="AL26" s="404">
        <f t="shared" si="2"/>
        <v>0</v>
      </c>
      <c r="AM26" s="296"/>
      <c r="AN26" s="438"/>
      <c r="AO26" s="438"/>
      <c r="AP26" s="405">
        <f>+K314</f>
        <v>0</v>
      </c>
      <c r="AQ26" s="93"/>
      <c r="AV26" s="403"/>
      <c r="AW26" s="438"/>
      <c r="AX26" s="438"/>
      <c r="AY26" s="439">
        <f t="shared" si="14"/>
        <v>0</v>
      </c>
      <c r="AZ26" s="438"/>
      <c r="BA26" s="438"/>
      <c r="BB26" s="439">
        <f t="shared" si="15"/>
        <v>0</v>
      </c>
      <c r="BC26" s="398">
        <f t="shared" si="3"/>
        <v>0</v>
      </c>
      <c r="BD26" s="438"/>
      <c r="BE26" s="404">
        <f t="shared" si="4"/>
        <v>0</v>
      </c>
      <c r="BF26" s="296"/>
      <c r="BG26" s="438"/>
      <c r="BH26" s="438"/>
      <c r="BI26" s="405">
        <f>+L314</f>
        <v>0</v>
      </c>
      <c r="BJ26" s="93"/>
      <c r="BO26" s="403"/>
      <c r="BP26" s="438"/>
      <c r="BQ26" s="438"/>
      <c r="BR26" s="439">
        <f t="shared" si="16"/>
        <v>0</v>
      </c>
      <c r="BS26" s="438"/>
      <c r="BT26" s="438"/>
      <c r="BU26" s="439">
        <f t="shared" si="17"/>
        <v>0</v>
      </c>
      <c r="BV26" s="398">
        <f t="shared" si="5"/>
        <v>0</v>
      </c>
      <c r="BW26" s="438"/>
      <c r="BX26" s="404">
        <f t="shared" si="6"/>
        <v>0</v>
      </c>
      <c r="BY26" s="296"/>
      <c r="BZ26" s="438"/>
      <c r="CA26" s="438"/>
      <c r="CB26" s="405">
        <f>+M314</f>
        <v>0</v>
      </c>
      <c r="CC26" s="93"/>
      <c r="CH26" s="403"/>
      <c r="CI26" s="438"/>
      <c r="CJ26" s="438"/>
      <c r="CK26" s="439">
        <f t="shared" si="18"/>
        <v>0</v>
      </c>
      <c r="CL26" s="438"/>
      <c r="CM26" s="438"/>
      <c r="CN26" s="439">
        <f t="shared" si="19"/>
        <v>0</v>
      </c>
      <c r="CO26" s="398">
        <f t="shared" si="7"/>
        <v>0</v>
      </c>
      <c r="CP26" s="438"/>
      <c r="CQ26" s="404">
        <f t="shared" si="8"/>
        <v>0</v>
      </c>
      <c r="CR26" s="296"/>
      <c r="CS26" s="438"/>
      <c r="CT26" s="438"/>
      <c r="CU26" s="405">
        <f>+N314</f>
        <v>0</v>
      </c>
      <c r="CV26" s="93"/>
      <c r="DA26" s="403"/>
      <c r="DB26" s="438"/>
      <c r="DC26" s="438"/>
      <c r="DD26" s="439">
        <f t="shared" si="20"/>
        <v>0</v>
      </c>
      <c r="DE26" s="438"/>
      <c r="DF26" s="438"/>
      <c r="DG26" s="439">
        <f t="shared" si="21"/>
        <v>0</v>
      </c>
      <c r="DH26" s="398">
        <f t="shared" si="9"/>
        <v>0</v>
      </c>
      <c r="DI26" s="438"/>
      <c r="DJ26" s="404">
        <f t="shared" si="10"/>
        <v>0</v>
      </c>
      <c r="DK26" s="296"/>
      <c r="DL26" s="438"/>
      <c r="DM26" s="438"/>
      <c r="DN26" s="405">
        <f>+O314</f>
        <v>0</v>
      </c>
      <c r="DO26" s="93"/>
    </row>
    <row r="27" spans="1:119">
      <c r="A27" s="401" t="s">
        <v>778</v>
      </c>
      <c r="B27" s="97" t="s">
        <v>767</v>
      </c>
      <c r="C27" s="97"/>
      <c r="D27" s="97"/>
      <c r="E27" s="97"/>
      <c r="F27" s="97"/>
      <c r="G27" s="97"/>
      <c r="H27" s="97"/>
      <c r="I27" s="97"/>
      <c r="J27" s="93" t="s">
        <v>768</v>
      </c>
      <c r="K27" s="402">
        <f t="shared" ref="K27:O27" si="30">K318</f>
        <v>0</v>
      </c>
      <c r="L27" s="402">
        <f t="shared" si="30"/>
        <v>0</v>
      </c>
      <c r="M27" s="402">
        <f t="shared" si="30"/>
        <v>0</v>
      </c>
      <c r="N27" s="402">
        <f t="shared" si="30"/>
        <v>0</v>
      </c>
      <c r="O27" s="402">
        <f t="shared" si="30"/>
        <v>0</v>
      </c>
      <c r="AC27" s="403"/>
      <c r="AD27" s="438"/>
      <c r="AE27" s="438"/>
      <c r="AF27" s="439">
        <f t="shared" si="12"/>
        <v>0</v>
      </c>
      <c r="AG27" s="438"/>
      <c r="AH27" s="438"/>
      <c r="AI27" s="439">
        <f t="shared" si="13"/>
        <v>0</v>
      </c>
      <c r="AJ27" s="398">
        <f t="shared" si="1"/>
        <v>0</v>
      </c>
      <c r="AK27" s="438"/>
      <c r="AL27" s="404">
        <f t="shared" si="2"/>
        <v>0</v>
      </c>
      <c r="AM27" s="296"/>
      <c r="AN27" s="438"/>
      <c r="AO27" s="438"/>
      <c r="AP27" s="405">
        <f>+K342</f>
        <v>0</v>
      </c>
      <c r="AQ27" s="93"/>
      <c r="AV27" s="403"/>
      <c r="AW27" s="438"/>
      <c r="AX27" s="438"/>
      <c r="AY27" s="439">
        <f t="shared" si="14"/>
        <v>0</v>
      </c>
      <c r="AZ27" s="438"/>
      <c r="BA27" s="438"/>
      <c r="BB27" s="439">
        <f t="shared" si="15"/>
        <v>0</v>
      </c>
      <c r="BC27" s="398">
        <f t="shared" si="3"/>
        <v>0</v>
      </c>
      <c r="BD27" s="438"/>
      <c r="BE27" s="404">
        <f t="shared" si="4"/>
        <v>0</v>
      </c>
      <c r="BF27" s="296"/>
      <c r="BG27" s="438"/>
      <c r="BH27" s="438"/>
      <c r="BI27" s="405">
        <f>+L342</f>
        <v>0</v>
      </c>
      <c r="BJ27" s="93"/>
      <c r="BO27" s="403"/>
      <c r="BP27" s="438"/>
      <c r="BQ27" s="438"/>
      <c r="BR27" s="439">
        <f t="shared" si="16"/>
        <v>0</v>
      </c>
      <c r="BS27" s="438"/>
      <c r="BT27" s="438"/>
      <c r="BU27" s="439">
        <f t="shared" si="17"/>
        <v>0</v>
      </c>
      <c r="BV27" s="398">
        <f t="shared" si="5"/>
        <v>0</v>
      </c>
      <c r="BW27" s="438"/>
      <c r="BX27" s="404">
        <f t="shared" si="6"/>
        <v>0</v>
      </c>
      <c r="BY27" s="296"/>
      <c r="BZ27" s="438"/>
      <c r="CA27" s="438"/>
      <c r="CB27" s="405">
        <f>+M342</f>
        <v>0</v>
      </c>
      <c r="CC27" s="93"/>
      <c r="CH27" s="403"/>
      <c r="CI27" s="438"/>
      <c r="CJ27" s="438"/>
      <c r="CK27" s="439">
        <f>SUM(CH27:CJ27)</f>
        <v>0</v>
      </c>
      <c r="CL27" s="438"/>
      <c r="CM27" s="438"/>
      <c r="CN27" s="439">
        <f t="shared" si="19"/>
        <v>0</v>
      </c>
      <c r="CO27" s="398">
        <f t="shared" si="7"/>
        <v>0</v>
      </c>
      <c r="CP27" s="438"/>
      <c r="CQ27" s="404">
        <f t="shared" si="8"/>
        <v>0</v>
      </c>
      <c r="CR27" s="296"/>
      <c r="CS27" s="438"/>
      <c r="CT27" s="438"/>
      <c r="CU27" s="405">
        <f>+N342</f>
        <v>0</v>
      </c>
      <c r="CV27" s="93"/>
      <c r="DA27" s="403"/>
      <c r="DB27" s="438"/>
      <c r="DC27" s="438"/>
      <c r="DD27" s="439">
        <f t="shared" si="20"/>
        <v>0</v>
      </c>
      <c r="DE27" s="438"/>
      <c r="DF27" s="438"/>
      <c r="DG27" s="439">
        <f t="shared" si="21"/>
        <v>0</v>
      </c>
      <c r="DH27" s="398">
        <f t="shared" si="9"/>
        <v>0</v>
      </c>
      <c r="DI27" s="438"/>
      <c r="DJ27" s="404">
        <f>DM27-SUM(DK27:DL27)</f>
        <v>0</v>
      </c>
      <c r="DK27" s="296"/>
      <c r="DL27" s="438"/>
      <c r="DM27" s="438"/>
      <c r="DN27" s="405">
        <f>+O342</f>
        <v>0</v>
      </c>
      <c r="DO27" s="93"/>
    </row>
    <row r="28" spans="1:119">
      <c r="A28" s="401" t="s">
        <v>779</v>
      </c>
      <c r="B28" s="97" t="s">
        <v>767</v>
      </c>
      <c r="C28" s="97"/>
      <c r="D28" s="97"/>
      <c r="E28" s="97"/>
      <c r="F28" s="97"/>
      <c r="G28" s="97"/>
      <c r="H28" s="97"/>
      <c r="I28" s="97"/>
      <c r="J28" s="93" t="s">
        <v>768</v>
      </c>
      <c r="K28" s="402">
        <f t="shared" ref="K28:O28" si="31">K346</f>
        <v>0</v>
      </c>
      <c r="L28" s="402">
        <f t="shared" si="31"/>
        <v>0</v>
      </c>
      <c r="M28" s="402">
        <f t="shared" si="31"/>
        <v>0</v>
      </c>
      <c r="N28" s="402">
        <f t="shared" si="31"/>
        <v>0</v>
      </c>
      <c r="O28" s="402">
        <f t="shared" si="31"/>
        <v>0</v>
      </c>
      <c r="AC28" s="403"/>
      <c r="AD28" s="438"/>
      <c r="AE28" s="438"/>
      <c r="AF28" s="439">
        <f t="shared" si="12"/>
        <v>0</v>
      </c>
      <c r="AG28" s="438"/>
      <c r="AH28" s="438"/>
      <c r="AI28" s="439">
        <f t="shared" si="13"/>
        <v>0</v>
      </c>
      <c r="AJ28" s="398">
        <f t="shared" si="1"/>
        <v>0</v>
      </c>
      <c r="AK28" s="438"/>
      <c r="AL28" s="404">
        <f t="shared" si="2"/>
        <v>0</v>
      </c>
      <c r="AM28" s="296"/>
      <c r="AN28" s="438"/>
      <c r="AO28" s="438"/>
      <c r="AP28" s="405">
        <f>+K370</f>
        <v>0</v>
      </c>
      <c r="AQ28" s="93"/>
      <c r="AV28" s="403"/>
      <c r="AW28" s="438"/>
      <c r="AX28" s="438"/>
      <c r="AY28" s="439">
        <f t="shared" si="14"/>
        <v>0</v>
      </c>
      <c r="AZ28" s="438"/>
      <c r="BA28" s="438"/>
      <c r="BB28" s="439">
        <f t="shared" si="15"/>
        <v>0</v>
      </c>
      <c r="BC28" s="398">
        <f t="shared" si="3"/>
        <v>0</v>
      </c>
      <c r="BD28" s="438"/>
      <c r="BE28" s="404">
        <f t="shared" si="4"/>
        <v>0</v>
      </c>
      <c r="BF28" s="296"/>
      <c r="BG28" s="438"/>
      <c r="BH28" s="438"/>
      <c r="BI28" s="405">
        <f>+L370</f>
        <v>0</v>
      </c>
      <c r="BJ28" s="93"/>
      <c r="BO28" s="403"/>
      <c r="BP28" s="438"/>
      <c r="BQ28" s="438"/>
      <c r="BR28" s="439">
        <f t="shared" si="16"/>
        <v>0</v>
      </c>
      <c r="BS28" s="438"/>
      <c r="BT28" s="438"/>
      <c r="BU28" s="439">
        <f t="shared" si="17"/>
        <v>0</v>
      </c>
      <c r="BV28" s="398">
        <f t="shared" si="5"/>
        <v>0</v>
      </c>
      <c r="BW28" s="438"/>
      <c r="BX28" s="404">
        <f t="shared" si="6"/>
        <v>0</v>
      </c>
      <c r="BY28" s="296"/>
      <c r="BZ28" s="438"/>
      <c r="CA28" s="438"/>
      <c r="CB28" s="405">
        <f>+M370</f>
        <v>0</v>
      </c>
      <c r="CC28" s="93"/>
      <c r="CH28" s="403"/>
      <c r="CI28" s="438"/>
      <c r="CJ28" s="438"/>
      <c r="CK28" s="439">
        <f t="shared" si="18"/>
        <v>0</v>
      </c>
      <c r="CL28" s="438"/>
      <c r="CM28" s="438"/>
      <c r="CN28" s="439">
        <f t="shared" si="19"/>
        <v>0</v>
      </c>
      <c r="CO28" s="398">
        <f t="shared" si="7"/>
        <v>0</v>
      </c>
      <c r="CP28" s="438"/>
      <c r="CQ28" s="404">
        <f t="shared" si="8"/>
        <v>0</v>
      </c>
      <c r="CR28" s="296"/>
      <c r="CS28" s="438"/>
      <c r="CT28" s="438"/>
      <c r="CU28" s="405">
        <f>+N370</f>
        <v>0</v>
      </c>
      <c r="CV28" s="93"/>
      <c r="DA28" s="403"/>
      <c r="DB28" s="438"/>
      <c r="DC28" s="438"/>
      <c r="DD28" s="439">
        <f t="shared" si="20"/>
        <v>0</v>
      </c>
      <c r="DE28" s="438"/>
      <c r="DF28" s="438"/>
      <c r="DG28" s="439">
        <f t="shared" si="21"/>
        <v>0</v>
      </c>
      <c r="DH28" s="398">
        <f t="shared" si="9"/>
        <v>0</v>
      </c>
      <c r="DI28" s="438"/>
      <c r="DJ28" s="404">
        <f t="shared" si="10"/>
        <v>0</v>
      </c>
      <c r="DK28" s="296"/>
      <c r="DL28" s="438"/>
      <c r="DM28" s="438"/>
      <c r="DN28" s="405">
        <f>+O370</f>
        <v>0</v>
      </c>
      <c r="DO28" s="93"/>
    </row>
    <row r="29" spans="1:119">
      <c r="A29" s="401" t="s">
        <v>780</v>
      </c>
      <c r="B29" s="97" t="s">
        <v>767</v>
      </c>
      <c r="C29" s="97"/>
      <c r="D29" s="97"/>
      <c r="E29" s="97"/>
      <c r="F29" s="97"/>
      <c r="G29" s="97"/>
      <c r="H29" s="97"/>
      <c r="I29" s="97"/>
      <c r="J29" s="93" t="s">
        <v>768</v>
      </c>
      <c r="K29" s="402">
        <f t="shared" ref="K29:O29" si="32">K374</f>
        <v>0</v>
      </c>
      <c r="L29" s="402">
        <f t="shared" si="32"/>
        <v>0</v>
      </c>
      <c r="M29" s="402">
        <f t="shared" si="32"/>
        <v>0</v>
      </c>
      <c r="N29" s="402">
        <f t="shared" si="32"/>
        <v>0</v>
      </c>
      <c r="O29" s="402">
        <f t="shared" si="32"/>
        <v>0</v>
      </c>
      <c r="P29" s="93"/>
      <c r="Q29" s="93"/>
      <c r="R29" s="93"/>
      <c r="S29" s="93"/>
      <c r="T29" s="93"/>
      <c r="U29" s="93"/>
      <c r="V29" s="93"/>
      <c r="W29" s="93"/>
      <c r="X29" s="93"/>
      <c r="Y29" s="93"/>
      <c r="Z29" s="93"/>
      <c r="AA29" s="93"/>
      <c r="AB29" s="93"/>
      <c r="AC29" s="403"/>
      <c r="AD29" s="438"/>
      <c r="AE29" s="438"/>
      <c r="AF29" s="439">
        <f t="shared" si="12"/>
        <v>0</v>
      </c>
      <c r="AG29" s="438"/>
      <c r="AH29" s="438"/>
      <c r="AI29" s="439">
        <f t="shared" si="13"/>
        <v>0</v>
      </c>
      <c r="AJ29" s="398">
        <f t="shared" si="1"/>
        <v>0</v>
      </c>
      <c r="AK29" s="438"/>
      <c r="AL29" s="404">
        <f t="shared" si="2"/>
        <v>0</v>
      </c>
      <c r="AM29" s="296"/>
      <c r="AN29" s="438"/>
      <c r="AO29" s="438"/>
      <c r="AP29" s="405">
        <f>+K398</f>
        <v>0</v>
      </c>
      <c r="AQ29" s="93"/>
      <c r="AV29" s="403"/>
      <c r="AW29" s="438"/>
      <c r="AX29" s="438"/>
      <c r="AY29" s="439">
        <f t="shared" si="14"/>
        <v>0</v>
      </c>
      <c r="AZ29" s="438"/>
      <c r="BA29" s="438"/>
      <c r="BB29" s="439">
        <f t="shared" si="15"/>
        <v>0</v>
      </c>
      <c r="BC29" s="398">
        <f t="shared" si="3"/>
        <v>0</v>
      </c>
      <c r="BD29" s="438"/>
      <c r="BE29" s="404">
        <f t="shared" si="4"/>
        <v>0</v>
      </c>
      <c r="BF29" s="296"/>
      <c r="BG29" s="438"/>
      <c r="BH29" s="438"/>
      <c r="BI29" s="405">
        <f>+L398</f>
        <v>0</v>
      </c>
      <c r="BJ29" s="93"/>
      <c r="BO29" s="403"/>
      <c r="BP29" s="438"/>
      <c r="BQ29" s="438"/>
      <c r="BR29" s="439">
        <f t="shared" si="16"/>
        <v>0</v>
      </c>
      <c r="BS29" s="438"/>
      <c r="BT29" s="438"/>
      <c r="BU29" s="439">
        <f t="shared" si="17"/>
        <v>0</v>
      </c>
      <c r="BV29" s="398">
        <f t="shared" si="5"/>
        <v>0</v>
      </c>
      <c r="BW29" s="438"/>
      <c r="BX29" s="404">
        <f t="shared" si="6"/>
        <v>0</v>
      </c>
      <c r="BY29" s="296"/>
      <c r="BZ29" s="438"/>
      <c r="CA29" s="438"/>
      <c r="CB29" s="405">
        <f>+M398</f>
        <v>0</v>
      </c>
      <c r="CC29" s="93"/>
      <c r="CH29" s="403"/>
      <c r="CI29" s="438"/>
      <c r="CJ29" s="438"/>
      <c r="CK29" s="439">
        <f t="shared" si="18"/>
        <v>0</v>
      </c>
      <c r="CL29" s="438"/>
      <c r="CM29" s="438"/>
      <c r="CN29" s="439">
        <f t="shared" si="19"/>
        <v>0</v>
      </c>
      <c r="CO29" s="398">
        <f t="shared" si="7"/>
        <v>0</v>
      </c>
      <c r="CP29" s="438"/>
      <c r="CQ29" s="404">
        <f t="shared" si="8"/>
        <v>0</v>
      </c>
      <c r="CR29" s="296"/>
      <c r="CS29" s="438"/>
      <c r="CT29" s="438"/>
      <c r="CU29" s="405">
        <f>+N398</f>
        <v>0</v>
      </c>
      <c r="CV29" s="93"/>
      <c r="DA29" s="403"/>
      <c r="DB29" s="438"/>
      <c r="DC29" s="438"/>
      <c r="DD29" s="439">
        <f t="shared" si="20"/>
        <v>0</v>
      </c>
      <c r="DE29" s="438"/>
      <c r="DF29" s="438"/>
      <c r="DG29" s="439">
        <f t="shared" si="21"/>
        <v>0</v>
      </c>
      <c r="DH29" s="398">
        <f t="shared" si="9"/>
        <v>0</v>
      </c>
      <c r="DI29" s="438"/>
      <c r="DJ29" s="404">
        <f t="shared" si="10"/>
        <v>0</v>
      </c>
      <c r="DK29" s="296"/>
      <c r="DL29" s="438"/>
      <c r="DM29" s="438"/>
      <c r="DN29" s="405">
        <f>+O398</f>
        <v>0</v>
      </c>
      <c r="DO29" s="93"/>
    </row>
    <row r="30" spans="1:119">
      <c r="A30" s="401" t="s">
        <v>781</v>
      </c>
      <c r="B30" s="97" t="s">
        <v>767</v>
      </c>
      <c r="C30" s="97"/>
      <c r="D30" s="97"/>
      <c r="E30" s="97"/>
      <c r="F30" s="97"/>
      <c r="G30" s="97"/>
      <c r="H30" s="97"/>
      <c r="I30" s="97"/>
      <c r="J30" s="93" t="s">
        <v>768</v>
      </c>
      <c r="K30" s="402">
        <f t="shared" ref="K30:O30" si="33">K402</f>
        <v>0</v>
      </c>
      <c r="L30" s="402">
        <f t="shared" si="33"/>
        <v>0</v>
      </c>
      <c r="M30" s="402">
        <f t="shared" si="33"/>
        <v>0</v>
      </c>
      <c r="N30" s="402">
        <f t="shared" si="33"/>
        <v>0</v>
      </c>
      <c r="O30" s="402">
        <f t="shared" si="33"/>
        <v>0</v>
      </c>
      <c r="P30" s="93"/>
      <c r="Q30" s="93"/>
      <c r="R30" s="93"/>
      <c r="S30" s="93"/>
      <c r="T30" s="93"/>
      <c r="U30" s="93"/>
      <c r="V30" s="93"/>
      <c r="W30" s="93"/>
      <c r="X30" s="93"/>
      <c r="Y30" s="93"/>
      <c r="Z30" s="93"/>
      <c r="AA30" s="93"/>
      <c r="AB30" s="93"/>
      <c r="AC30" s="403"/>
      <c r="AD30" s="438"/>
      <c r="AE30" s="438"/>
      <c r="AF30" s="439">
        <f t="shared" si="12"/>
        <v>0</v>
      </c>
      <c r="AG30" s="438"/>
      <c r="AH30" s="438"/>
      <c r="AI30" s="439">
        <f t="shared" si="13"/>
        <v>0</v>
      </c>
      <c r="AJ30" s="398">
        <f t="shared" si="1"/>
        <v>0</v>
      </c>
      <c r="AK30" s="438"/>
      <c r="AL30" s="404">
        <f t="shared" si="2"/>
        <v>0</v>
      </c>
      <c r="AM30" s="296"/>
      <c r="AN30" s="438"/>
      <c r="AO30" s="438"/>
      <c r="AP30" s="405">
        <f>+K426</f>
        <v>0</v>
      </c>
      <c r="AQ30" s="93"/>
      <c r="AV30" s="403"/>
      <c r="AW30" s="438"/>
      <c r="AX30" s="438"/>
      <c r="AY30" s="439">
        <f t="shared" si="14"/>
        <v>0</v>
      </c>
      <c r="AZ30" s="438"/>
      <c r="BA30" s="438"/>
      <c r="BB30" s="439">
        <f t="shared" si="15"/>
        <v>0</v>
      </c>
      <c r="BC30" s="398">
        <f t="shared" si="3"/>
        <v>0</v>
      </c>
      <c r="BD30" s="438"/>
      <c r="BE30" s="404">
        <f t="shared" si="4"/>
        <v>0</v>
      </c>
      <c r="BF30" s="296"/>
      <c r="BG30" s="438"/>
      <c r="BH30" s="438"/>
      <c r="BI30" s="405">
        <f>+L426</f>
        <v>0</v>
      </c>
      <c r="BJ30" s="93"/>
      <c r="BO30" s="403"/>
      <c r="BP30" s="438"/>
      <c r="BQ30" s="438"/>
      <c r="BR30" s="439">
        <f t="shared" si="16"/>
        <v>0</v>
      </c>
      <c r="BS30" s="438"/>
      <c r="BT30" s="438"/>
      <c r="BU30" s="439">
        <f t="shared" si="17"/>
        <v>0</v>
      </c>
      <c r="BV30" s="398">
        <f t="shared" si="5"/>
        <v>0</v>
      </c>
      <c r="BW30" s="438"/>
      <c r="BX30" s="404">
        <f t="shared" si="6"/>
        <v>0</v>
      </c>
      <c r="BY30" s="296"/>
      <c r="BZ30" s="438"/>
      <c r="CA30" s="438"/>
      <c r="CB30" s="405">
        <f>+M426</f>
        <v>0</v>
      </c>
      <c r="CC30" s="93"/>
      <c r="CH30" s="403"/>
      <c r="CI30" s="438"/>
      <c r="CJ30" s="438"/>
      <c r="CK30" s="439">
        <f t="shared" si="18"/>
        <v>0</v>
      </c>
      <c r="CL30" s="438"/>
      <c r="CM30" s="438"/>
      <c r="CN30" s="439">
        <f t="shared" si="19"/>
        <v>0</v>
      </c>
      <c r="CO30" s="398">
        <f>CQ30-CP30</f>
        <v>0</v>
      </c>
      <c r="CP30" s="438"/>
      <c r="CQ30" s="404">
        <f t="shared" si="8"/>
        <v>0</v>
      </c>
      <c r="CR30" s="296"/>
      <c r="CS30" s="438"/>
      <c r="CT30" s="438"/>
      <c r="CU30" s="405">
        <f>+N426</f>
        <v>0</v>
      </c>
      <c r="CV30" s="93"/>
      <c r="DA30" s="403"/>
      <c r="DB30" s="438"/>
      <c r="DC30" s="438"/>
      <c r="DD30" s="439">
        <f>SUM(DA30:DC30)</f>
        <v>0</v>
      </c>
      <c r="DE30" s="438"/>
      <c r="DF30" s="438"/>
      <c r="DG30" s="439">
        <f t="shared" si="21"/>
        <v>0</v>
      </c>
      <c r="DH30" s="398">
        <f t="shared" si="9"/>
        <v>0</v>
      </c>
      <c r="DI30" s="438"/>
      <c r="DJ30" s="404">
        <f t="shared" si="10"/>
        <v>0</v>
      </c>
      <c r="DK30" s="296"/>
      <c r="DL30" s="438"/>
      <c r="DM30" s="438"/>
      <c r="DN30" s="405">
        <f>+O426</f>
        <v>0</v>
      </c>
      <c r="DO30" s="93"/>
    </row>
    <row r="31" spans="1:119">
      <c r="A31" s="401" t="s">
        <v>782</v>
      </c>
      <c r="B31" s="97" t="s">
        <v>767</v>
      </c>
      <c r="C31" s="97"/>
      <c r="D31" s="97"/>
      <c r="E31" s="97"/>
      <c r="F31" s="97"/>
      <c r="G31" s="97"/>
      <c r="H31" s="97"/>
      <c r="I31" s="97"/>
      <c r="J31" s="93" t="s">
        <v>768</v>
      </c>
      <c r="K31" s="402">
        <f t="shared" ref="K31:O31" si="34">K430</f>
        <v>0</v>
      </c>
      <c r="L31" s="402">
        <f t="shared" si="34"/>
        <v>0</v>
      </c>
      <c r="M31" s="402">
        <f t="shared" si="34"/>
        <v>0</v>
      </c>
      <c r="N31" s="402">
        <f t="shared" si="34"/>
        <v>0</v>
      </c>
      <c r="O31" s="402">
        <f t="shared" si="34"/>
        <v>0</v>
      </c>
      <c r="P31" s="97"/>
      <c r="Q31" s="97"/>
      <c r="R31" s="97"/>
      <c r="S31" s="97"/>
      <c r="T31" s="97"/>
      <c r="U31" s="97"/>
      <c r="V31" s="97"/>
      <c r="W31" s="97"/>
      <c r="X31" s="97"/>
      <c r="Y31" s="97"/>
      <c r="Z31" s="97"/>
      <c r="AA31" s="97"/>
      <c r="AB31" s="97"/>
      <c r="AC31" s="403"/>
      <c r="AD31" s="438"/>
      <c r="AE31" s="438"/>
      <c r="AF31" s="439">
        <f t="shared" si="12"/>
        <v>0</v>
      </c>
      <c r="AG31" s="438"/>
      <c r="AH31" s="438"/>
      <c r="AI31" s="439">
        <f t="shared" si="13"/>
        <v>0</v>
      </c>
      <c r="AJ31" s="398">
        <f t="shared" si="1"/>
        <v>0</v>
      </c>
      <c r="AK31" s="438"/>
      <c r="AL31" s="404">
        <f t="shared" si="2"/>
        <v>0</v>
      </c>
      <c r="AM31" s="296"/>
      <c r="AN31" s="438"/>
      <c r="AO31" s="438"/>
      <c r="AP31" s="405">
        <f>+K454</f>
        <v>0</v>
      </c>
      <c r="AQ31" s="97"/>
      <c r="AV31" s="403"/>
      <c r="AW31" s="438"/>
      <c r="AX31" s="438"/>
      <c r="AY31" s="439">
        <f t="shared" si="14"/>
        <v>0</v>
      </c>
      <c r="AZ31" s="438"/>
      <c r="BA31" s="438"/>
      <c r="BB31" s="439">
        <f t="shared" si="15"/>
        <v>0</v>
      </c>
      <c r="BC31" s="398">
        <f t="shared" si="3"/>
        <v>0</v>
      </c>
      <c r="BD31" s="438"/>
      <c r="BE31" s="404">
        <f t="shared" si="4"/>
        <v>0</v>
      </c>
      <c r="BF31" s="296"/>
      <c r="BG31" s="438"/>
      <c r="BH31" s="438"/>
      <c r="BI31" s="405">
        <f>+L454</f>
        <v>0</v>
      </c>
      <c r="BJ31" s="97"/>
      <c r="BO31" s="403"/>
      <c r="BP31" s="438"/>
      <c r="BQ31" s="438"/>
      <c r="BR31" s="439">
        <f t="shared" si="16"/>
        <v>0</v>
      </c>
      <c r="BS31" s="438"/>
      <c r="BT31" s="438"/>
      <c r="BU31" s="439">
        <f t="shared" si="17"/>
        <v>0</v>
      </c>
      <c r="BV31" s="398">
        <f t="shared" si="5"/>
        <v>0</v>
      </c>
      <c r="BW31" s="438"/>
      <c r="BX31" s="404">
        <f t="shared" si="6"/>
        <v>0</v>
      </c>
      <c r="BY31" s="296"/>
      <c r="BZ31" s="438"/>
      <c r="CA31" s="438"/>
      <c r="CB31" s="405">
        <f>+M454</f>
        <v>0</v>
      </c>
      <c r="CC31" s="97"/>
      <c r="CH31" s="403"/>
      <c r="CI31" s="438"/>
      <c r="CJ31" s="438"/>
      <c r="CK31" s="439">
        <f t="shared" si="18"/>
        <v>0</v>
      </c>
      <c r="CL31" s="438"/>
      <c r="CM31" s="438"/>
      <c r="CN31" s="439">
        <f t="shared" si="19"/>
        <v>0</v>
      </c>
      <c r="CO31" s="398">
        <f t="shared" si="7"/>
        <v>0</v>
      </c>
      <c r="CP31" s="438"/>
      <c r="CQ31" s="404">
        <f t="shared" si="8"/>
        <v>0</v>
      </c>
      <c r="CR31" s="296"/>
      <c r="CS31" s="438"/>
      <c r="CT31" s="438"/>
      <c r="CU31" s="405">
        <f>+N454</f>
        <v>0</v>
      </c>
      <c r="CV31" s="97"/>
      <c r="DA31" s="403"/>
      <c r="DB31" s="438"/>
      <c r="DC31" s="438"/>
      <c r="DD31" s="439">
        <f t="shared" si="20"/>
        <v>0</v>
      </c>
      <c r="DE31" s="438"/>
      <c r="DF31" s="438"/>
      <c r="DG31" s="439">
        <f t="shared" si="21"/>
        <v>0</v>
      </c>
      <c r="DH31" s="398">
        <f t="shared" si="9"/>
        <v>0</v>
      </c>
      <c r="DI31" s="438"/>
      <c r="DJ31" s="404">
        <f t="shared" si="10"/>
        <v>0</v>
      </c>
      <c r="DK31" s="296"/>
      <c r="DL31" s="438"/>
      <c r="DM31" s="438"/>
      <c r="DN31" s="405">
        <f>+O454</f>
        <v>0</v>
      </c>
      <c r="DO31" s="97"/>
    </row>
    <row r="32" spans="1:119">
      <c r="A32" s="99" t="s">
        <v>279</v>
      </c>
      <c r="B32" s="97"/>
      <c r="C32" s="97"/>
      <c r="D32" s="97"/>
      <c r="E32" s="97"/>
      <c r="F32" s="97"/>
      <c r="G32" s="97"/>
      <c r="H32" s="97"/>
      <c r="I32" s="97"/>
      <c r="J32" s="93" t="s">
        <v>768</v>
      </c>
      <c r="K32" s="406">
        <f>SUM(K17:K31)</f>
        <v>0</v>
      </c>
      <c r="L32" s="406">
        <f>SUM(L17:L31)</f>
        <v>0</v>
      </c>
      <c r="M32" s="406">
        <f>SUM(M17:M31)</f>
        <v>0</v>
      </c>
      <c r="N32" s="406">
        <f>SUM(N17:N31)</f>
        <v>0</v>
      </c>
      <c r="O32" s="406">
        <f>SUM(O17:O31)</f>
        <v>0</v>
      </c>
      <c r="P32" s="97"/>
      <c r="Q32" s="97"/>
      <c r="R32" s="97"/>
      <c r="S32" s="97"/>
      <c r="T32" s="97"/>
      <c r="U32" s="97"/>
      <c r="V32" s="97"/>
      <c r="W32" s="97"/>
      <c r="X32" s="97"/>
      <c r="Y32" s="97"/>
      <c r="Z32" s="97"/>
      <c r="AA32" s="97"/>
      <c r="AB32" s="97"/>
      <c r="AC32" s="404">
        <f t="shared" ref="AC32:AO32" si="35">SUM(AC17:AC31)</f>
        <v>0</v>
      </c>
      <c r="AD32" s="404">
        <f t="shared" si="35"/>
        <v>0</v>
      </c>
      <c r="AE32" s="404">
        <f t="shared" si="35"/>
        <v>0</v>
      </c>
      <c r="AF32" s="404">
        <f t="shared" si="35"/>
        <v>0</v>
      </c>
      <c r="AG32" s="404">
        <f t="shared" si="35"/>
        <v>0</v>
      </c>
      <c r="AH32" s="404">
        <f t="shared" si="35"/>
        <v>0</v>
      </c>
      <c r="AI32" s="404">
        <f t="shared" si="35"/>
        <v>0</v>
      </c>
      <c r="AJ32" s="398">
        <f t="shared" si="35"/>
        <v>0.12386228600014659</v>
      </c>
      <c r="AK32" s="404">
        <f t="shared" si="35"/>
        <v>0</v>
      </c>
      <c r="AL32" s="404">
        <f t="shared" si="35"/>
        <v>0.12386228600014659</v>
      </c>
      <c r="AM32" s="296"/>
      <c r="AN32" s="404">
        <f t="shared" si="35"/>
        <v>0.87515537357432149</v>
      </c>
      <c r="AO32" s="404">
        <f t="shared" si="35"/>
        <v>0.99901765957446809</v>
      </c>
      <c r="AP32" s="98"/>
      <c r="AQ32" s="97"/>
      <c r="AV32" s="404">
        <f t="shared" ref="AV32:BE32" si="36">SUM(AV17:AV31)</f>
        <v>0</v>
      </c>
      <c r="AW32" s="404">
        <f t="shared" si="36"/>
        <v>0</v>
      </c>
      <c r="AX32" s="404">
        <f t="shared" si="36"/>
        <v>0</v>
      </c>
      <c r="AY32" s="404">
        <f t="shared" si="36"/>
        <v>0</v>
      </c>
      <c r="AZ32" s="404">
        <f t="shared" si="36"/>
        <v>0</v>
      </c>
      <c r="BA32" s="404">
        <f t="shared" si="36"/>
        <v>0</v>
      </c>
      <c r="BB32" s="404">
        <f t="shared" si="36"/>
        <v>0</v>
      </c>
      <c r="BC32" s="398">
        <f t="shared" si="36"/>
        <v>0</v>
      </c>
      <c r="BD32" s="404">
        <f t="shared" si="36"/>
        <v>0</v>
      </c>
      <c r="BE32" s="404">
        <f t="shared" si="36"/>
        <v>0</v>
      </c>
      <c r="BF32" s="296"/>
      <c r="BG32" s="404">
        <f t="shared" ref="BG32:BH32" si="37">SUM(BG17:BG31)</f>
        <v>0</v>
      </c>
      <c r="BH32" s="404">
        <f t="shared" si="37"/>
        <v>0</v>
      </c>
      <c r="BI32" s="98"/>
      <c r="BJ32" s="97"/>
      <c r="BO32" s="404">
        <f t="shared" ref="BO32:BW32" si="38">SUM(BO17:BO31)</f>
        <v>0</v>
      </c>
      <c r="BP32" s="404">
        <f t="shared" si="38"/>
        <v>0</v>
      </c>
      <c r="BQ32" s="404">
        <f t="shared" si="38"/>
        <v>0</v>
      </c>
      <c r="BR32" s="404">
        <f t="shared" si="38"/>
        <v>0</v>
      </c>
      <c r="BS32" s="404">
        <f t="shared" si="38"/>
        <v>0</v>
      </c>
      <c r="BT32" s="404">
        <f t="shared" si="38"/>
        <v>0</v>
      </c>
      <c r="BU32" s="404">
        <f t="shared" si="38"/>
        <v>0</v>
      </c>
      <c r="BV32" s="398">
        <f t="shared" si="38"/>
        <v>0</v>
      </c>
      <c r="BW32" s="404">
        <f t="shared" si="38"/>
        <v>0</v>
      </c>
      <c r="BX32" s="404">
        <f>SUM(BX17:BX31)</f>
        <v>0</v>
      </c>
      <c r="BY32" s="296"/>
      <c r="BZ32" s="404">
        <f t="shared" ref="BZ32:CA32" si="39">SUM(BZ17:BZ31)</f>
        <v>0</v>
      </c>
      <c r="CA32" s="404">
        <f t="shared" si="39"/>
        <v>0</v>
      </c>
      <c r="CB32" s="98"/>
      <c r="CC32" s="97"/>
      <c r="CH32" s="404">
        <f t="shared" ref="CH32:CQ32" si="40">SUM(CH17:CH31)</f>
        <v>0</v>
      </c>
      <c r="CI32" s="404">
        <f t="shared" si="40"/>
        <v>0</v>
      </c>
      <c r="CJ32" s="404">
        <f t="shared" si="40"/>
        <v>0</v>
      </c>
      <c r="CK32" s="404">
        <f t="shared" si="40"/>
        <v>0</v>
      </c>
      <c r="CL32" s="404">
        <f t="shared" si="40"/>
        <v>0</v>
      </c>
      <c r="CM32" s="404">
        <f t="shared" si="40"/>
        <v>0</v>
      </c>
      <c r="CN32" s="404">
        <f t="shared" si="40"/>
        <v>0</v>
      </c>
      <c r="CO32" s="398">
        <f t="shared" si="40"/>
        <v>0</v>
      </c>
      <c r="CP32" s="404">
        <f>SUM(CP17:CP31)</f>
        <v>0</v>
      </c>
      <c r="CQ32" s="404">
        <f t="shared" si="40"/>
        <v>0</v>
      </c>
      <c r="CR32" s="296"/>
      <c r="CS32" s="404">
        <f t="shared" ref="CS32:CT32" si="41">SUM(CS17:CS31)</f>
        <v>0</v>
      </c>
      <c r="CT32" s="404">
        <f t="shared" si="41"/>
        <v>0</v>
      </c>
      <c r="CU32" s="98"/>
      <c r="CV32" s="97"/>
      <c r="DA32" s="404">
        <f t="shared" ref="DA32:DJ32" si="42">SUM(DA17:DA31)</f>
        <v>0</v>
      </c>
      <c r="DB32" s="404">
        <f t="shared" si="42"/>
        <v>0</v>
      </c>
      <c r="DC32" s="404">
        <f t="shared" si="42"/>
        <v>0</v>
      </c>
      <c r="DD32" s="404">
        <f t="shared" si="42"/>
        <v>0</v>
      </c>
      <c r="DE32" s="404">
        <f t="shared" si="42"/>
        <v>0</v>
      </c>
      <c r="DF32" s="404">
        <f t="shared" si="42"/>
        <v>0</v>
      </c>
      <c r="DG32" s="404">
        <f t="shared" si="42"/>
        <v>0</v>
      </c>
      <c r="DH32" s="398">
        <f t="shared" si="42"/>
        <v>0</v>
      </c>
      <c r="DI32" s="404">
        <f t="shared" si="42"/>
        <v>0</v>
      </c>
      <c r="DJ32" s="404">
        <f t="shared" si="42"/>
        <v>0</v>
      </c>
      <c r="DK32" s="296"/>
      <c r="DL32" s="404">
        <f t="shared" ref="DL32:DM32" si="43">SUM(DL17:DL31)</f>
        <v>0</v>
      </c>
      <c r="DM32" s="404">
        <f t="shared" si="43"/>
        <v>0</v>
      </c>
      <c r="DN32" s="98"/>
      <c r="DO32" s="97"/>
    </row>
    <row r="33" spans="1:119">
      <c r="A33" s="97"/>
      <c r="B33" s="97"/>
      <c r="C33" s="97"/>
      <c r="D33" s="97"/>
      <c r="E33" s="97"/>
      <c r="F33" s="97"/>
      <c r="G33" s="97"/>
      <c r="H33" s="97"/>
      <c r="I33" s="97"/>
      <c r="J33" s="93"/>
      <c r="K33" s="97"/>
      <c r="L33" s="97"/>
      <c r="M33" s="97"/>
      <c r="N33" s="97"/>
      <c r="O33" s="97"/>
      <c r="P33" s="97"/>
      <c r="Q33" s="97"/>
      <c r="R33" s="97"/>
      <c r="S33" s="97"/>
      <c r="T33" s="97"/>
      <c r="U33" s="97"/>
      <c r="V33" s="97"/>
      <c r="W33" s="97"/>
      <c r="X33" s="97"/>
      <c r="Y33" s="97"/>
      <c r="Z33" s="97"/>
      <c r="AA33" s="97"/>
      <c r="AB33" s="97"/>
      <c r="AJ33" s="407" t="str">
        <f>IF(ABS(AJ32-SUM(AC32:AE32,AG32:AH32))&lt;0.01,"OK","ERROR")</f>
        <v>ERROR</v>
      </c>
      <c r="AK33" s="98"/>
      <c r="AL33" s="98"/>
      <c r="AM33" s="98"/>
      <c r="AN33" s="98"/>
      <c r="AO33" s="98"/>
      <c r="AP33" s="98"/>
      <c r="AQ33" s="97"/>
      <c r="BC33" s="407" t="str">
        <f>IF(ABS(BC32-SUM(AV32:AX32,AZ32:BA32))&lt;0.01,"OK","ERROR")</f>
        <v>OK</v>
      </c>
      <c r="BD33" s="98"/>
      <c r="BE33" s="98"/>
      <c r="BF33" s="98"/>
      <c r="BG33" s="98"/>
      <c r="BH33" s="98"/>
      <c r="BI33" s="98"/>
      <c r="BJ33" s="97"/>
      <c r="BV33" s="407" t="str">
        <f>IF(ABS(BV32-SUM(BO32:BQ32,BS32:BT32))&lt;0.01,"OK","ERROR")</f>
        <v>OK</v>
      </c>
      <c r="BW33" s="98"/>
      <c r="BX33" s="98"/>
      <c r="BY33" s="98"/>
      <c r="BZ33" s="98"/>
      <c r="CA33" s="98"/>
      <c r="CB33" s="98"/>
      <c r="CC33" s="97"/>
      <c r="CO33" s="407" t="str">
        <f>IF(ABS(CO32-SUM(CH32:CJ32,CL32:CM32))&lt;0.01,"OK","ERROR")</f>
        <v>OK</v>
      </c>
      <c r="CP33" s="98"/>
      <c r="CQ33" s="98"/>
      <c r="CR33" s="98"/>
      <c r="CS33" s="98"/>
      <c r="CT33" s="98"/>
      <c r="CU33" s="98"/>
      <c r="CV33" s="97"/>
      <c r="DH33" s="407" t="str">
        <f>IF(ABS(DH32-SUM(DA32:DC32,DE32:DF32))&lt;0.01,"OK","ERROR")</f>
        <v>OK</v>
      </c>
      <c r="DI33" s="98"/>
      <c r="DJ33" s="98"/>
      <c r="DK33" s="98"/>
      <c r="DL33" s="98"/>
      <c r="DM33" s="98"/>
      <c r="DN33" s="98"/>
      <c r="DO33" s="97"/>
    </row>
    <row r="34" spans="1:119" ht="13.5" customHeight="1">
      <c r="A34" s="114" t="s">
        <v>783</v>
      </c>
      <c r="B34" s="112"/>
      <c r="C34" s="112"/>
      <c r="D34" s="112"/>
      <c r="E34" s="112"/>
      <c r="F34" s="112"/>
      <c r="G34" s="112"/>
      <c r="H34" s="112"/>
      <c r="I34" s="112"/>
      <c r="J34" s="113"/>
      <c r="K34" s="112"/>
      <c r="L34" s="112"/>
      <c r="M34" s="112"/>
      <c r="N34" s="112"/>
      <c r="O34" s="112"/>
    </row>
    <row r="35" spans="1:119">
      <c r="A35" s="97"/>
      <c r="B35" s="97"/>
      <c r="C35" s="97"/>
      <c r="D35" s="97"/>
      <c r="E35" s="97"/>
      <c r="F35" s="97"/>
      <c r="G35" s="97"/>
      <c r="H35" s="97"/>
      <c r="I35" s="97"/>
      <c r="J35" s="93"/>
      <c r="K35" s="98"/>
      <c r="L35" s="98"/>
      <c r="M35" s="98"/>
      <c r="N35" s="98"/>
      <c r="O35" s="98"/>
      <c r="P35" s="97"/>
      <c r="Q35" s="97"/>
      <c r="R35" s="97"/>
      <c r="S35" s="97"/>
      <c r="T35" s="97"/>
      <c r="U35" s="97"/>
      <c r="V35" s="97"/>
      <c r="W35" s="97"/>
      <c r="X35" s="97"/>
      <c r="Y35" s="97"/>
      <c r="Z35" s="97"/>
      <c r="AA35" s="97"/>
      <c r="AB35" s="97"/>
      <c r="AQ35" s="97"/>
    </row>
    <row r="36" spans="1:119" ht="14.5" outlineLevel="1">
      <c r="A36" s="408" t="str">
        <f>A17</f>
        <v>Coreso SA</v>
      </c>
      <c r="B36" s="97"/>
      <c r="C36" s="97"/>
      <c r="D36" s="97"/>
      <c r="E36" s="97"/>
      <c r="F36" s="97"/>
      <c r="G36" s="97"/>
      <c r="H36" s="97"/>
      <c r="I36" s="97"/>
      <c r="J36" s="93"/>
      <c r="K36" s="98"/>
      <c r="L36" s="98"/>
      <c r="M36" s="98"/>
      <c r="N36" s="98"/>
      <c r="O36" s="98"/>
      <c r="P36" s="97"/>
      <c r="Q36" s="97"/>
      <c r="R36" s="97"/>
      <c r="S36" s="97"/>
      <c r="T36" s="97"/>
      <c r="U36" s="97"/>
      <c r="V36" s="97"/>
      <c r="W36" s="97"/>
      <c r="X36" s="97"/>
      <c r="Y36" s="97"/>
      <c r="Z36" s="97"/>
      <c r="AA36" s="97"/>
      <c r="AB36" s="97"/>
      <c r="AC36" s="125"/>
      <c r="AQ36" s="97"/>
    </row>
    <row r="37" spans="1:119" outlineLevel="1">
      <c r="A37" s="97" t="s">
        <v>784</v>
      </c>
      <c r="B37" s="97" t="s">
        <v>785</v>
      </c>
      <c r="C37" s="97"/>
      <c r="D37" s="97"/>
      <c r="E37" s="97"/>
      <c r="F37" s="97"/>
      <c r="G37" s="97"/>
      <c r="H37" s="97"/>
      <c r="I37" s="97"/>
      <c r="J37" s="93" t="s">
        <v>768</v>
      </c>
      <c r="K37" s="403"/>
      <c r="L37" s="438"/>
      <c r="M37" s="438"/>
      <c r="N37" s="438"/>
      <c r="O37" s="438"/>
      <c r="P37" s="97"/>
      <c r="Q37" s="97"/>
      <c r="R37" s="97"/>
      <c r="S37" s="97"/>
      <c r="T37" s="97"/>
      <c r="U37" s="97"/>
      <c r="V37" s="97"/>
      <c r="W37" s="97"/>
      <c r="X37" s="97"/>
      <c r="Y37" s="97"/>
      <c r="Z37" s="97"/>
      <c r="AA37" s="97"/>
      <c r="AB37" s="97"/>
      <c r="AQ37" s="97"/>
    </row>
    <row r="38" spans="1:119" outlineLevel="1">
      <c r="A38" s="97" t="s">
        <v>784</v>
      </c>
      <c r="B38" s="97" t="s">
        <v>767</v>
      </c>
      <c r="C38" s="97"/>
      <c r="D38" s="97"/>
      <c r="E38" s="97"/>
      <c r="F38" s="97"/>
      <c r="G38" s="97"/>
      <c r="H38" s="97"/>
      <c r="I38" s="97"/>
      <c r="J38" s="93" t="s">
        <v>768</v>
      </c>
      <c r="K38" s="403"/>
      <c r="L38" s="438"/>
      <c r="M38" s="438"/>
      <c r="N38" s="438"/>
      <c r="O38" s="438"/>
      <c r="P38" s="97"/>
      <c r="Q38" s="97"/>
      <c r="R38" s="97"/>
      <c r="S38" s="97"/>
      <c r="T38" s="97"/>
      <c r="U38" s="97"/>
      <c r="V38" s="97"/>
      <c r="W38" s="97"/>
      <c r="X38" s="97"/>
      <c r="Y38" s="97"/>
      <c r="Z38" s="97"/>
      <c r="AA38" s="97"/>
      <c r="AB38" s="97"/>
      <c r="AQ38" s="97"/>
    </row>
    <row r="39" spans="1:119" outlineLevel="1">
      <c r="A39" s="97" t="s">
        <v>784</v>
      </c>
      <c r="B39" s="97" t="s">
        <v>786</v>
      </c>
      <c r="C39" s="97"/>
      <c r="D39" s="97"/>
      <c r="E39" s="97"/>
      <c r="F39" s="97"/>
      <c r="G39" s="97"/>
      <c r="H39" s="97"/>
      <c r="I39" s="97"/>
      <c r="J39" s="93" t="s">
        <v>252</v>
      </c>
      <c r="K39" s="409">
        <f t="shared" ref="K39:O39" si="44">IFERROR(K38/K37,0)</f>
        <v>0</v>
      </c>
      <c r="L39" s="440">
        <f t="shared" si="44"/>
        <v>0</v>
      </c>
      <c r="M39" s="440">
        <f t="shared" si="44"/>
        <v>0</v>
      </c>
      <c r="N39" s="440">
        <f t="shared" si="44"/>
        <v>0</v>
      </c>
      <c r="O39" s="440">
        <f t="shared" si="44"/>
        <v>0</v>
      </c>
      <c r="P39" s="97"/>
      <c r="Q39" s="97"/>
      <c r="R39" s="97"/>
      <c r="S39" s="97"/>
      <c r="T39" s="97"/>
      <c r="U39" s="97"/>
      <c r="V39" s="97"/>
      <c r="W39" s="97"/>
      <c r="X39" s="97"/>
      <c r="Y39" s="97"/>
      <c r="Z39" s="97"/>
      <c r="AA39" s="97"/>
      <c r="AB39" s="97"/>
      <c r="AQ39" s="97"/>
    </row>
    <row r="40" spans="1:119" outlineLevel="1">
      <c r="A40" s="97" t="s">
        <v>787</v>
      </c>
      <c r="B40" s="97" t="s">
        <v>767</v>
      </c>
      <c r="C40" s="97"/>
      <c r="D40" s="97"/>
      <c r="E40" s="97"/>
      <c r="F40" s="97"/>
      <c r="G40" s="97"/>
      <c r="H40" s="97"/>
      <c r="I40" s="97"/>
      <c r="J40" s="93" t="s">
        <v>768</v>
      </c>
      <c r="K40" s="403"/>
      <c r="L40" s="438"/>
      <c r="M40" s="438"/>
      <c r="N40" s="438"/>
      <c r="O40" s="438"/>
      <c r="P40" s="97"/>
      <c r="Q40" s="97"/>
      <c r="R40" s="97"/>
      <c r="S40" s="97"/>
      <c r="T40" s="97"/>
      <c r="U40" s="97"/>
      <c r="V40" s="97"/>
      <c r="W40" s="97"/>
      <c r="X40" s="97"/>
      <c r="Y40" s="97"/>
      <c r="Z40" s="97"/>
      <c r="AA40" s="97"/>
      <c r="AB40" s="97"/>
      <c r="AQ40" s="97"/>
    </row>
    <row r="41" spans="1:119" outlineLevel="1">
      <c r="A41" s="410" t="s">
        <v>788</v>
      </c>
      <c r="B41" s="97" t="s">
        <v>785</v>
      </c>
      <c r="C41" s="97"/>
      <c r="D41" s="97"/>
      <c r="E41" s="97"/>
      <c r="F41" s="97"/>
      <c r="G41" s="97"/>
      <c r="H41" s="97"/>
      <c r="I41" s="97"/>
      <c r="J41" s="93" t="s">
        <v>768</v>
      </c>
      <c r="K41" s="403"/>
      <c r="L41" s="438"/>
      <c r="M41" s="438"/>
      <c r="N41" s="438"/>
      <c r="O41" s="438"/>
      <c r="P41" s="97"/>
      <c r="Q41" s="97"/>
      <c r="R41" s="97"/>
      <c r="S41" s="97"/>
      <c r="T41" s="97"/>
      <c r="U41" s="97"/>
      <c r="V41" s="97"/>
      <c r="W41" s="97"/>
      <c r="X41" s="97"/>
      <c r="Y41" s="97"/>
      <c r="Z41" s="97"/>
      <c r="AA41" s="97"/>
      <c r="AB41" s="97"/>
      <c r="AQ41" s="97"/>
    </row>
    <row r="42" spans="1:119" outlineLevel="1">
      <c r="A42" s="411" t="str">
        <f>A41</f>
        <v>NGET</v>
      </c>
      <c r="B42" s="97" t="s">
        <v>767</v>
      </c>
      <c r="C42" s="97"/>
      <c r="D42" s="97"/>
      <c r="E42" s="97"/>
      <c r="F42" s="97"/>
      <c r="G42" s="97"/>
      <c r="H42" s="97"/>
      <c r="I42" s="97"/>
      <c r="J42" s="93" t="s">
        <v>768</v>
      </c>
      <c r="K42" s="403"/>
      <c r="L42" s="438"/>
      <c r="M42" s="438"/>
      <c r="N42" s="438"/>
      <c r="O42" s="438"/>
      <c r="P42" s="97"/>
      <c r="Q42" s="97"/>
      <c r="R42" s="97"/>
      <c r="S42" s="97"/>
      <c r="T42" s="97"/>
      <c r="U42" s="97"/>
      <c r="V42" s="97"/>
      <c r="W42" s="97"/>
      <c r="X42" s="97"/>
      <c r="Y42" s="97"/>
      <c r="Z42" s="97"/>
      <c r="AA42" s="97"/>
      <c r="AB42" s="97"/>
      <c r="AQ42" s="97"/>
    </row>
    <row r="43" spans="1:119" outlineLevel="1">
      <c r="A43" s="411" t="str">
        <f>A41</f>
        <v>NGET</v>
      </c>
      <c r="B43" s="97" t="s">
        <v>786</v>
      </c>
      <c r="C43" s="97"/>
      <c r="D43" s="97"/>
      <c r="E43" s="97"/>
      <c r="F43" s="97"/>
      <c r="G43" s="97"/>
      <c r="H43" s="97"/>
      <c r="I43" s="97"/>
      <c r="J43" s="93" t="s">
        <v>252</v>
      </c>
      <c r="K43" s="409">
        <f t="shared" ref="K43:O43" si="45">IFERROR(K42/K41,0)</f>
        <v>0</v>
      </c>
      <c r="L43" s="440">
        <f t="shared" si="45"/>
        <v>0</v>
      </c>
      <c r="M43" s="440">
        <f t="shared" si="45"/>
        <v>0</v>
      </c>
      <c r="N43" s="440">
        <f t="shared" si="45"/>
        <v>0</v>
      </c>
      <c r="O43" s="440">
        <f t="shared" si="45"/>
        <v>0</v>
      </c>
      <c r="P43" s="97"/>
      <c r="Q43" s="97"/>
      <c r="R43" s="97"/>
      <c r="S43" s="97"/>
      <c r="T43" s="97"/>
      <c r="U43" s="97"/>
      <c r="V43" s="97"/>
      <c r="W43" s="97"/>
      <c r="X43" s="97"/>
      <c r="Y43" s="97"/>
      <c r="Z43" s="97"/>
      <c r="AA43" s="97"/>
      <c r="AB43" s="97"/>
      <c r="AQ43" s="97"/>
    </row>
    <row r="44" spans="1:119" outlineLevel="1">
      <c r="A44" s="410" t="s">
        <v>789</v>
      </c>
      <c r="B44" s="97" t="s">
        <v>785</v>
      </c>
      <c r="C44" s="97"/>
      <c r="D44" s="97"/>
      <c r="E44" s="97"/>
      <c r="F44" s="97"/>
      <c r="G44" s="97"/>
      <c r="H44" s="97"/>
      <c r="I44" s="97"/>
      <c r="J44" s="93" t="s">
        <v>768</v>
      </c>
      <c r="K44" s="403"/>
      <c r="L44" s="438"/>
      <c r="M44" s="438"/>
      <c r="N44" s="438"/>
      <c r="O44" s="438"/>
      <c r="P44" s="97"/>
      <c r="Q44" s="97"/>
      <c r="R44" s="97"/>
      <c r="S44" s="97"/>
      <c r="T44" s="97"/>
      <c r="U44" s="97"/>
      <c r="V44" s="97"/>
      <c r="W44" s="97"/>
      <c r="X44" s="97"/>
      <c r="Y44" s="97"/>
      <c r="Z44" s="97"/>
      <c r="AA44" s="97"/>
      <c r="AB44" s="97"/>
      <c r="AQ44" s="97"/>
    </row>
    <row r="45" spans="1:119" outlineLevel="1">
      <c r="A45" s="411" t="str">
        <f>A44</f>
        <v>NGG</v>
      </c>
      <c r="B45" s="97" t="s">
        <v>767</v>
      </c>
      <c r="C45" s="97"/>
      <c r="D45" s="97"/>
      <c r="E45" s="97"/>
      <c r="F45" s="97"/>
      <c r="G45" s="97"/>
      <c r="H45" s="97"/>
      <c r="I45" s="97"/>
      <c r="J45" s="93" t="s">
        <v>768</v>
      </c>
      <c r="K45" s="403"/>
      <c r="L45" s="438"/>
      <c r="M45" s="438"/>
      <c r="N45" s="438"/>
      <c r="O45" s="438"/>
      <c r="P45" s="97"/>
      <c r="Q45" s="97"/>
      <c r="R45" s="97"/>
      <c r="S45" s="97"/>
      <c r="T45" s="97"/>
      <c r="U45" s="97"/>
      <c r="V45" s="97"/>
      <c r="W45" s="97"/>
      <c r="X45" s="97"/>
      <c r="Y45" s="97"/>
      <c r="Z45" s="97"/>
      <c r="AA45" s="97"/>
      <c r="AB45" s="97"/>
      <c r="AQ45" s="97"/>
    </row>
    <row r="46" spans="1:119" outlineLevel="1">
      <c r="A46" s="411" t="str">
        <f>A44</f>
        <v>NGG</v>
      </c>
      <c r="B46" s="97" t="s">
        <v>786</v>
      </c>
      <c r="C46" s="97"/>
      <c r="D46" s="97"/>
      <c r="E46" s="97"/>
      <c r="F46" s="97"/>
      <c r="G46" s="97"/>
      <c r="H46" s="97"/>
      <c r="I46" s="97"/>
      <c r="J46" s="93" t="s">
        <v>252</v>
      </c>
      <c r="K46" s="409">
        <f t="shared" ref="K46:O46" si="46">IFERROR(K45/K44,0)</f>
        <v>0</v>
      </c>
      <c r="L46" s="440">
        <f t="shared" si="46"/>
        <v>0</v>
      </c>
      <c r="M46" s="440">
        <f t="shared" si="46"/>
        <v>0</v>
      </c>
      <c r="N46" s="440">
        <f t="shared" si="46"/>
        <v>0</v>
      </c>
      <c r="O46" s="440">
        <f t="shared" si="46"/>
        <v>0</v>
      </c>
      <c r="P46" s="97"/>
      <c r="Q46" s="97"/>
      <c r="R46" s="97"/>
      <c r="S46" s="97"/>
      <c r="T46" s="97"/>
      <c r="U46" s="97"/>
      <c r="V46" s="97"/>
      <c r="W46" s="97"/>
      <c r="X46" s="97"/>
      <c r="Y46" s="97"/>
      <c r="Z46" s="97"/>
      <c r="AA46" s="97"/>
      <c r="AB46" s="97"/>
      <c r="AQ46" s="97"/>
    </row>
    <row r="47" spans="1:119" outlineLevel="1">
      <c r="A47" s="410" t="s">
        <v>790</v>
      </c>
      <c r="B47" s="97" t="s">
        <v>785</v>
      </c>
      <c r="C47" s="97"/>
      <c r="D47" s="97"/>
      <c r="E47" s="97"/>
      <c r="F47" s="97"/>
      <c r="G47" s="97"/>
      <c r="H47" s="97"/>
      <c r="I47" s="97"/>
      <c r="J47" s="93" t="s">
        <v>768</v>
      </c>
      <c r="K47" s="403"/>
      <c r="L47" s="438"/>
      <c r="M47" s="438"/>
      <c r="N47" s="438"/>
      <c r="O47" s="438"/>
      <c r="P47" s="97"/>
      <c r="Q47" s="97"/>
      <c r="R47" s="97"/>
      <c r="S47" s="97"/>
      <c r="T47" s="97"/>
      <c r="U47" s="97"/>
      <c r="V47" s="97"/>
      <c r="W47" s="97"/>
      <c r="X47" s="97"/>
      <c r="Y47" s="97"/>
      <c r="Z47" s="97"/>
      <c r="AA47" s="97"/>
      <c r="AB47" s="97"/>
      <c r="AQ47" s="97"/>
    </row>
    <row r="48" spans="1:119" outlineLevel="1">
      <c r="A48" s="411" t="str">
        <f>A47</f>
        <v>Other National Grid Group Companies</v>
      </c>
      <c r="B48" s="97" t="s">
        <v>767</v>
      </c>
      <c r="C48" s="97"/>
      <c r="D48" s="97"/>
      <c r="E48" s="97"/>
      <c r="F48" s="97"/>
      <c r="G48" s="97"/>
      <c r="H48" s="97"/>
      <c r="I48" s="97"/>
      <c r="J48" s="93" t="s">
        <v>768</v>
      </c>
      <c r="K48" s="403"/>
      <c r="L48" s="438"/>
      <c r="M48" s="438"/>
      <c r="N48" s="438"/>
      <c r="O48" s="438"/>
      <c r="P48" s="97"/>
      <c r="Q48" s="97"/>
      <c r="R48" s="97"/>
      <c r="S48" s="97"/>
      <c r="T48" s="97"/>
      <c r="U48" s="97"/>
      <c r="V48" s="97"/>
      <c r="W48" s="97"/>
      <c r="X48" s="97"/>
      <c r="Y48" s="97"/>
      <c r="Z48" s="97"/>
      <c r="AA48" s="97"/>
      <c r="AB48" s="97"/>
      <c r="AQ48" s="97"/>
    </row>
    <row r="49" spans="1:118" outlineLevel="1">
      <c r="A49" s="411" t="str">
        <f>A47</f>
        <v>Other National Grid Group Companies</v>
      </c>
      <c r="B49" s="97" t="s">
        <v>786</v>
      </c>
      <c r="C49" s="97"/>
      <c r="D49" s="97"/>
      <c r="E49" s="97"/>
      <c r="F49" s="97"/>
      <c r="G49" s="97"/>
      <c r="H49" s="97"/>
      <c r="I49" s="97"/>
      <c r="J49" s="93" t="s">
        <v>252</v>
      </c>
      <c r="K49" s="409">
        <f t="shared" ref="K49:O49" si="47">IFERROR(K48/K47,0)</f>
        <v>0</v>
      </c>
      <c r="L49" s="440">
        <f t="shared" si="47"/>
        <v>0</v>
      </c>
      <c r="M49" s="440">
        <f t="shared" si="47"/>
        <v>0</v>
      </c>
      <c r="N49" s="440">
        <f t="shared" si="47"/>
        <v>0</v>
      </c>
      <c r="O49" s="440">
        <f t="shared" si="47"/>
        <v>0</v>
      </c>
      <c r="P49" s="97"/>
      <c r="Q49" s="97"/>
      <c r="R49" s="97"/>
      <c r="S49" s="97"/>
      <c r="T49" s="97"/>
      <c r="U49" s="97"/>
      <c r="V49" s="97"/>
      <c r="W49" s="97"/>
      <c r="X49" s="97"/>
      <c r="Y49" s="97"/>
      <c r="Z49" s="97"/>
      <c r="AA49" s="97"/>
      <c r="AB49" s="97"/>
      <c r="AQ49" s="97"/>
    </row>
    <row r="50" spans="1:118" outlineLevel="1">
      <c r="A50" s="410" t="s">
        <v>791</v>
      </c>
      <c r="B50" s="97" t="s">
        <v>785</v>
      </c>
      <c r="C50" s="97"/>
      <c r="D50" s="97"/>
      <c r="E50" s="97"/>
      <c r="F50" s="97"/>
      <c r="G50" s="97"/>
      <c r="H50" s="97"/>
      <c r="I50" s="97"/>
      <c r="J50" s="93" t="s">
        <v>768</v>
      </c>
      <c r="K50" s="403"/>
      <c r="L50" s="438"/>
      <c r="M50" s="438"/>
      <c r="N50" s="438"/>
      <c r="O50" s="438"/>
      <c r="P50" s="97"/>
      <c r="Q50" s="97"/>
      <c r="R50" s="97"/>
      <c r="S50" s="97"/>
      <c r="T50" s="97"/>
      <c r="U50" s="97"/>
      <c r="V50" s="97"/>
      <c r="W50" s="97"/>
      <c r="X50" s="97"/>
      <c r="Y50" s="97"/>
      <c r="Z50" s="97"/>
      <c r="AA50" s="97"/>
      <c r="AB50" s="97"/>
      <c r="AQ50" s="97"/>
    </row>
    <row r="51" spans="1:118" outlineLevel="1">
      <c r="A51" s="411" t="str">
        <f>A50</f>
        <v>[ESO Affiliate or Related Undertaking that do not trade / transact with the ESO 4]</v>
      </c>
      <c r="B51" s="97" t="s">
        <v>767</v>
      </c>
      <c r="C51" s="97"/>
      <c r="D51" s="97"/>
      <c r="E51" s="97"/>
      <c r="F51" s="97"/>
      <c r="G51" s="97"/>
      <c r="H51" s="97"/>
      <c r="I51" s="97"/>
      <c r="J51" s="93" t="s">
        <v>768</v>
      </c>
      <c r="K51" s="403"/>
      <c r="L51" s="438"/>
      <c r="M51" s="438"/>
      <c r="N51" s="438"/>
      <c r="O51" s="438"/>
      <c r="P51" s="97"/>
      <c r="Q51" s="97"/>
      <c r="R51" s="97"/>
      <c r="S51" s="97"/>
      <c r="T51" s="97"/>
      <c r="U51" s="97"/>
      <c r="V51" s="97"/>
      <c r="W51" s="97"/>
      <c r="X51" s="97"/>
      <c r="Y51" s="97"/>
      <c r="Z51" s="97"/>
      <c r="AA51" s="97"/>
      <c r="AB51" s="97"/>
      <c r="AQ51" s="97"/>
    </row>
    <row r="52" spans="1:118" outlineLevel="1">
      <c r="A52" s="411" t="str">
        <f>A50</f>
        <v>[ESO Affiliate or Related Undertaking that do not trade / transact with the ESO 4]</v>
      </c>
      <c r="B52" s="97" t="s">
        <v>786</v>
      </c>
      <c r="C52" s="97"/>
      <c r="D52" s="97"/>
      <c r="E52" s="97"/>
      <c r="F52" s="97"/>
      <c r="G52" s="97"/>
      <c r="H52" s="97"/>
      <c r="I52" s="97"/>
      <c r="J52" s="93" t="s">
        <v>252</v>
      </c>
      <c r="K52" s="409">
        <f t="shared" ref="K52:O52" si="48">IFERROR(K51/K50,0)</f>
        <v>0</v>
      </c>
      <c r="L52" s="440">
        <f t="shared" si="48"/>
        <v>0</v>
      </c>
      <c r="M52" s="440">
        <f t="shared" si="48"/>
        <v>0</v>
      </c>
      <c r="N52" s="440">
        <f t="shared" si="48"/>
        <v>0</v>
      </c>
      <c r="O52" s="440">
        <f t="shared" si="48"/>
        <v>0</v>
      </c>
      <c r="P52" s="97"/>
      <c r="Q52" s="97"/>
      <c r="R52" s="97"/>
      <c r="S52" s="97"/>
      <c r="T52" s="97"/>
      <c r="U52" s="97"/>
      <c r="V52" s="97"/>
      <c r="W52" s="97"/>
      <c r="X52" s="97"/>
      <c r="Y52" s="97"/>
      <c r="Z52" s="97"/>
      <c r="AA52" s="97"/>
      <c r="AB52" s="97"/>
      <c r="AQ52" s="97"/>
    </row>
    <row r="53" spans="1:118" outlineLevel="1">
      <c r="A53" s="410" t="s">
        <v>792</v>
      </c>
      <c r="B53" s="97" t="s">
        <v>785</v>
      </c>
      <c r="C53" s="97"/>
      <c r="D53" s="97"/>
      <c r="E53" s="97"/>
      <c r="F53" s="97"/>
      <c r="G53" s="97"/>
      <c r="H53" s="97"/>
      <c r="I53" s="97"/>
      <c r="J53" s="93" t="s">
        <v>768</v>
      </c>
      <c r="K53" s="403"/>
      <c r="L53" s="438"/>
      <c r="M53" s="438"/>
      <c r="N53" s="438"/>
      <c r="O53" s="438"/>
      <c r="P53" s="97"/>
      <c r="Q53" s="97"/>
      <c r="R53" s="97"/>
      <c r="S53" s="97"/>
      <c r="T53" s="97"/>
      <c r="U53" s="97"/>
      <c r="V53" s="97"/>
      <c r="W53" s="97"/>
      <c r="X53" s="97"/>
      <c r="Y53" s="97"/>
      <c r="Z53" s="97"/>
      <c r="AA53" s="97"/>
      <c r="AB53" s="97"/>
      <c r="AQ53" s="97"/>
    </row>
    <row r="54" spans="1:118" outlineLevel="1">
      <c r="A54" s="411" t="str">
        <f>A53</f>
        <v>[ESO Affiliate or Related Undertaking that do not trade / transact with the ESO 5]</v>
      </c>
      <c r="B54" s="97" t="s">
        <v>767</v>
      </c>
      <c r="C54" s="97"/>
      <c r="D54" s="97"/>
      <c r="E54" s="97"/>
      <c r="F54" s="97"/>
      <c r="G54" s="97"/>
      <c r="H54" s="97"/>
      <c r="I54" s="97"/>
      <c r="J54" s="93" t="s">
        <v>768</v>
      </c>
      <c r="K54" s="403"/>
      <c r="L54" s="438"/>
      <c r="M54" s="438"/>
      <c r="N54" s="438"/>
      <c r="O54" s="438"/>
      <c r="P54" s="97"/>
      <c r="Q54" s="97"/>
      <c r="R54" s="97"/>
      <c r="S54" s="97"/>
      <c r="T54" s="97"/>
      <c r="U54" s="97"/>
      <c r="V54" s="97"/>
      <c r="W54" s="97"/>
      <c r="X54" s="97"/>
      <c r="Y54" s="97"/>
      <c r="Z54" s="97"/>
      <c r="AA54" s="97"/>
      <c r="AB54" s="97"/>
      <c r="AQ54" s="97"/>
    </row>
    <row r="55" spans="1:118" outlineLevel="1">
      <c r="A55" s="411" t="str">
        <f>A53</f>
        <v>[ESO Affiliate or Related Undertaking that do not trade / transact with the ESO 5]</v>
      </c>
      <c r="B55" s="97" t="s">
        <v>786</v>
      </c>
      <c r="C55" s="97"/>
      <c r="D55" s="97"/>
      <c r="E55" s="97"/>
      <c r="F55" s="97"/>
      <c r="G55" s="97"/>
      <c r="H55" s="97"/>
      <c r="I55" s="97"/>
      <c r="J55" s="93" t="s">
        <v>252</v>
      </c>
      <c r="K55" s="409">
        <f t="shared" ref="K55:O55" si="49">IFERROR(K54/K53,0)</f>
        <v>0</v>
      </c>
      <c r="L55" s="440">
        <f t="shared" si="49"/>
        <v>0</v>
      </c>
      <c r="M55" s="440">
        <f t="shared" si="49"/>
        <v>0</v>
      </c>
      <c r="N55" s="440">
        <f t="shared" si="49"/>
        <v>0</v>
      </c>
      <c r="O55" s="440">
        <f t="shared" si="49"/>
        <v>0</v>
      </c>
      <c r="P55" s="97"/>
      <c r="Q55" s="97"/>
      <c r="R55" s="97"/>
      <c r="S55" s="97"/>
      <c r="T55" s="97"/>
      <c r="U55" s="97"/>
      <c r="V55" s="97"/>
      <c r="W55" s="97"/>
      <c r="X55" s="97"/>
      <c r="Y55" s="97"/>
      <c r="Z55" s="97"/>
      <c r="AA55" s="97"/>
      <c r="AB55" s="97"/>
      <c r="AQ55" s="97"/>
    </row>
    <row r="56" spans="1:118" outlineLevel="1">
      <c r="A56" s="410" t="s">
        <v>793</v>
      </c>
      <c r="B56" s="97" t="s">
        <v>785</v>
      </c>
      <c r="C56" s="97"/>
      <c r="D56" s="97"/>
      <c r="E56" s="97"/>
      <c r="F56" s="97"/>
      <c r="G56" s="97"/>
      <c r="H56" s="97"/>
      <c r="I56" s="97"/>
      <c r="J56" s="93" t="s">
        <v>768</v>
      </c>
      <c r="K56" s="403"/>
      <c r="L56" s="438"/>
      <c r="M56" s="438"/>
      <c r="N56" s="438"/>
      <c r="O56" s="438"/>
      <c r="P56" s="97"/>
      <c r="Q56" s="97"/>
      <c r="R56" s="97"/>
      <c r="S56" s="97"/>
      <c r="T56" s="97"/>
      <c r="U56" s="97"/>
      <c r="V56" s="97"/>
      <c r="W56" s="97"/>
      <c r="X56" s="97"/>
      <c r="Y56" s="97"/>
      <c r="Z56" s="97"/>
      <c r="AA56" s="97"/>
      <c r="AB56" s="97"/>
      <c r="AQ56" s="97"/>
    </row>
    <row r="57" spans="1:118" outlineLevel="1">
      <c r="A57" s="411" t="str">
        <f>A56</f>
        <v>[ESO Affiliate or Related Undertaking that do not trade / transact with the ESO 6]</v>
      </c>
      <c r="B57" s="97" t="s">
        <v>767</v>
      </c>
      <c r="C57" s="97"/>
      <c r="D57" s="97"/>
      <c r="E57" s="97"/>
      <c r="F57" s="97"/>
      <c r="G57" s="97"/>
      <c r="H57" s="97"/>
      <c r="I57" s="97"/>
      <c r="J57" s="93" t="s">
        <v>768</v>
      </c>
      <c r="K57" s="403"/>
      <c r="L57" s="438"/>
      <c r="M57" s="438"/>
      <c r="N57" s="438"/>
      <c r="O57" s="438"/>
      <c r="P57" s="97"/>
      <c r="Q57" s="97"/>
      <c r="R57" s="97"/>
      <c r="S57" s="97"/>
      <c r="T57" s="97"/>
      <c r="U57" s="97"/>
      <c r="V57" s="97"/>
      <c r="W57" s="97"/>
      <c r="X57" s="97"/>
      <c r="Y57" s="97"/>
      <c r="Z57" s="97"/>
      <c r="AA57" s="97"/>
      <c r="AB57" s="97"/>
      <c r="AC57" s="97"/>
      <c r="AD57" s="98"/>
      <c r="AE57" s="98"/>
      <c r="AF57" s="98"/>
      <c r="AG57" s="98"/>
      <c r="AH57" s="98"/>
      <c r="AI57" s="98"/>
      <c r="AJ57" s="98"/>
      <c r="AK57" s="98"/>
      <c r="AL57" s="98"/>
      <c r="AM57" s="98"/>
      <c r="AN57" s="98"/>
      <c r="AO57" s="98"/>
      <c r="AP57" s="98"/>
      <c r="AQ57" s="97"/>
      <c r="AV57" s="97"/>
      <c r="AW57" s="98"/>
      <c r="AX57" s="98"/>
      <c r="AY57" s="98"/>
      <c r="AZ57" s="98"/>
      <c r="BA57" s="98"/>
      <c r="BB57" s="98"/>
      <c r="BC57" s="98"/>
      <c r="BD57" s="98"/>
      <c r="BE57" s="98"/>
      <c r="BF57" s="98"/>
      <c r="BG57" s="98"/>
      <c r="BH57" s="98"/>
      <c r="BI57" s="98"/>
      <c r="BO57" s="97"/>
      <c r="BP57" s="98"/>
      <c r="BQ57" s="98"/>
      <c r="BR57" s="98"/>
      <c r="BS57" s="98"/>
      <c r="BT57" s="98"/>
      <c r="BU57" s="98"/>
      <c r="BV57" s="98"/>
      <c r="BW57" s="98"/>
      <c r="BX57" s="98"/>
      <c r="BY57" s="98"/>
      <c r="BZ57" s="98"/>
      <c r="CA57" s="98"/>
      <c r="CB57" s="98"/>
      <c r="CH57" s="97"/>
      <c r="CI57" s="98"/>
      <c r="CJ57" s="98"/>
      <c r="CK57" s="98"/>
      <c r="CL57" s="98"/>
      <c r="CM57" s="98"/>
      <c r="CN57" s="98"/>
      <c r="CO57" s="98"/>
      <c r="CP57" s="98"/>
      <c r="CQ57" s="98"/>
      <c r="CR57" s="98"/>
      <c r="CS57" s="98"/>
      <c r="CT57" s="98"/>
      <c r="CU57" s="98"/>
      <c r="DA57" s="97"/>
      <c r="DB57" s="98"/>
      <c r="DC57" s="98"/>
      <c r="DD57" s="98"/>
      <c r="DE57" s="98"/>
      <c r="DF57" s="98"/>
      <c r="DG57" s="98"/>
      <c r="DH57" s="98"/>
      <c r="DI57" s="98"/>
      <c r="DJ57" s="98"/>
      <c r="DK57" s="98"/>
      <c r="DL57" s="98"/>
      <c r="DM57" s="98"/>
      <c r="DN57" s="98"/>
    </row>
    <row r="58" spans="1:118" outlineLevel="1">
      <c r="A58" s="411" t="str">
        <f>A56</f>
        <v>[ESO Affiliate or Related Undertaking that do not trade / transact with the ESO 6]</v>
      </c>
      <c r="B58" s="97" t="s">
        <v>786</v>
      </c>
      <c r="C58" s="97"/>
      <c r="D58" s="97"/>
      <c r="E58" s="97"/>
      <c r="F58" s="97"/>
      <c r="G58" s="97"/>
      <c r="H58" s="97"/>
      <c r="I58" s="97"/>
      <c r="J58" s="93" t="s">
        <v>252</v>
      </c>
      <c r="K58" s="409">
        <f t="shared" ref="K58:O58" si="50">IFERROR(K57/K56,0)</f>
        <v>0</v>
      </c>
      <c r="L58" s="440">
        <f t="shared" si="50"/>
        <v>0</v>
      </c>
      <c r="M58" s="440">
        <f t="shared" si="50"/>
        <v>0</v>
      </c>
      <c r="N58" s="440">
        <f t="shared" si="50"/>
        <v>0</v>
      </c>
      <c r="O58" s="440">
        <f t="shared" si="50"/>
        <v>0</v>
      </c>
      <c r="P58" s="97"/>
      <c r="Q58" s="97"/>
      <c r="R58" s="97"/>
      <c r="S58" s="97"/>
      <c r="T58" s="97"/>
      <c r="U58" s="97"/>
      <c r="V58" s="97"/>
      <c r="W58" s="97"/>
      <c r="X58" s="97"/>
      <c r="Y58" s="97"/>
      <c r="Z58" s="97"/>
      <c r="AA58" s="97"/>
      <c r="AB58" s="97"/>
      <c r="AC58" s="97"/>
      <c r="AD58" s="98"/>
      <c r="AE58" s="98"/>
      <c r="AF58" s="98"/>
      <c r="AG58" s="98"/>
      <c r="AH58" s="98"/>
      <c r="AI58" s="98"/>
      <c r="AJ58" s="98"/>
      <c r="AK58" s="98"/>
      <c r="AL58" s="98"/>
      <c r="AM58" s="98"/>
      <c r="AN58" s="98"/>
      <c r="AO58" s="98"/>
      <c r="AP58" s="98"/>
      <c r="AQ58" s="97"/>
      <c r="AV58" s="97"/>
      <c r="AW58" s="98"/>
      <c r="AX58" s="98"/>
      <c r="AY58" s="98"/>
      <c r="AZ58" s="98"/>
      <c r="BA58" s="98"/>
      <c r="BB58" s="98"/>
      <c r="BC58" s="98"/>
      <c r="BD58" s="98"/>
      <c r="BE58" s="98"/>
      <c r="BF58" s="98"/>
      <c r="BG58" s="98"/>
      <c r="BH58" s="98"/>
      <c r="BI58" s="98"/>
      <c r="BO58" s="97"/>
      <c r="BP58" s="98"/>
      <c r="BQ58" s="98"/>
      <c r="BR58" s="98"/>
      <c r="BS58" s="98"/>
      <c r="BT58" s="98"/>
      <c r="BU58" s="98"/>
      <c r="BV58" s="98"/>
      <c r="BW58" s="98"/>
      <c r="BX58" s="98"/>
      <c r="BY58" s="98"/>
      <c r="BZ58" s="98"/>
      <c r="CA58" s="98"/>
      <c r="CB58" s="98"/>
      <c r="CH58" s="97"/>
      <c r="CI58" s="98"/>
      <c r="CJ58" s="98"/>
      <c r="CK58" s="98"/>
      <c r="CL58" s="98"/>
      <c r="CM58" s="98"/>
      <c r="CN58" s="98"/>
      <c r="CO58" s="98"/>
      <c r="CP58" s="98"/>
      <c r="CQ58" s="98"/>
      <c r="CR58" s="98"/>
      <c r="CS58" s="98"/>
      <c r="CT58" s="98"/>
      <c r="CU58" s="98"/>
      <c r="DA58" s="97"/>
      <c r="DB58" s="98"/>
      <c r="DC58" s="98"/>
      <c r="DD58" s="98"/>
      <c r="DE58" s="98"/>
      <c r="DF58" s="98"/>
      <c r="DG58" s="98"/>
      <c r="DH58" s="98"/>
      <c r="DI58" s="98"/>
      <c r="DJ58" s="98"/>
      <c r="DK58" s="98"/>
      <c r="DL58" s="98"/>
      <c r="DM58" s="98"/>
      <c r="DN58" s="98"/>
    </row>
    <row r="59" spans="1:118" outlineLevel="1">
      <c r="A59" s="97" t="s">
        <v>794</v>
      </c>
      <c r="B59" s="97" t="s">
        <v>785</v>
      </c>
      <c r="C59" s="97"/>
      <c r="D59" s="97"/>
      <c r="E59" s="97"/>
      <c r="F59" s="97"/>
      <c r="G59" s="97"/>
      <c r="H59" s="97"/>
      <c r="I59" s="97"/>
      <c r="J59" s="93" t="s">
        <v>768</v>
      </c>
      <c r="K59" s="403"/>
      <c r="L59" s="403"/>
      <c r="M59" s="403"/>
      <c r="N59" s="403"/>
      <c r="O59" s="403"/>
      <c r="P59" s="97"/>
      <c r="Q59" s="97"/>
      <c r="R59" s="97"/>
      <c r="S59" s="97"/>
      <c r="T59" s="97"/>
      <c r="U59" s="97"/>
      <c r="V59" s="97"/>
      <c r="W59" s="97"/>
      <c r="X59" s="97"/>
      <c r="Y59" s="97"/>
      <c r="Z59" s="97"/>
      <c r="AA59" s="97"/>
      <c r="AB59" s="97"/>
    </row>
    <row r="60" spans="1:118" outlineLevel="1">
      <c r="A60" s="97" t="s">
        <v>794</v>
      </c>
      <c r="B60" s="97" t="s">
        <v>767</v>
      </c>
      <c r="C60" s="97"/>
      <c r="D60" s="97"/>
      <c r="E60" s="97"/>
      <c r="F60" s="97"/>
      <c r="G60" s="97"/>
      <c r="H60" s="97"/>
      <c r="I60" s="97"/>
      <c r="J60" s="93" t="s">
        <v>768</v>
      </c>
      <c r="K60" s="403"/>
      <c r="L60" s="403"/>
      <c r="M60" s="403"/>
      <c r="N60" s="403"/>
      <c r="O60" s="403"/>
      <c r="P60" s="97"/>
      <c r="Q60" s="97"/>
      <c r="R60" s="97"/>
      <c r="S60" s="97"/>
      <c r="T60" s="97"/>
      <c r="U60" s="97"/>
      <c r="V60" s="97"/>
      <c r="W60" s="97"/>
      <c r="X60" s="97"/>
      <c r="Y60" s="97"/>
      <c r="Z60" s="97"/>
      <c r="AA60" s="97"/>
      <c r="AB60" s="97"/>
    </row>
    <row r="61" spans="1:118" outlineLevel="1">
      <c r="A61" s="97" t="s">
        <v>794</v>
      </c>
      <c r="B61" s="97" t="s">
        <v>786</v>
      </c>
      <c r="C61" s="97"/>
      <c r="D61" s="97"/>
      <c r="E61" s="97"/>
      <c r="F61" s="97"/>
      <c r="G61" s="97"/>
      <c r="H61" s="97"/>
      <c r="I61" s="97"/>
      <c r="J61" s="93" t="s">
        <v>252</v>
      </c>
      <c r="K61" s="409">
        <f t="shared" ref="K61:O61" si="51">IFERROR(K60/K59,0)</f>
        <v>0</v>
      </c>
      <c r="L61" s="440">
        <f t="shared" si="51"/>
        <v>0</v>
      </c>
      <c r="M61" s="440">
        <f t="shared" si="51"/>
        <v>0</v>
      </c>
      <c r="N61" s="440">
        <f t="shared" si="51"/>
        <v>0</v>
      </c>
      <c r="O61" s="440">
        <f t="shared" si="51"/>
        <v>0</v>
      </c>
      <c r="P61" s="97"/>
      <c r="Q61" s="97"/>
      <c r="R61" s="97"/>
      <c r="S61" s="97"/>
      <c r="T61" s="97"/>
      <c r="U61" s="97"/>
      <c r="V61" s="97"/>
      <c r="W61" s="97"/>
      <c r="X61" s="97"/>
      <c r="Y61" s="97"/>
      <c r="Z61" s="97"/>
      <c r="AA61" s="97"/>
      <c r="AB61" s="97"/>
    </row>
    <row r="62" spans="1:118" outlineLevel="1">
      <c r="A62" s="97" t="s">
        <v>795</v>
      </c>
      <c r="B62" s="97"/>
      <c r="C62" s="97"/>
      <c r="D62" s="97"/>
      <c r="E62" s="97"/>
      <c r="F62" s="97"/>
      <c r="G62" s="97"/>
      <c r="H62" s="97"/>
      <c r="I62" s="97"/>
      <c r="J62" s="93"/>
      <c r="K62" s="412">
        <f t="shared" ref="K62:O62" si="52">IF(K37&gt;0,IF(K59&gt;=0.75*SUM(K37,K41,K44,K47,K50,K53,K56,K59),"Allowed", "Disallowed"),0)</f>
        <v>0</v>
      </c>
      <c r="L62" s="412">
        <f t="shared" si="52"/>
        <v>0</v>
      </c>
      <c r="M62" s="412">
        <f t="shared" si="52"/>
        <v>0</v>
      </c>
      <c r="N62" s="412">
        <f t="shared" si="52"/>
        <v>0</v>
      </c>
      <c r="O62" s="412">
        <f t="shared" si="52"/>
        <v>0</v>
      </c>
      <c r="P62" s="97"/>
      <c r="Q62" s="97"/>
      <c r="R62" s="97"/>
      <c r="S62" s="97"/>
      <c r="T62" s="97"/>
      <c r="U62" s="97"/>
      <c r="V62" s="97"/>
      <c r="W62" s="97"/>
      <c r="X62" s="97"/>
      <c r="Y62" s="97"/>
      <c r="Z62" s="97"/>
      <c r="AA62" s="97"/>
      <c r="AB62" s="97"/>
    </row>
    <row r="63" spans="1:118">
      <c r="A63" s="97"/>
      <c r="B63" s="97"/>
      <c r="C63" s="97"/>
      <c r="D63" s="97"/>
      <c r="E63" s="97"/>
      <c r="F63" s="97"/>
      <c r="G63" s="97"/>
      <c r="H63" s="97"/>
      <c r="I63" s="97"/>
      <c r="J63" s="93"/>
      <c r="K63" s="98"/>
      <c r="L63" s="98"/>
      <c r="M63" s="98"/>
      <c r="N63" s="98"/>
      <c r="O63" s="98"/>
      <c r="P63" s="97"/>
      <c r="Q63" s="97"/>
      <c r="R63" s="97"/>
      <c r="S63" s="97"/>
      <c r="T63" s="97"/>
      <c r="U63" s="97"/>
      <c r="V63" s="97"/>
      <c r="W63" s="97"/>
      <c r="X63" s="97"/>
      <c r="Y63" s="97"/>
      <c r="Z63" s="97"/>
      <c r="AA63" s="97"/>
      <c r="AB63" s="97"/>
    </row>
    <row r="64" spans="1:118" outlineLevel="1">
      <c r="A64" s="413" t="str">
        <f>A18</f>
        <v>[Related Party 2]</v>
      </c>
      <c r="B64" s="97"/>
      <c r="C64" s="97"/>
      <c r="D64" s="97"/>
      <c r="E64" s="97"/>
      <c r="F64" s="97"/>
      <c r="G64" s="97"/>
      <c r="H64" s="97"/>
      <c r="I64" s="97"/>
      <c r="J64" s="93"/>
      <c r="K64" s="98"/>
      <c r="L64" s="98"/>
      <c r="M64" s="98"/>
      <c r="N64" s="98"/>
      <c r="O64" s="98"/>
      <c r="P64" s="97"/>
      <c r="Q64" s="97"/>
      <c r="R64" s="97"/>
      <c r="S64" s="97"/>
      <c r="T64" s="97"/>
      <c r="U64" s="97"/>
      <c r="V64" s="97"/>
      <c r="W64" s="97"/>
      <c r="X64" s="97"/>
      <c r="Y64" s="97"/>
      <c r="Z64" s="97"/>
      <c r="AA64" s="97"/>
      <c r="AB64" s="97"/>
    </row>
    <row r="65" spans="1:28" ht="13.5" customHeight="1" outlineLevel="1">
      <c r="A65" s="97" t="s">
        <v>784</v>
      </c>
      <c r="B65" s="97" t="s">
        <v>785</v>
      </c>
      <c r="C65" s="97"/>
      <c r="D65" s="97"/>
      <c r="E65" s="97"/>
      <c r="F65" s="97"/>
      <c r="G65" s="97"/>
      <c r="H65" s="97"/>
      <c r="I65" s="97"/>
      <c r="J65" s="93" t="s">
        <v>768</v>
      </c>
      <c r="K65" s="403"/>
      <c r="L65" s="438"/>
      <c r="M65" s="438"/>
      <c r="N65" s="438"/>
      <c r="O65" s="438"/>
      <c r="P65" s="97"/>
      <c r="Q65" s="97"/>
      <c r="R65" s="97"/>
      <c r="S65" s="97"/>
      <c r="T65" s="97"/>
      <c r="U65" s="97"/>
      <c r="V65" s="97"/>
      <c r="W65" s="97"/>
      <c r="X65" s="97"/>
      <c r="Y65" s="97"/>
      <c r="Z65" s="97"/>
      <c r="AA65" s="97"/>
      <c r="AB65" s="97"/>
    </row>
    <row r="66" spans="1:28" outlineLevel="1">
      <c r="A66" s="97" t="s">
        <v>784</v>
      </c>
      <c r="B66" s="97" t="s">
        <v>767</v>
      </c>
      <c r="C66" s="97"/>
      <c r="D66" s="97"/>
      <c r="E66" s="97"/>
      <c r="F66" s="97"/>
      <c r="G66" s="97"/>
      <c r="H66" s="97"/>
      <c r="I66" s="97"/>
      <c r="J66" s="93" t="s">
        <v>768</v>
      </c>
      <c r="K66" s="403"/>
      <c r="L66" s="438"/>
      <c r="M66" s="438"/>
      <c r="N66" s="438"/>
      <c r="O66" s="438"/>
      <c r="P66" s="97"/>
      <c r="Q66" s="97"/>
      <c r="R66" s="97"/>
      <c r="S66" s="97"/>
      <c r="T66" s="97"/>
      <c r="U66" s="97"/>
      <c r="V66" s="97"/>
      <c r="W66" s="97"/>
      <c r="X66" s="97"/>
      <c r="Y66" s="97"/>
      <c r="Z66" s="97"/>
      <c r="AA66" s="97"/>
      <c r="AB66" s="97"/>
    </row>
    <row r="67" spans="1:28" outlineLevel="1">
      <c r="A67" s="97" t="s">
        <v>784</v>
      </c>
      <c r="B67" s="97" t="s">
        <v>786</v>
      </c>
      <c r="C67" s="97"/>
      <c r="D67" s="97"/>
      <c r="E67" s="97"/>
      <c r="F67" s="97"/>
      <c r="G67" s="97"/>
      <c r="H67" s="97"/>
      <c r="I67" s="97"/>
      <c r="J67" s="93" t="s">
        <v>252</v>
      </c>
      <c r="K67" s="409">
        <f t="shared" ref="K67:O67" si="53">IFERROR(K66/K65,0)</f>
        <v>0</v>
      </c>
      <c r="L67" s="440">
        <f t="shared" si="53"/>
        <v>0</v>
      </c>
      <c r="M67" s="440">
        <f t="shared" si="53"/>
        <v>0</v>
      </c>
      <c r="N67" s="440">
        <f t="shared" si="53"/>
        <v>0</v>
      </c>
      <c r="O67" s="440">
        <f t="shared" si="53"/>
        <v>0</v>
      </c>
      <c r="P67" s="97"/>
      <c r="Q67" s="97"/>
      <c r="R67" s="97"/>
      <c r="S67" s="97"/>
      <c r="T67" s="97"/>
      <c r="U67" s="97"/>
      <c r="V67" s="97"/>
      <c r="W67" s="97"/>
      <c r="X67" s="97"/>
      <c r="Y67" s="97"/>
      <c r="Z67" s="97"/>
      <c r="AA67" s="97"/>
      <c r="AB67" s="97"/>
    </row>
    <row r="68" spans="1:28" outlineLevel="1">
      <c r="A68" s="97" t="s">
        <v>787</v>
      </c>
      <c r="B68" s="97" t="s">
        <v>767</v>
      </c>
      <c r="C68" s="97"/>
      <c r="D68" s="97"/>
      <c r="E68" s="97"/>
      <c r="F68" s="97"/>
      <c r="G68" s="97"/>
      <c r="H68" s="97"/>
      <c r="I68" s="97"/>
      <c r="J68" s="93" t="s">
        <v>768</v>
      </c>
      <c r="K68" s="403"/>
      <c r="L68" s="438"/>
      <c r="M68" s="438"/>
      <c r="N68" s="438"/>
      <c r="O68" s="438"/>
      <c r="P68" s="97"/>
      <c r="Q68" s="97"/>
      <c r="R68" s="97"/>
      <c r="S68" s="97"/>
      <c r="T68" s="97"/>
      <c r="U68" s="97"/>
      <c r="V68" s="97"/>
      <c r="W68" s="97"/>
      <c r="X68" s="97"/>
      <c r="Y68" s="97"/>
      <c r="Z68" s="97"/>
      <c r="AA68" s="97"/>
      <c r="AB68" s="97"/>
    </row>
    <row r="69" spans="1:28" outlineLevel="1">
      <c r="A69" s="410" t="s">
        <v>788</v>
      </c>
      <c r="B69" s="97" t="s">
        <v>785</v>
      </c>
      <c r="C69" s="97"/>
      <c r="D69" s="97"/>
      <c r="E69" s="97"/>
      <c r="F69" s="97"/>
      <c r="G69" s="97"/>
      <c r="H69" s="97"/>
      <c r="I69" s="97"/>
      <c r="J69" s="93" t="s">
        <v>768</v>
      </c>
      <c r="K69" s="403"/>
      <c r="L69" s="438"/>
      <c r="M69" s="438"/>
      <c r="N69" s="438"/>
      <c r="O69" s="438"/>
      <c r="P69" s="97"/>
      <c r="Q69" s="97"/>
      <c r="R69" s="97"/>
      <c r="S69" s="97"/>
      <c r="T69" s="97"/>
      <c r="U69" s="97"/>
      <c r="V69" s="97"/>
      <c r="W69" s="97"/>
      <c r="X69" s="97"/>
      <c r="Y69" s="97"/>
      <c r="Z69" s="97"/>
      <c r="AA69" s="97"/>
      <c r="AB69" s="97"/>
    </row>
    <row r="70" spans="1:28" outlineLevel="1">
      <c r="A70" s="411" t="str">
        <f>A69</f>
        <v>NGET</v>
      </c>
      <c r="B70" s="97" t="s">
        <v>767</v>
      </c>
      <c r="C70" s="97"/>
      <c r="D70" s="97"/>
      <c r="E70" s="97"/>
      <c r="F70" s="97"/>
      <c r="G70" s="97"/>
      <c r="H70" s="97"/>
      <c r="I70" s="97"/>
      <c r="J70" s="93" t="s">
        <v>768</v>
      </c>
      <c r="K70" s="403"/>
      <c r="L70" s="438"/>
      <c r="M70" s="438"/>
      <c r="N70" s="438"/>
      <c r="O70" s="438"/>
      <c r="P70" s="97"/>
      <c r="Q70" s="97"/>
      <c r="R70" s="97"/>
      <c r="S70" s="97"/>
      <c r="T70" s="97"/>
      <c r="U70" s="97"/>
      <c r="V70" s="97"/>
      <c r="W70" s="97"/>
      <c r="X70" s="97"/>
      <c r="Y70" s="97"/>
      <c r="Z70" s="97"/>
      <c r="AA70" s="97"/>
      <c r="AB70" s="97"/>
    </row>
    <row r="71" spans="1:28" outlineLevel="1">
      <c r="A71" s="411" t="str">
        <f>A69</f>
        <v>NGET</v>
      </c>
      <c r="B71" s="97" t="s">
        <v>786</v>
      </c>
      <c r="C71" s="97"/>
      <c r="D71" s="97"/>
      <c r="E71" s="97"/>
      <c r="F71" s="97"/>
      <c r="G71" s="97"/>
      <c r="H71" s="97"/>
      <c r="I71" s="97"/>
      <c r="J71" s="93" t="s">
        <v>252</v>
      </c>
      <c r="K71" s="409">
        <f t="shared" ref="K71:O71" si="54">IFERROR(K70/K69,0)</f>
        <v>0</v>
      </c>
      <c r="L71" s="440">
        <f t="shared" si="54"/>
        <v>0</v>
      </c>
      <c r="M71" s="440">
        <f t="shared" si="54"/>
        <v>0</v>
      </c>
      <c r="N71" s="440">
        <f t="shared" si="54"/>
        <v>0</v>
      </c>
      <c r="O71" s="440">
        <f t="shared" si="54"/>
        <v>0</v>
      </c>
      <c r="P71" s="97"/>
      <c r="Q71" s="97"/>
      <c r="R71" s="97"/>
      <c r="S71" s="97"/>
      <c r="T71" s="97"/>
      <c r="U71" s="97"/>
      <c r="V71" s="97"/>
      <c r="W71" s="97"/>
      <c r="X71" s="97"/>
      <c r="Y71" s="97"/>
      <c r="Z71" s="97"/>
      <c r="AA71" s="97"/>
      <c r="AB71" s="97"/>
    </row>
    <row r="72" spans="1:28" outlineLevel="1">
      <c r="A72" s="410" t="s">
        <v>789</v>
      </c>
      <c r="B72" s="97" t="s">
        <v>785</v>
      </c>
      <c r="C72" s="97"/>
      <c r="D72" s="97"/>
      <c r="E72" s="97"/>
      <c r="F72" s="97"/>
      <c r="G72" s="97"/>
      <c r="H72" s="97"/>
      <c r="I72" s="97"/>
      <c r="J72" s="93" t="s">
        <v>768</v>
      </c>
      <c r="K72" s="403"/>
      <c r="L72" s="438"/>
      <c r="M72" s="438"/>
      <c r="N72" s="438"/>
      <c r="O72" s="438"/>
      <c r="P72" s="97"/>
      <c r="Q72" s="97"/>
      <c r="R72" s="97"/>
      <c r="S72" s="97"/>
      <c r="T72" s="97"/>
      <c r="U72" s="97"/>
      <c r="V72" s="97"/>
      <c r="W72" s="97"/>
      <c r="X72" s="97"/>
      <c r="Y72" s="97"/>
      <c r="Z72" s="97"/>
      <c r="AA72" s="97"/>
      <c r="AB72" s="97"/>
    </row>
    <row r="73" spans="1:28" outlineLevel="1">
      <c r="A73" s="411" t="str">
        <f>A72</f>
        <v>NGG</v>
      </c>
      <c r="B73" s="97" t="s">
        <v>767</v>
      </c>
      <c r="C73" s="97"/>
      <c r="D73" s="97"/>
      <c r="E73" s="97"/>
      <c r="F73" s="97"/>
      <c r="G73" s="97"/>
      <c r="H73" s="97"/>
      <c r="I73" s="97"/>
      <c r="J73" s="93" t="s">
        <v>768</v>
      </c>
      <c r="K73" s="403"/>
      <c r="L73" s="438"/>
      <c r="M73" s="438"/>
      <c r="N73" s="438"/>
      <c r="O73" s="438"/>
      <c r="P73" s="97"/>
      <c r="Q73" s="97"/>
      <c r="R73" s="97"/>
      <c r="S73" s="97"/>
      <c r="T73" s="97"/>
      <c r="U73" s="97"/>
      <c r="V73" s="97"/>
      <c r="W73" s="97"/>
      <c r="X73" s="97"/>
      <c r="Y73" s="97"/>
      <c r="Z73" s="97"/>
      <c r="AA73" s="97"/>
      <c r="AB73" s="97"/>
    </row>
    <row r="74" spans="1:28" outlineLevel="1">
      <c r="A74" s="411" t="str">
        <f>A72</f>
        <v>NGG</v>
      </c>
      <c r="B74" s="97" t="s">
        <v>786</v>
      </c>
      <c r="C74" s="97"/>
      <c r="D74" s="97"/>
      <c r="E74" s="97"/>
      <c r="F74" s="97"/>
      <c r="G74" s="97"/>
      <c r="H74" s="97"/>
      <c r="I74" s="97"/>
      <c r="J74" s="93" t="s">
        <v>252</v>
      </c>
      <c r="K74" s="409">
        <f t="shared" ref="K74:O74" si="55">IFERROR(K73/K72,0)</f>
        <v>0</v>
      </c>
      <c r="L74" s="440">
        <f t="shared" si="55"/>
        <v>0</v>
      </c>
      <c r="M74" s="440">
        <f t="shared" si="55"/>
        <v>0</v>
      </c>
      <c r="N74" s="440">
        <f t="shared" si="55"/>
        <v>0</v>
      </c>
      <c r="O74" s="440">
        <f t="shared" si="55"/>
        <v>0</v>
      </c>
      <c r="P74" s="97"/>
      <c r="Q74" s="97"/>
      <c r="R74" s="97"/>
      <c r="S74" s="97"/>
      <c r="T74" s="97"/>
      <c r="U74" s="97"/>
      <c r="V74" s="97"/>
      <c r="W74" s="97"/>
      <c r="X74" s="97"/>
      <c r="Y74" s="97"/>
      <c r="Z74" s="97"/>
      <c r="AA74" s="97"/>
      <c r="AB74" s="97"/>
    </row>
    <row r="75" spans="1:28" outlineLevel="1">
      <c r="A75" s="410" t="s">
        <v>790</v>
      </c>
      <c r="B75" s="97" t="s">
        <v>785</v>
      </c>
      <c r="C75" s="97"/>
      <c r="D75" s="97"/>
      <c r="E75" s="97"/>
      <c r="F75" s="97"/>
      <c r="G75" s="97"/>
      <c r="H75" s="97"/>
      <c r="I75" s="97"/>
      <c r="J75" s="93" t="s">
        <v>768</v>
      </c>
      <c r="K75" s="403"/>
      <c r="L75" s="438"/>
      <c r="M75" s="438"/>
      <c r="N75" s="438"/>
      <c r="O75" s="438"/>
      <c r="P75" s="97"/>
      <c r="Q75" s="97"/>
      <c r="R75" s="97"/>
      <c r="S75" s="97"/>
      <c r="T75" s="97"/>
      <c r="U75" s="97"/>
      <c r="V75" s="97"/>
      <c r="W75" s="97"/>
      <c r="X75" s="97"/>
      <c r="Y75" s="97"/>
      <c r="Z75" s="97"/>
      <c r="AA75" s="97"/>
      <c r="AB75" s="97"/>
    </row>
    <row r="76" spans="1:28" outlineLevel="1">
      <c r="A76" s="411" t="str">
        <f>A75</f>
        <v>Other National Grid Group Companies</v>
      </c>
      <c r="B76" s="97" t="s">
        <v>767</v>
      </c>
      <c r="C76" s="97"/>
      <c r="D76" s="97"/>
      <c r="E76" s="97"/>
      <c r="F76" s="97"/>
      <c r="G76" s="97"/>
      <c r="H76" s="97"/>
      <c r="I76" s="97"/>
      <c r="J76" s="93" t="s">
        <v>768</v>
      </c>
      <c r="K76" s="403"/>
      <c r="L76" s="438"/>
      <c r="M76" s="438"/>
      <c r="N76" s="438"/>
      <c r="O76" s="438"/>
      <c r="P76" s="97"/>
      <c r="Q76" s="97"/>
      <c r="R76" s="97"/>
      <c r="S76" s="97"/>
      <c r="T76" s="97"/>
      <c r="U76" s="97"/>
      <c r="V76" s="97"/>
      <c r="W76" s="97"/>
      <c r="X76" s="97"/>
      <c r="Y76" s="97"/>
      <c r="Z76" s="97"/>
      <c r="AA76" s="97"/>
      <c r="AB76" s="97"/>
    </row>
    <row r="77" spans="1:28" outlineLevel="1">
      <c r="A77" s="411" t="str">
        <f>A75</f>
        <v>Other National Grid Group Companies</v>
      </c>
      <c r="B77" s="97" t="s">
        <v>786</v>
      </c>
      <c r="C77" s="97"/>
      <c r="D77" s="97"/>
      <c r="E77" s="97"/>
      <c r="F77" s="97"/>
      <c r="G77" s="97"/>
      <c r="H77" s="97"/>
      <c r="I77" s="97"/>
      <c r="J77" s="93" t="s">
        <v>252</v>
      </c>
      <c r="K77" s="409">
        <f t="shared" ref="K77:O77" si="56">IFERROR(K76/K75,0)</f>
        <v>0</v>
      </c>
      <c r="L77" s="440">
        <f t="shared" si="56"/>
        <v>0</v>
      </c>
      <c r="M77" s="440">
        <f t="shared" si="56"/>
        <v>0</v>
      </c>
      <c r="N77" s="440">
        <f t="shared" si="56"/>
        <v>0</v>
      </c>
      <c r="O77" s="440">
        <f t="shared" si="56"/>
        <v>0</v>
      </c>
      <c r="P77" s="97"/>
      <c r="Q77" s="97"/>
      <c r="R77" s="97"/>
      <c r="S77" s="97"/>
      <c r="T77" s="97"/>
      <c r="U77" s="97"/>
      <c r="V77" s="97"/>
      <c r="W77" s="97"/>
      <c r="X77" s="97"/>
      <c r="Y77" s="97"/>
      <c r="Z77" s="97"/>
      <c r="AA77" s="97"/>
      <c r="AB77" s="97"/>
    </row>
    <row r="78" spans="1:28" ht="13.5" customHeight="1" outlineLevel="1">
      <c r="A78" s="410" t="s">
        <v>791</v>
      </c>
      <c r="B78" s="97" t="s">
        <v>785</v>
      </c>
      <c r="C78" s="97"/>
      <c r="D78" s="97"/>
      <c r="E78" s="97"/>
      <c r="F78" s="97"/>
      <c r="G78" s="97"/>
      <c r="H78" s="97"/>
      <c r="I78" s="97"/>
      <c r="J78" s="93" t="s">
        <v>768</v>
      </c>
      <c r="K78" s="403"/>
      <c r="L78" s="438"/>
      <c r="M78" s="438"/>
      <c r="N78" s="438"/>
      <c r="O78" s="438"/>
      <c r="P78" s="97"/>
      <c r="Q78" s="97"/>
      <c r="R78" s="97"/>
      <c r="S78" s="97"/>
      <c r="T78" s="97"/>
      <c r="U78" s="97"/>
      <c r="V78" s="97"/>
      <c r="W78" s="97"/>
      <c r="X78" s="97"/>
      <c r="Y78" s="97"/>
      <c r="Z78" s="97"/>
      <c r="AA78" s="97"/>
      <c r="AB78" s="97"/>
    </row>
    <row r="79" spans="1:28" outlineLevel="1">
      <c r="A79" s="411" t="str">
        <f>A78</f>
        <v>[ESO Affiliate or Related Undertaking that do not trade / transact with the ESO 4]</v>
      </c>
      <c r="B79" s="97" t="s">
        <v>767</v>
      </c>
      <c r="C79" s="97"/>
      <c r="D79" s="97"/>
      <c r="E79" s="97"/>
      <c r="F79" s="97"/>
      <c r="G79" s="97"/>
      <c r="H79" s="97"/>
      <c r="I79" s="97"/>
      <c r="J79" s="93" t="s">
        <v>768</v>
      </c>
      <c r="K79" s="403"/>
      <c r="L79" s="438"/>
      <c r="M79" s="438"/>
      <c r="N79" s="438"/>
      <c r="O79" s="438"/>
      <c r="P79" s="97"/>
      <c r="Q79" s="97"/>
      <c r="R79" s="97"/>
      <c r="S79" s="97"/>
      <c r="T79" s="97"/>
      <c r="U79" s="97"/>
      <c r="V79" s="97"/>
      <c r="W79" s="97"/>
      <c r="X79" s="97"/>
      <c r="Y79" s="97"/>
      <c r="Z79" s="97"/>
      <c r="AA79" s="97"/>
      <c r="AB79" s="97"/>
    </row>
    <row r="80" spans="1:28" outlineLevel="1">
      <c r="A80" s="411" t="str">
        <f>A78</f>
        <v>[ESO Affiliate or Related Undertaking that do not trade / transact with the ESO 4]</v>
      </c>
      <c r="B80" s="97" t="s">
        <v>786</v>
      </c>
      <c r="C80" s="97"/>
      <c r="D80" s="97"/>
      <c r="E80" s="97"/>
      <c r="F80" s="97"/>
      <c r="G80" s="97"/>
      <c r="H80" s="97"/>
      <c r="I80" s="97"/>
      <c r="J80" s="93" t="s">
        <v>252</v>
      </c>
      <c r="K80" s="409">
        <f t="shared" ref="K80:O80" si="57">IFERROR(K79/K78,0)</f>
        <v>0</v>
      </c>
      <c r="L80" s="440">
        <f t="shared" si="57"/>
        <v>0</v>
      </c>
      <c r="M80" s="440">
        <f t="shared" si="57"/>
        <v>0</v>
      </c>
      <c r="N80" s="440">
        <f t="shared" si="57"/>
        <v>0</v>
      </c>
      <c r="O80" s="440">
        <f t="shared" si="57"/>
        <v>0</v>
      </c>
      <c r="P80" s="97"/>
      <c r="Q80" s="97"/>
      <c r="R80" s="97"/>
      <c r="S80" s="97"/>
      <c r="T80" s="97"/>
      <c r="U80" s="97"/>
      <c r="V80" s="97"/>
      <c r="W80" s="97"/>
      <c r="X80" s="97"/>
      <c r="Y80" s="97"/>
      <c r="Z80" s="97"/>
      <c r="AA80" s="97"/>
      <c r="AB80" s="97"/>
    </row>
    <row r="81" spans="1:28" outlineLevel="1">
      <c r="A81" s="410" t="s">
        <v>792</v>
      </c>
      <c r="B81" s="97" t="s">
        <v>785</v>
      </c>
      <c r="C81" s="97"/>
      <c r="D81" s="97"/>
      <c r="E81" s="97"/>
      <c r="F81" s="97"/>
      <c r="G81" s="97"/>
      <c r="H81" s="97"/>
      <c r="I81" s="97"/>
      <c r="J81" s="93" t="s">
        <v>768</v>
      </c>
      <c r="K81" s="403"/>
      <c r="L81" s="438"/>
      <c r="M81" s="438"/>
      <c r="N81" s="438"/>
      <c r="O81" s="438"/>
      <c r="P81" s="97"/>
      <c r="Q81" s="97"/>
      <c r="R81" s="97"/>
      <c r="S81" s="97"/>
      <c r="T81" s="97"/>
      <c r="U81" s="97"/>
      <c r="V81" s="97"/>
      <c r="W81" s="97"/>
      <c r="X81" s="97"/>
      <c r="Y81" s="97"/>
      <c r="Z81" s="97"/>
      <c r="AA81" s="97"/>
      <c r="AB81" s="97"/>
    </row>
    <row r="82" spans="1:28" outlineLevel="1">
      <c r="A82" s="411" t="str">
        <f>A81</f>
        <v>[ESO Affiliate or Related Undertaking that do not trade / transact with the ESO 5]</v>
      </c>
      <c r="B82" s="97" t="s">
        <v>767</v>
      </c>
      <c r="C82" s="97"/>
      <c r="D82" s="97"/>
      <c r="E82" s="97"/>
      <c r="F82" s="97"/>
      <c r="G82" s="97"/>
      <c r="H82" s="97"/>
      <c r="I82" s="97"/>
      <c r="J82" s="93" t="s">
        <v>768</v>
      </c>
      <c r="K82" s="403"/>
      <c r="L82" s="438"/>
      <c r="M82" s="438"/>
      <c r="N82" s="438"/>
      <c r="O82" s="438"/>
      <c r="P82" s="97"/>
      <c r="Q82" s="97"/>
      <c r="R82" s="97"/>
      <c r="S82" s="97"/>
      <c r="T82" s="97"/>
      <c r="U82" s="97"/>
      <c r="V82" s="97"/>
      <c r="W82" s="97"/>
      <c r="X82" s="97"/>
      <c r="Y82" s="97"/>
      <c r="Z82" s="97"/>
      <c r="AA82" s="97"/>
      <c r="AB82" s="97"/>
    </row>
    <row r="83" spans="1:28" outlineLevel="1">
      <c r="A83" s="411" t="str">
        <f>A81</f>
        <v>[ESO Affiliate or Related Undertaking that do not trade / transact with the ESO 5]</v>
      </c>
      <c r="B83" s="97" t="s">
        <v>786</v>
      </c>
      <c r="C83" s="97"/>
      <c r="D83" s="97"/>
      <c r="E83" s="97"/>
      <c r="F83" s="97"/>
      <c r="G83" s="97"/>
      <c r="H83" s="97"/>
      <c r="I83" s="97"/>
      <c r="J83" s="93" t="s">
        <v>252</v>
      </c>
      <c r="K83" s="409">
        <f t="shared" ref="K83:O83" si="58">IFERROR(K82/K81,0)</f>
        <v>0</v>
      </c>
      <c r="L83" s="440">
        <f t="shared" si="58"/>
        <v>0</v>
      </c>
      <c r="M83" s="440">
        <f t="shared" si="58"/>
        <v>0</v>
      </c>
      <c r="N83" s="440">
        <f t="shared" si="58"/>
        <v>0</v>
      </c>
      <c r="O83" s="440">
        <f t="shared" si="58"/>
        <v>0</v>
      </c>
      <c r="P83" s="97"/>
      <c r="Q83" s="97"/>
      <c r="R83" s="97"/>
      <c r="S83" s="97"/>
      <c r="T83" s="97"/>
      <c r="U83" s="97"/>
      <c r="V83" s="97"/>
      <c r="W83" s="97"/>
      <c r="X83" s="97"/>
      <c r="Y83" s="97"/>
      <c r="Z83" s="97"/>
      <c r="AA83" s="97"/>
      <c r="AB83" s="97"/>
    </row>
    <row r="84" spans="1:28" outlineLevel="1">
      <c r="A84" s="410" t="s">
        <v>793</v>
      </c>
      <c r="B84" s="97" t="s">
        <v>785</v>
      </c>
      <c r="C84" s="97"/>
      <c r="D84" s="97"/>
      <c r="E84" s="97"/>
      <c r="F84" s="97"/>
      <c r="G84" s="97"/>
      <c r="H84" s="97"/>
      <c r="I84" s="97"/>
      <c r="J84" s="93" t="s">
        <v>768</v>
      </c>
      <c r="K84" s="403"/>
      <c r="L84" s="438"/>
      <c r="M84" s="438"/>
      <c r="N84" s="438"/>
      <c r="O84" s="438"/>
      <c r="P84" s="97"/>
      <c r="Q84" s="97"/>
      <c r="R84" s="97"/>
      <c r="S84" s="97"/>
      <c r="T84" s="97"/>
      <c r="U84" s="97"/>
      <c r="V84" s="97"/>
      <c r="W84" s="97"/>
      <c r="X84" s="97"/>
      <c r="Y84" s="97"/>
      <c r="Z84" s="97"/>
      <c r="AA84" s="97"/>
      <c r="AB84" s="97"/>
    </row>
    <row r="85" spans="1:28" outlineLevel="1">
      <c r="A85" s="411" t="str">
        <f>A84</f>
        <v>[ESO Affiliate or Related Undertaking that do not trade / transact with the ESO 6]</v>
      </c>
      <c r="B85" s="97" t="s">
        <v>767</v>
      </c>
      <c r="C85" s="97"/>
      <c r="D85" s="97"/>
      <c r="E85" s="97"/>
      <c r="F85" s="97"/>
      <c r="G85" s="97"/>
      <c r="H85" s="97"/>
      <c r="I85" s="97"/>
      <c r="J85" s="93" t="s">
        <v>768</v>
      </c>
      <c r="K85" s="403"/>
      <c r="L85" s="438"/>
      <c r="M85" s="438"/>
      <c r="N85" s="438"/>
      <c r="O85" s="438"/>
      <c r="P85" s="97"/>
      <c r="Q85" s="97"/>
      <c r="R85" s="97"/>
      <c r="S85" s="97"/>
      <c r="T85" s="97"/>
      <c r="U85" s="97"/>
      <c r="V85" s="97"/>
      <c r="W85" s="97"/>
      <c r="X85" s="97"/>
      <c r="Y85" s="97"/>
      <c r="Z85" s="97"/>
      <c r="AA85" s="97"/>
      <c r="AB85" s="97"/>
    </row>
    <row r="86" spans="1:28" outlineLevel="1">
      <c r="A86" s="411" t="str">
        <f>A84</f>
        <v>[ESO Affiliate or Related Undertaking that do not trade / transact with the ESO 6]</v>
      </c>
      <c r="B86" s="97" t="s">
        <v>786</v>
      </c>
      <c r="C86" s="97"/>
      <c r="D86" s="97"/>
      <c r="E86" s="97"/>
      <c r="F86" s="97"/>
      <c r="G86" s="97"/>
      <c r="H86" s="97"/>
      <c r="I86" s="97"/>
      <c r="J86" s="93" t="s">
        <v>252</v>
      </c>
      <c r="K86" s="409">
        <f t="shared" ref="K86:O86" si="59">IFERROR(K85/K84,0)</f>
        <v>0</v>
      </c>
      <c r="L86" s="440">
        <f t="shared" si="59"/>
        <v>0</v>
      </c>
      <c r="M86" s="440">
        <f t="shared" si="59"/>
        <v>0</v>
      </c>
      <c r="N86" s="440">
        <f t="shared" si="59"/>
        <v>0</v>
      </c>
      <c r="O86" s="440">
        <f t="shared" si="59"/>
        <v>0</v>
      </c>
      <c r="P86" s="97"/>
      <c r="Q86" s="97"/>
      <c r="R86" s="97"/>
      <c r="S86" s="97"/>
      <c r="T86" s="97"/>
      <c r="U86" s="97"/>
      <c r="V86" s="97"/>
      <c r="W86" s="97"/>
      <c r="X86" s="97"/>
      <c r="Y86" s="97"/>
      <c r="Z86" s="97"/>
      <c r="AA86" s="97"/>
      <c r="AB86" s="97"/>
    </row>
    <row r="87" spans="1:28" outlineLevel="1">
      <c r="A87" s="97" t="s">
        <v>794</v>
      </c>
      <c r="B87" s="97" t="s">
        <v>785</v>
      </c>
      <c r="C87" s="97"/>
      <c r="D87" s="97"/>
      <c r="E87" s="97"/>
      <c r="F87" s="97"/>
      <c r="G87" s="97"/>
      <c r="H87" s="97"/>
      <c r="I87" s="97"/>
      <c r="J87" s="93" t="s">
        <v>768</v>
      </c>
      <c r="K87" s="403"/>
      <c r="L87" s="438"/>
      <c r="M87" s="438"/>
      <c r="N87" s="438"/>
      <c r="O87" s="438"/>
      <c r="P87" s="97"/>
      <c r="Q87" s="97"/>
      <c r="R87" s="97"/>
      <c r="S87" s="97"/>
      <c r="T87" s="97"/>
      <c r="U87" s="97"/>
      <c r="V87" s="97"/>
      <c r="W87" s="97"/>
      <c r="X87" s="97"/>
      <c r="Y87" s="97"/>
      <c r="Z87" s="97"/>
      <c r="AA87" s="97"/>
      <c r="AB87" s="97"/>
    </row>
    <row r="88" spans="1:28" outlineLevel="1">
      <c r="A88" s="97" t="s">
        <v>794</v>
      </c>
      <c r="B88" s="97" t="s">
        <v>767</v>
      </c>
      <c r="C88" s="97"/>
      <c r="D88" s="97"/>
      <c r="E88" s="97"/>
      <c r="F88" s="97"/>
      <c r="G88" s="97"/>
      <c r="H88" s="97"/>
      <c r="I88" s="97"/>
      <c r="J88" s="93" t="s">
        <v>768</v>
      </c>
      <c r="K88" s="403"/>
      <c r="L88" s="438"/>
      <c r="M88" s="438"/>
      <c r="N88" s="438"/>
      <c r="O88" s="438"/>
      <c r="P88" s="97"/>
      <c r="Q88" s="97"/>
      <c r="R88" s="97"/>
      <c r="S88" s="97"/>
      <c r="T88" s="97"/>
      <c r="U88" s="97"/>
      <c r="V88" s="97"/>
      <c r="W88" s="97"/>
      <c r="X88" s="97"/>
      <c r="Y88" s="97"/>
      <c r="Z88" s="97"/>
      <c r="AA88" s="97"/>
      <c r="AB88" s="97"/>
    </row>
    <row r="89" spans="1:28" outlineLevel="1">
      <c r="A89" s="97" t="s">
        <v>794</v>
      </c>
      <c r="B89" s="97" t="s">
        <v>786</v>
      </c>
      <c r="C89" s="97"/>
      <c r="D89" s="97"/>
      <c r="E89" s="97"/>
      <c r="F89" s="97"/>
      <c r="G89" s="97"/>
      <c r="H89" s="97"/>
      <c r="I89" s="97"/>
      <c r="J89" s="93" t="s">
        <v>252</v>
      </c>
      <c r="K89" s="409">
        <f t="shared" ref="K89:O89" si="60">IFERROR(K88/K87,0)</f>
        <v>0</v>
      </c>
      <c r="L89" s="440">
        <f t="shared" si="60"/>
        <v>0</v>
      </c>
      <c r="M89" s="440">
        <f t="shared" si="60"/>
        <v>0</v>
      </c>
      <c r="N89" s="440">
        <f t="shared" si="60"/>
        <v>0</v>
      </c>
      <c r="O89" s="440">
        <f t="shared" si="60"/>
        <v>0</v>
      </c>
      <c r="P89" s="97"/>
      <c r="Q89" s="97"/>
      <c r="R89" s="97"/>
      <c r="S89" s="97"/>
      <c r="T89" s="97"/>
      <c r="U89" s="97"/>
      <c r="V89" s="97"/>
      <c r="W89" s="97"/>
      <c r="X89" s="97"/>
      <c r="Y89" s="97"/>
      <c r="Z89" s="97"/>
      <c r="AA89" s="97"/>
      <c r="AB89" s="97"/>
    </row>
    <row r="90" spans="1:28" outlineLevel="1">
      <c r="A90" s="97" t="s">
        <v>795</v>
      </c>
      <c r="B90" s="97"/>
      <c r="C90" s="97"/>
      <c r="D90" s="97"/>
      <c r="E90" s="97"/>
      <c r="F90" s="97"/>
      <c r="G90" s="97"/>
      <c r="H90" s="97"/>
      <c r="I90" s="97"/>
      <c r="J90" s="93"/>
      <c r="K90" s="412">
        <f t="shared" ref="K90:O90" si="61">IF(K65&gt;0,IF(K87&gt;=0.75*SUM(K65,K69,K72,K75,K78,K81,K84,K87),"Allowed", "Disallowed"),0)</f>
        <v>0</v>
      </c>
      <c r="L90" s="412">
        <f t="shared" si="61"/>
        <v>0</v>
      </c>
      <c r="M90" s="412">
        <f t="shared" si="61"/>
        <v>0</v>
      </c>
      <c r="N90" s="412">
        <f t="shared" si="61"/>
        <v>0</v>
      </c>
      <c r="O90" s="412">
        <f t="shared" si="61"/>
        <v>0</v>
      </c>
      <c r="P90" s="97"/>
      <c r="Q90" s="97"/>
      <c r="R90" s="97"/>
      <c r="S90" s="97"/>
      <c r="T90" s="97"/>
      <c r="U90" s="97"/>
      <c r="V90" s="97"/>
      <c r="W90" s="97"/>
      <c r="X90" s="97"/>
      <c r="Y90" s="97"/>
      <c r="Z90" s="97"/>
      <c r="AA90" s="97"/>
      <c r="AB90" s="97"/>
    </row>
    <row r="91" spans="1:28">
      <c r="A91" s="97"/>
      <c r="B91" s="97"/>
      <c r="C91" s="97"/>
      <c r="D91" s="97"/>
      <c r="E91" s="97"/>
      <c r="F91" s="97"/>
      <c r="G91" s="97"/>
      <c r="H91" s="97"/>
      <c r="I91" s="97"/>
      <c r="J91" s="93"/>
      <c r="K91" s="98"/>
      <c r="L91" s="98"/>
      <c r="M91" s="98"/>
      <c r="N91" s="98"/>
      <c r="O91" s="98"/>
      <c r="P91" s="97"/>
      <c r="Q91" s="97"/>
      <c r="R91" s="97"/>
      <c r="S91" s="97"/>
      <c r="T91" s="97"/>
      <c r="U91" s="97"/>
      <c r="V91" s="97"/>
      <c r="W91" s="97"/>
      <c r="X91" s="97"/>
      <c r="Y91" s="97"/>
      <c r="Z91" s="97"/>
      <c r="AA91" s="97"/>
      <c r="AB91" s="97"/>
    </row>
    <row r="92" spans="1:28" outlineLevel="1">
      <c r="A92" s="413" t="str">
        <f>A19</f>
        <v>[Related Party 3]</v>
      </c>
      <c r="B92" s="97"/>
      <c r="C92" s="97"/>
      <c r="D92" s="97"/>
      <c r="E92" s="97"/>
      <c r="F92" s="97"/>
      <c r="G92" s="97"/>
      <c r="H92" s="97"/>
      <c r="I92" s="97"/>
      <c r="J92" s="93"/>
      <c r="K92" s="98"/>
      <c r="L92" s="98"/>
      <c r="M92" s="98"/>
      <c r="N92" s="98"/>
      <c r="O92" s="98"/>
      <c r="P92" s="97"/>
      <c r="Q92" s="97"/>
      <c r="R92" s="97"/>
      <c r="S92" s="97"/>
      <c r="T92" s="97"/>
      <c r="U92" s="97"/>
      <c r="V92" s="97"/>
      <c r="W92" s="97"/>
      <c r="X92" s="97"/>
      <c r="Y92" s="97"/>
      <c r="Z92" s="97"/>
      <c r="AA92" s="97"/>
      <c r="AB92" s="97"/>
    </row>
    <row r="93" spans="1:28" outlineLevel="1">
      <c r="A93" s="97" t="s">
        <v>784</v>
      </c>
      <c r="B93" s="97" t="s">
        <v>785</v>
      </c>
      <c r="C93" s="97"/>
      <c r="D93" s="97"/>
      <c r="E93" s="97"/>
      <c r="F93" s="97"/>
      <c r="G93" s="97"/>
      <c r="H93" s="97"/>
      <c r="I93" s="97"/>
      <c r="J93" s="93" t="s">
        <v>768</v>
      </c>
      <c r="K93" s="403"/>
      <c r="L93" s="438"/>
      <c r="M93" s="438"/>
      <c r="N93" s="438"/>
      <c r="O93" s="438"/>
      <c r="P93" s="97"/>
      <c r="Q93" s="97"/>
      <c r="R93" s="97"/>
      <c r="S93" s="97"/>
      <c r="T93" s="97"/>
      <c r="U93" s="97"/>
      <c r="V93" s="97"/>
      <c r="W93" s="97"/>
      <c r="X93" s="97"/>
      <c r="Y93" s="97"/>
      <c r="Z93" s="97"/>
      <c r="AA93" s="97"/>
      <c r="AB93" s="97"/>
    </row>
    <row r="94" spans="1:28" ht="13.5" customHeight="1" outlineLevel="1">
      <c r="A94" s="97" t="s">
        <v>784</v>
      </c>
      <c r="B94" s="97" t="s">
        <v>767</v>
      </c>
      <c r="C94" s="97"/>
      <c r="D94" s="97"/>
      <c r="E94" s="97"/>
      <c r="F94" s="97"/>
      <c r="G94" s="97"/>
      <c r="H94" s="97"/>
      <c r="I94" s="97"/>
      <c r="J94" s="93" t="s">
        <v>768</v>
      </c>
      <c r="K94" s="403"/>
      <c r="L94" s="438"/>
      <c r="M94" s="438"/>
      <c r="N94" s="438"/>
      <c r="O94" s="438"/>
      <c r="P94" s="97"/>
      <c r="Q94" s="97"/>
      <c r="R94" s="97"/>
      <c r="S94" s="97"/>
      <c r="T94" s="97"/>
      <c r="U94" s="97"/>
      <c r="V94" s="97"/>
      <c r="W94" s="97"/>
      <c r="X94" s="97"/>
      <c r="Y94" s="97"/>
      <c r="Z94" s="97"/>
      <c r="AA94" s="97"/>
      <c r="AB94" s="97"/>
    </row>
    <row r="95" spans="1:28" outlineLevel="1">
      <c r="A95" s="97" t="s">
        <v>784</v>
      </c>
      <c r="B95" s="97" t="s">
        <v>786</v>
      </c>
      <c r="C95" s="97"/>
      <c r="D95" s="97"/>
      <c r="E95" s="97"/>
      <c r="F95" s="97"/>
      <c r="G95" s="97"/>
      <c r="H95" s="97"/>
      <c r="I95" s="97"/>
      <c r="J95" s="93" t="s">
        <v>252</v>
      </c>
      <c r="K95" s="409">
        <f t="shared" ref="K95:O95" si="62">IFERROR(K94/K93,0)</f>
        <v>0</v>
      </c>
      <c r="L95" s="440">
        <f t="shared" si="62"/>
        <v>0</v>
      </c>
      <c r="M95" s="440">
        <f t="shared" si="62"/>
        <v>0</v>
      </c>
      <c r="N95" s="440">
        <f t="shared" si="62"/>
        <v>0</v>
      </c>
      <c r="O95" s="440">
        <f t="shared" si="62"/>
        <v>0</v>
      </c>
      <c r="P95" s="97"/>
      <c r="Q95" s="97"/>
      <c r="R95" s="97"/>
      <c r="S95" s="97"/>
      <c r="T95" s="97"/>
      <c r="U95" s="97"/>
      <c r="V95" s="97"/>
      <c r="W95" s="97"/>
      <c r="X95" s="97"/>
      <c r="Y95" s="97"/>
      <c r="Z95" s="97"/>
      <c r="AA95" s="97"/>
      <c r="AB95" s="97"/>
    </row>
    <row r="96" spans="1:28" outlineLevel="1">
      <c r="A96" s="97" t="s">
        <v>787</v>
      </c>
      <c r="B96" s="97" t="s">
        <v>767</v>
      </c>
      <c r="C96" s="97"/>
      <c r="D96" s="97"/>
      <c r="E96" s="97"/>
      <c r="F96" s="97"/>
      <c r="G96" s="97"/>
      <c r="H96" s="97"/>
      <c r="I96" s="97"/>
      <c r="J96" s="93" t="s">
        <v>768</v>
      </c>
      <c r="K96" s="403"/>
      <c r="L96" s="438"/>
      <c r="M96" s="438"/>
      <c r="N96" s="438"/>
      <c r="O96" s="438"/>
      <c r="P96" s="97"/>
      <c r="Q96" s="97"/>
      <c r="R96" s="97"/>
      <c r="S96" s="97"/>
      <c r="T96" s="97"/>
      <c r="U96" s="97"/>
      <c r="V96" s="97"/>
      <c r="W96" s="97"/>
      <c r="X96" s="97"/>
      <c r="Y96" s="97"/>
      <c r="Z96" s="97"/>
      <c r="AA96" s="97"/>
      <c r="AB96" s="97"/>
    </row>
    <row r="97" spans="1:28" outlineLevel="1">
      <c r="A97" s="410" t="s">
        <v>796</v>
      </c>
      <c r="B97" s="97" t="s">
        <v>785</v>
      </c>
      <c r="C97" s="97"/>
      <c r="D97" s="97"/>
      <c r="E97" s="97"/>
      <c r="F97" s="97"/>
      <c r="G97" s="97"/>
      <c r="H97" s="97"/>
      <c r="I97" s="97"/>
      <c r="J97" s="93" t="s">
        <v>768</v>
      </c>
      <c r="K97" s="403"/>
      <c r="L97" s="438"/>
      <c r="M97" s="438"/>
      <c r="N97" s="438"/>
      <c r="O97" s="438"/>
      <c r="P97" s="97"/>
      <c r="Q97" s="97"/>
      <c r="R97" s="97"/>
      <c r="S97" s="97"/>
      <c r="T97" s="97"/>
      <c r="U97" s="97"/>
      <c r="V97" s="97"/>
      <c r="W97" s="97"/>
      <c r="X97" s="97"/>
      <c r="Y97" s="97"/>
      <c r="Z97" s="97"/>
      <c r="AA97" s="97"/>
      <c r="AB97" s="97"/>
    </row>
    <row r="98" spans="1:28" outlineLevel="1">
      <c r="A98" s="411" t="str">
        <f>A97</f>
        <v>[ESO Affiliate or Related Undertaking that do not trade / transact with the ESO 1]</v>
      </c>
      <c r="B98" s="97" t="s">
        <v>767</v>
      </c>
      <c r="C98" s="97"/>
      <c r="D98" s="97"/>
      <c r="E98" s="97"/>
      <c r="F98" s="97"/>
      <c r="G98" s="97"/>
      <c r="H98" s="97"/>
      <c r="I98" s="97"/>
      <c r="J98" s="93" t="s">
        <v>768</v>
      </c>
      <c r="K98" s="403"/>
      <c r="L98" s="438"/>
      <c r="M98" s="438"/>
      <c r="N98" s="438"/>
      <c r="O98" s="438"/>
      <c r="P98" s="97"/>
      <c r="Q98" s="97"/>
      <c r="R98" s="97"/>
      <c r="S98" s="97"/>
      <c r="T98" s="97"/>
      <c r="U98" s="97"/>
      <c r="V98" s="97"/>
      <c r="W98" s="97"/>
      <c r="X98" s="97"/>
      <c r="Y98" s="97"/>
      <c r="Z98" s="97"/>
      <c r="AA98" s="97"/>
      <c r="AB98" s="97"/>
    </row>
    <row r="99" spans="1:28" outlineLevel="1">
      <c r="A99" s="411" t="str">
        <f>A97</f>
        <v>[ESO Affiliate or Related Undertaking that do not trade / transact with the ESO 1]</v>
      </c>
      <c r="B99" s="97" t="s">
        <v>786</v>
      </c>
      <c r="C99" s="97"/>
      <c r="D99" s="97"/>
      <c r="E99" s="97"/>
      <c r="F99" s="97"/>
      <c r="G99" s="97"/>
      <c r="H99" s="97"/>
      <c r="I99" s="97"/>
      <c r="J99" s="93" t="s">
        <v>252</v>
      </c>
      <c r="K99" s="409">
        <f t="shared" ref="K99:O99" si="63">IFERROR(K98/K97,0)</f>
        <v>0</v>
      </c>
      <c r="L99" s="440">
        <f t="shared" si="63"/>
        <v>0</v>
      </c>
      <c r="M99" s="440">
        <f t="shared" si="63"/>
        <v>0</v>
      </c>
      <c r="N99" s="440">
        <f t="shared" si="63"/>
        <v>0</v>
      </c>
      <c r="O99" s="440">
        <f t="shared" si="63"/>
        <v>0</v>
      </c>
      <c r="P99" s="97"/>
      <c r="Q99" s="97"/>
      <c r="R99" s="97"/>
      <c r="S99" s="97"/>
      <c r="T99" s="97"/>
      <c r="U99" s="97"/>
      <c r="V99" s="97"/>
      <c r="W99" s="97"/>
      <c r="X99" s="97"/>
      <c r="Y99" s="97"/>
      <c r="Z99" s="97"/>
      <c r="AA99" s="97"/>
      <c r="AB99" s="97"/>
    </row>
    <row r="100" spans="1:28" outlineLevel="1">
      <c r="A100" s="410" t="s">
        <v>797</v>
      </c>
      <c r="B100" s="97" t="s">
        <v>785</v>
      </c>
      <c r="C100" s="97"/>
      <c r="D100" s="97"/>
      <c r="E100" s="97"/>
      <c r="F100" s="97"/>
      <c r="G100" s="97"/>
      <c r="H100" s="97"/>
      <c r="I100" s="97"/>
      <c r="J100" s="93" t="s">
        <v>768</v>
      </c>
      <c r="K100" s="403"/>
      <c r="L100" s="438"/>
      <c r="M100" s="438"/>
      <c r="N100" s="438"/>
      <c r="O100" s="438"/>
      <c r="P100" s="97"/>
      <c r="Q100" s="97"/>
      <c r="R100" s="97"/>
      <c r="S100" s="97"/>
      <c r="T100" s="97"/>
      <c r="U100" s="97"/>
      <c r="V100" s="97"/>
      <c r="W100" s="97"/>
      <c r="X100" s="97"/>
      <c r="Y100" s="97"/>
      <c r="Z100" s="97"/>
      <c r="AA100" s="97"/>
      <c r="AB100" s="97"/>
    </row>
    <row r="101" spans="1:28" outlineLevel="1">
      <c r="A101" s="411" t="str">
        <f>A100</f>
        <v>[ESO Affiliate or Related Undertaking that do not trade / transact with the ESO 2]</v>
      </c>
      <c r="B101" s="97" t="s">
        <v>767</v>
      </c>
      <c r="C101" s="97"/>
      <c r="D101" s="97"/>
      <c r="E101" s="97"/>
      <c r="F101" s="97"/>
      <c r="G101" s="97"/>
      <c r="H101" s="97"/>
      <c r="I101" s="97"/>
      <c r="J101" s="93" t="s">
        <v>768</v>
      </c>
      <c r="K101" s="403"/>
      <c r="L101" s="438"/>
      <c r="M101" s="438"/>
      <c r="N101" s="438"/>
      <c r="O101" s="438"/>
      <c r="P101" s="97"/>
      <c r="Q101" s="97"/>
      <c r="R101" s="97"/>
      <c r="S101" s="97"/>
      <c r="T101" s="97"/>
      <c r="U101" s="97"/>
      <c r="V101" s="97"/>
      <c r="W101" s="97"/>
      <c r="X101" s="97"/>
      <c r="Y101" s="97"/>
      <c r="Z101" s="97"/>
      <c r="AA101" s="97"/>
      <c r="AB101" s="97"/>
    </row>
    <row r="102" spans="1:28" outlineLevel="1">
      <c r="A102" s="411" t="str">
        <f>A100</f>
        <v>[ESO Affiliate or Related Undertaking that do not trade / transact with the ESO 2]</v>
      </c>
      <c r="B102" s="97" t="s">
        <v>786</v>
      </c>
      <c r="C102" s="97"/>
      <c r="D102" s="97"/>
      <c r="E102" s="97"/>
      <c r="F102" s="97"/>
      <c r="G102" s="97"/>
      <c r="H102" s="97"/>
      <c r="I102" s="97"/>
      <c r="J102" s="93" t="s">
        <v>252</v>
      </c>
      <c r="K102" s="409">
        <f t="shared" ref="K102:O102" si="64">IFERROR(K101/K100,0)</f>
        <v>0</v>
      </c>
      <c r="L102" s="440">
        <f t="shared" si="64"/>
        <v>0</v>
      </c>
      <c r="M102" s="440">
        <f t="shared" si="64"/>
        <v>0</v>
      </c>
      <c r="N102" s="440">
        <f t="shared" si="64"/>
        <v>0</v>
      </c>
      <c r="O102" s="440">
        <f t="shared" si="64"/>
        <v>0</v>
      </c>
      <c r="P102" s="97"/>
      <c r="Q102" s="97"/>
      <c r="R102" s="97"/>
      <c r="S102" s="97"/>
      <c r="T102" s="97"/>
      <c r="U102" s="97"/>
      <c r="V102" s="97"/>
      <c r="W102" s="97"/>
      <c r="X102" s="97"/>
      <c r="Y102" s="97"/>
      <c r="Z102" s="97"/>
      <c r="AA102" s="97"/>
      <c r="AB102" s="97"/>
    </row>
    <row r="103" spans="1:28" outlineLevel="1">
      <c r="A103" s="410" t="s">
        <v>798</v>
      </c>
      <c r="B103" s="97" t="s">
        <v>785</v>
      </c>
      <c r="C103" s="97"/>
      <c r="D103" s="97"/>
      <c r="E103" s="97"/>
      <c r="F103" s="97"/>
      <c r="G103" s="97"/>
      <c r="H103" s="97"/>
      <c r="I103" s="97"/>
      <c r="J103" s="93" t="s">
        <v>768</v>
      </c>
      <c r="K103" s="403"/>
      <c r="L103" s="438"/>
      <c r="M103" s="438"/>
      <c r="N103" s="438"/>
      <c r="O103" s="438"/>
      <c r="P103" s="97"/>
      <c r="Q103" s="97"/>
      <c r="R103" s="97"/>
      <c r="S103" s="97"/>
      <c r="T103" s="97"/>
      <c r="U103" s="97"/>
      <c r="V103" s="97"/>
      <c r="W103" s="97"/>
      <c r="X103" s="97"/>
      <c r="Y103" s="97"/>
      <c r="Z103" s="97"/>
      <c r="AA103" s="97"/>
      <c r="AB103" s="97"/>
    </row>
    <row r="104" spans="1:28" outlineLevel="1">
      <c r="A104" s="411" t="str">
        <f>A103</f>
        <v>[ESO Affiliate or Related Undertaking that do not trade / transact with the ESO 3]</v>
      </c>
      <c r="B104" s="97" t="s">
        <v>767</v>
      </c>
      <c r="C104" s="97"/>
      <c r="D104" s="97"/>
      <c r="E104" s="97"/>
      <c r="F104" s="97"/>
      <c r="G104" s="97"/>
      <c r="H104" s="97"/>
      <c r="I104" s="97"/>
      <c r="J104" s="93" t="s">
        <v>768</v>
      </c>
      <c r="K104" s="403"/>
      <c r="L104" s="438"/>
      <c r="M104" s="438"/>
      <c r="N104" s="438"/>
      <c r="O104" s="438"/>
      <c r="P104" s="97"/>
      <c r="Q104" s="97"/>
      <c r="R104" s="97"/>
      <c r="S104" s="97"/>
      <c r="T104" s="97"/>
      <c r="U104" s="97"/>
      <c r="V104" s="97"/>
      <c r="W104" s="97"/>
      <c r="X104" s="97"/>
      <c r="Y104" s="97"/>
      <c r="Z104" s="97"/>
      <c r="AA104" s="97"/>
      <c r="AB104" s="97"/>
    </row>
    <row r="105" spans="1:28" outlineLevel="1">
      <c r="A105" s="411" t="str">
        <f>A103</f>
        <v>[ESO Affiliate or Related Undertaking that do not trade / transact with the ESO 3]</v>
      </c>
      <c r="B105" s="97" t="s">
        <v>786</v>
      </c>
      <c r="C105" s="97"/>
      <c r="D105" s="97"/>
      <c r="E105" s="97"/>
      <c r="F105" s="97"/>
      <c r="G105" s="97"/>
      <c r="H105" s="97"/>
      <c r="I105" s="97"/>
      <c r="J105" s="93" t="s">
        <v>252</v>
      </c>
      <c r="K105" s="409">
        <f t="shared" ref="K105:O105" si="65">IFERROR(K104/K103,0)</f>
        <v>0</v>
      </c>
      <c r="L105" s="440">
        <f t="shared" si="65"/>
        <v>0</v>
      </c>
      <c r="M105" s="440">
        <f t="shared" si="65"/>
        <v>0</v>
      </c>
      <c r="N105" s="440">
        <f t="shared" si="65"/>
        <v>0</v>
      </c>
      <c r="O105" s="440">
        <f t="shared" si="65"/>
        <v>0</v>
      </c>
      <c r="P105" s="97"/>
      <c r="Q105" s="97"/>
      <c r="R105" s="97"/>
      <c r="S105" s="97"/>
      <c r="T105" s="97"/>
      <c r="U105" s="97"/>
      <c r="V105" s="97"/>
      <c r="W105" s="97"/>
      <c r="X105" s="97"/>
      <c r="Y105" s="97"/>
      <c r="Z105" s="97"/>
      <c r="AA105" s="97"/>
      <c r="AB105" s="97"/>
    </row>
    <row r="106" spans="1:28" outlineLevel="1">
      <c r="A106" s="410" t="s">
        <v>791</v>
      </c>
      <c r="B106" s="97" t="s">
        <v>785</v>
      </c>
      <c r="C106" s="97"/>
      <c r="D106" s="97"/>
      <c r="E106" s="97"/>
      <c r="F106" s="97"/>
      <c r="G106" s="97"/>
      <c r="H106" s="97"/>
      <c r="I106" s="97"/>
      <c r="J106" s="93" t="s">
        <v>768</v>
      </c>
      <c r="K106" s="403"/>
      <c r="L106" s="438"/>
      <c r="M106" s="438"/>
      <c r="N106" s="438"/>
      <c r="O106" s="438"/>
      <c r="P106" s="97"/>
      <c r="Q106" s="97"/>
      <c r="R106" s="97"/>
      <c r="S106" s="97"/>
      <c r="T106" s="97"/>
      <c r="U106" s="97"/>
      <c r="V106" s="97"/>
      <c r="W106" s="97"/>
      <c r="X106" s="97"/>
      <c r="Y106" s="97"/>
      <c r="Z106" s="97"/>
      <c r="AA106" s="97"/>
      <c r="AB106" s="97"/>
    </row>
    <row r="107" spans="1:28" outlineLevel="1">
      <c r="A107" s="411" t="str">
        <f>A106</f>
        <v>[ESO Affiliate or Related Undertaking that do not trade / transact with the ESO 4]</v>
      </c>
      <c r="B107" s="97" t="s">
        <v>767</v>
      </c>
      <c r="C107" s="97"/>
      <c r="D107" s="97"/>
      <c r="E107" s="97"/>
      <c r="F107" s="97"/>
      <c r="G107" s="97"/>
      <c r="H107" s="97"/>
      <c r="I107" s="97"/>
      <c r="J107" s="93" t="s">
        <v>768</v>
      </c>
      <c r="K107" s="403"/>
      <c r="L107" s="438"/>
      <c r="M107" s="438"/>
      <c r="N107" s="438"/>
      <c r="O107" s="438"/>
      <c r="P107" s="97"/>
      <c r="Q107" s="97"/>
      <c r="R107" s="97"/>
      <c r="S107" s="97"/>
      <c r="T107" s="97"/>
      <c r="U107" s="97"/>
      <c r="V107" s="97"/>
      <c r="W107" s="97"/>
      <c r="X107" s="97"/>
      <c r="Y107" s="97"/>
      <c r="Z107" s="97"/>
      <c r="AA107" s="97"/>
      <c r="AB107" s="97"/>
    </row>
    <row r="108" spans="1:28" outlineLevel="1">
      <c r="A108" s="411" t="str">
        <f>A106</f>
        <v>[ESO Affiliate or Related Undertaking that do not trade / transact with the ESO 4]</v>
      </c>
      <c r="B108" s="97" t="s">
        <v>786</v>
      </c>
      <c r="C108" s="97"/>
      <c r="D108" s="97"/>
      <c r="E108" s="97"/>
      <c r="F108" s="97"/>
      <c r="G108" s="97"/>
      <c r="H108" s="97"/>
      <c r="I108" s="97"/>
      <c r="J108" s="93" t="s">
        <v>252</v>
      </c>
      <c r="K108" s="409">
        <f t="shared" ref="K108:O108" si="66">IFERROR(K107/K106,0)</f>
        <v>0</v>
      </c>
      <c r="L108" s="440">
        <f t="shared" si="66"/>
        <v>0</v>
      </c>
      <c r="M108" s="440">
        <f t="shared" si="66"/>
        <v>0</v>
      </c>
      <c r="N108" s="440">
        <f t="shared" si="66"/>
        <v>0</v>
      </c>
      <c r="O108" s="440">
        <f t="shared" si="66"/>
        <v>0</v>
      </c>
      <c r="P108" s="97"/>
      <c r="Q108" s="97"/>
      <c r="R108" s="97"/>
      <c r="S108" s="97"/>
      <c r="T108" s="97"/>
      <c r="U108" s="97"/>
      <c r="V108" s="97"/>
      <c r="W108" s="97"/>
      <c r="X108" s="97"/>
      <c r="Y108" s="97"/>
      <c r="Z108" s="97"/>
      <c r="AA108" s="97"/>
      <c r="AB108" s="97"/>
    </row>
    <row r="109" spans="1:28" outlineLevel="1">
      <c r="A109" s="410" t="s">
        <v>792</v>
      </c>
      <c r="B109" s="97" t="s">
        <v>785</v>
      </c>
      <c r="C109" s="97"/>
      <c r="D109" s="97"/>
      <c r="E109" s="97"/>
      <c r="F109" s="97"/>
      <c r="G109" s="97"/>
      <c r="H109" s="97"/>
      <c r="I109" s="97"/>
      <c r="J109" s="93" t="s">
        <v>768</v>
      </c>
      <c r="K109" s="403"/>
      <c r="L109" s="438"/>
      <c r="M109" s="438"/>
      <c r="N109" s="438"/>
      <c r="O109" s="438"/>
      <c r="P109" s="97"/>
      <c r="Q109" s="97"/>
      <c r="R109" s="97"/>
      <c r="S109" s="97"/>
      <c r="T109" s="97"/>
      <c r="U109" s="97"/>
      <c r="V109" s="97"/>
      <c r="W109" s="97"/>
      <c r="X109" s="97"/>
      <c r="Y109" s="97"/>
      <c r="Z109" s="97"/>
      <c r="AA109" s="97"/>
      <c r="AB109" s="97"/>
    </row>
    <row r="110" spans="1:28" ht="13.5" customHeight="1" outlineLevel="1">
      <c r="A110" s="411" t="str">
        <f>A109</f>
        <v>[ESO Affiliate or Related Undertaking that do not trade / transact with the ESO 5]</v>
      </c>
      <c r="B110" s="97" t="s">
        <v>767</v>
      </c>
      <c r="C110" s="97"/>
      <c r="D110" s="97"/>
      <c r="E110" s="97"/>
      <c r="F110" s="97"/>
      <c r="G110" s="97"/>
      <c r="H110" s="97"/>
      <c r="I110" s="97"/>
      <c r="J110" s="93" t="s">
        <v>768</v>
      </c>
      <c r="K110" s="403"/>
      <c r="L110" s="438"/>
      <c r="M110" s="438"/>
      <c r="N110" s="438"/>
      <c r="O110" s="438"/>
      <c r="P110" s="97"/>
      <c r="Q110" s="97"/>
      <c r="R110" s="97"/>
      <c r="S110" s="97"/>
      <c r="T110" s="97"/>
      <c r="U110" s="97"/>
      <c r="V110" s="97"/>
      <c r="W110" s="97"/>
      <c r="X110" s="97"/>
      <c r="Y110" s="97"/>
      <c r="Z110" s="97"/>
      <c r="AA110" s="97"/>
      <c r="AB110" s="97"/>
    </row>
    <row r="111" spans="1:28" outlineLevel="1">
      <c r="A111" s="411" t="str">
        <f>A109</f>
        <v>[ESO Affiliate or Related Undertaking that do not trade / transact with the ESO 5]</v>
      </c>
      <c r="B111" s="97" t="s">
        <v>786</v>
      </c>
      <c r="C111" s="97"/>
      <c r="D111" s="97"/>
      <c r="E111" s="97"/>
      <c r="F111" s="97"/>
      <c r="G111" s="97"/>
      <c r="H111" s="97"/>
      <c r="I111" s="97"/>
      <c r="J111" s="93" t="s">
        <v>252</v>
      </c>
      <c r="K111" s="409">
        <f t="shared" ref="K111:O111" si="67">IFERROR(K110/K109,0)</f>
        <v>0</v>
      </c>
      <c r="L111" s="440">
        <f t="shared" si="67"/>
        <v>0</v>
      </c>
      <c r="M111" s="440">
        <f t="shared" si="67"/>
        <v>0</v>
      </c>
      <c r="N111" s="440">
        <f t="shared" si="67"/>
        <v>0</v>
      </c>
      <c r="O111" s="440">
        <f t="shared" si="67"/>
        <v>0</v>
      </c>
      <c r="P111" s="97"/>
      <c r="Q111" s="97"/>
      <c r="R111" s="97"/>
      <c r="S111" s="97"/>
      <c r="T111" s="97"/>
      <c r="U111" s="97"/>
      <c r="V111" s="97"/>
      <c r="W111" s="97"/>
      <c r="X111" s="97"/>
      <c r="Y111" s="97"/>
      <c r="Z111" s="97"/>
      <c r="AA111" s="97"/>
      <c r="AB111" s="97"/>
    </row>
    <row r="112" spans="1:28" outlineLevel="1">
      <c r="A112" s="410" t="s">
        <v>793</v>
      </c>
      <c r="B112" s="97" t="s">
        <v>785</v>
      </c>
      <c r="C112" s="97"/>
      <c r="D112" s="97"/>
      <c r="E112" s="97"/>
      <c r="F112" s="97"/>
      <c r="G112" s="97"/>
      <c r="H112" s="97"/>
      <c r="I112" s="97"/>
      <c r="J112" s="93" t="s">
        <v>768</v>
      </c>
      <c r="K112" s="403"/>
      <c r="L112" s="438"/>
      <c r="M112" s="438"/>
      <c r="N112" s="438"/>
      <c r="O112" s="438"/>
      <c r="P112" s="97"/>
      <c r="Q112" s="97"/>
      <c r="R112" s="97"/>
      <c r="S112" s="97"/>
      <c r="T112" s="97"/>
      <c r="U112" s="97"/>
      <c r="V112" s="97"/>
      <c r="W112" s="97"/>
      <c r="X112" s="97"/>
      <c r="Y112" s="97"/>
      <c r="Z112" s="97"/>
      <c r="AA112" s="97"/>
      <c r="AB112" s="97"/>
    </row>
    <row r="113" spans="1:28" ht="13.5" customHeight="1" outlineLevel="1">
      <c r="A113" s="411" t="str">
        <f>A112</f>
        <v>[ESO Affiliate or Related Undertaking that do not trade / transact with the ESO 6]</v>
      </c>
      <c r="B113" s="97" t="s">
        <v>767</v>
      </c>
      <c r="C113" s="97"/>
      <c r="D113" s="97"/>
      <c r="E113" s="97"/>
      <c r="F113" s="97"/>
      <c r="G113" s="97"/>
      <c r="H113" s="97"/>
      <c r="I113" s="97"/>
      <c r="J113" s="93" t="s">
        <v>768</v>
      </c>
      <c r="K113" s="403"/>
      <c r="L113" s="438"/>
      <c r="M113" s="438"/>
      <c r="N113" s="438"/>
      <c r="O113" s="438"/>
      <c r="P113" s="97"/>
      <c r="Q113" s="97"/>
      <c r="R113" s="97"/>
      <c r="S113" s="97"/>
      <c r="T113" s="97"/>
      <c r="U113" s="97"/>
      <c r="V113" s="97"/>
      <c r="W113" s="97"/>
      <c r="X113" s="97"/>
      <c r="Y113" s="97"/>
      <c r="Z113" s="97"/>
      <c r="AA113" s="97"/>
      <c r="AB113" s="97"/>
    </row>
    <row r="114" spans="1:28" outlineLevel="1">
      <c r="A114" s="411" t="str">
        <f>A112</f>
        <v>[ESO Affiliate or Related Undertaking that do not trade / transact with the ESO 6]</v>
      </c>
      <c r="B114" s="97" t="s">
        <v>786</v>
      </c>
      <c r="C114" s="97"/>
      <c r="D114" s="97"/>
      <c r="E114" s="97"/>
      <c r="F114" s="97"/>
      <c r="G114" s="97"/>
      <c r="H114" s="97"/>
      <c r="I114" s="97"/>
      <c r="J114" s="93" t="s">
        <v>252</v>
      </c>
      <c r="K114" s="409">
        <f t="shared" ref="K114:O114" si="68">IFERROR(K113/K112,0)</f>
        <v>0</v>
      </c>
      <c r="L114" s="440">
        <f t="shared" si="68"/>
        <v>0</v>
      </c>
      <c r="M114" s="440">
        <f t="shared" si="68"/>
        <v>0</v>
      </c>
      <c r="N114" s="440">
        <f t="shared" si="68"/>
        <v>0</v>
      </c>
      <c r="O114" s="440">
        <f t="shared" si="68"/>
        <v>0</v>
      </c>
      <c r="P114" s="97"/>
      <c r="Q114" s="97"/>
      <c r="R114" s="97"/>
      <c r="S114" s="97"/>
      <c r="T114" s="97"/>
      <c r="U114" s="97"/>
      <c r="V114" s="97"/>
      <c r="W114" s="97"/>
      <c r="X114" s="97"/>
      <c r="Y114" s="97"/>
      <c r="Z114" s="97"/>
      <c r="AA114" s="97"/>
      <c r="AB114" s="97"/>
    </row>
    <row r="115" spans="1:28" outlineLevel="1">
      <c r="A115" s="97" t="s">
        <v>794</v>
      </c>
      <c r="B115" s="97" t="s">
        <v>785</v>
      </c>
      <c r="C115" s="97"/>
      <c r="D115" s="97"/>
      <c r="E115" s="97"/>
      <c r="F115" s="97"/>
      <c r="G115" s="97"/>
      <c r="H115" s="97"/>
      <c r="I115" s="97"/>
      <c r="J115" s="93" t="s">
        <v>768</v>
      </c>
      <c r="K115" s="403"/>
      <c r="L115" s="438"/>
      <c r="M115" s="438"/>
      <c r="N115" s="438"/>
      <c r="O115" s="438"/>
      <c r="P115" s="97"/>
      <c r="Q115" s="97"/>
      <c r="R115" s="97"/>
      <c r="S115" s="97"/>
      <c r="T115" s="97"/>
      <c r="U115" s="97"/>
      <c r="V115" s="97"/>
      <c r="W115" s="97"/>
      <c r="X115" s="97"/>
      <c r="Y115" s="97"/>
      <c r="Z115" s="97"/>
      <c r="AA115" s="97"/>
      <c r="AB115" s="97"/>
    </row>
    <row r="116" spans="1:28" outlineLevel="1">
      <c r="A116" s="97" t="s">
        <v>794</v>
      </c>
      <c r="B116" s="97" t="s">
        <v>767</v>
      </c>
      <c r="C116" s="97"/>
      <c r="D116" s="97"/>
      <c r="E116" s="97"/>
      <c r="F116" s="97"/>
      <c r="G116" s="97"/>
      <c r="H116" s="97"/>
      <c r="I116" s="97"/>
      <c r="J116" s="93" t="s">
        <v>768</v>
      </c>
      <c r="K116" s="403"/>
      <c r="L116" s="438"/>
      <c r="M116" s="438"/>
      <c r="N116" s="438"/>
      <c r="O116" s="438"/>
      <c r="P116" s="97"/>
      <c r="Q116" s="97"/>
      <c r="R116" s="97"/>
      <c r="S116" s="97"/>
      <c r="T116" s="97"/>
      <c r="U116" s="97"/>
      <c r="V116" s="97"/>
      <c r="W116" s="97"/>
      <c r="X116" s="97"/>
      <c r="Y116" s="97"/>
      <c r="Z116" s="97"/>
      <c r="AA116" s="97"/>
      <c r="AB116" s="97"/>
    </row>
    <row r="117" spans="1:28" outlineLevel="1">
      <c r="A117" s="97" t="s">
        <v>794</v>
      </c>
      <c r="B117" s="97" t="s">
        <v>786</v>
      </c>
      <c r="C117" s="97"/>
      <c r="D117" s="97"/>
      <c r="E117" s="97"/>
      <c r="F117" s="97"/>
      <c r="G117" s="97"/>
      <c r="H117" s="97"/>
      <c r="I117" s="97"/>
      <c r="J117" s="93" t="s">
        <v>252</v>
      </c>
      <c r="K117" s="409">
        <f t="shared" ref="K117:O117" si="69">IFERROR(K116/K115,0)</f>
        <v>0</v>
      </c>
      <c r="L117" s="440">
        <f t="shared" si="69"/>
        <v>0</v>
      </c>
      <c r="M117" s="440">
        <f t="shared" si="69"/>
        <v>0</v>
      </c>
      <c r="N117" s="440">
        <f t="shared" si="69"/>
        <v>0</v>
      </c>
      <c r="O117" s="440">
        <f t="shared" si="69"/>
        <v>0</v>
      </c>
      <c r="P117" s="97"/>
      <c r="Q117" s="97"/>
      <c r="R117" s="97"/>
      <c r="S117" s="97"/>
      <c r="T117" s="97"/>
      <c r="U117" s="97"/>
      <c r="V117" s="97"/>
      <c r="W117" s="97"/>
      <c r="X117" s="97"/>
      <c r="Y117" s="97"/>
      <c r="Z117" s="97"/>
      <c r="AA117" s="97"/>
      <c r="AB117" s="97"/>
    </row>
    <row r="118" spans="1:28" outlineLevel="1">
      <c r="A118" s="97" t="s">
        <v>795</v>
      </c>
      <c r="B118" s="97"/>
      <c r="C118" s="97"/>
      <c r="D118" s="97"/>
      <c r="E118" s="97"/>
      <c r="F118" s="97"/>
      <c r="G118" s="97"/>
      <c r="H118" s="97"/>
      <c r="I118" s="97"/>
      <c r="J118" s="93"/>
      <c r="K118" s="412">
        <f t="shared" ref="K118:O118" si="70">IF(K93&gt;0,IF(K115&gt;=0.75*SUM(K93,K97,K100,K103,K106,K109,K112,K115),"Allowed", "Disallowed"),0)</f>
        <v>0</v>
      </c>
      <c r="L118" s="412">
        <f t="shared" si="70"/>
        <v>0</v>
      </c>
      <c r="M118" s="412">
        <f t="shared" si="70"/>
        <v>0</v>
      </c>
      <c r="N118" s="412">
        <f t="shared" si="70"/>
        <v>0</v>
      </c>
      <c r="O118" s="412">
        <f t="shared" si="70"/>
        <v>0</v>
      </c>
      <c r="P118" s="97"/>
      <c r="Q118" s="97"/>
      <c r="R118" s="97"/>
      <c r="S118" s="97"/>
      <c r="T118" s="97"/>
      <c r="U118" s="97"/>
      <c r="V118" s="97"/>
      <c r="W118" s="97"/>
      <c r="X118" s="97"/>
      <c r="Y118" s="97"/>
      <c r="Z118" s="97"/>
      <c r="AA118" s="97"/>
      <c r="AB118" s="97"/>
    </row>
    <row r="119" spans="1:28">
      <c r="A119" s="97"/>
      <c r="B119" s="97"/>
      <c r="C119" s="97"/>
      <c r="D119" s="97"/>
      <c r="E119" s="97"/>
      <c r="F119" s="97"/>
      <c r="G119" s="97"/>
      <c r="H119" s="97"/>
      <c r="I119" s="97"/>
      <c r="J119" s="93"/>
      <c r="K119" s="98"/>
      <c r="L119" s="98"/>
      <c r="M119" s="98"/>
      <c r="N119" s="98"/>
      <c r="O119" s="98"/>
      <c r="P119" s="97"/>
      <c r="Q119" s="97"/>
      <c r="R119" s="97"/>
      <c r="S119" s="97"/>
      <c r="T119" s="97"/>
      <c r="U119" s="97"/>
      <c r="V119" s="97"/>
      <c r="W119" s="97"/>
      <c r="X119" s="97"/>
      <c r="Y119" s="97"/>
      <c r="Z119" s="97"/>
      <c r="AA119" s="97"/>
      <c r="AB119" s="97"/>
    </row>
    <row r="120" spans="1:28" hidden="1" outlineLevel="1">
      <c r="A120" s="413" t="str">
        <f>A20</f>
        <v>[Related Party 4]</v>
      </c>
      <c r="B120" s="97"/>
      <c r="C120" s="97"/>
      <c r="D120" s="97"/>
      <c r="E120" s="97"/>
      <c r="F120" s="97"/>
      <c r="G120" s="97"/>
      <c r="H120" s="97"/>
      <c r="I120" s="97"/>
      <c r="J120" s="93"/>
      <c r="K120" s="98"/>
      <c r="L120" s="98"/>
      <c r="M120" s="98"/>
      <c r="N120" s="98"/>
      <c r="O120" s="98"/>
      <c r="P120" s="97"/>
      <c r="Q120" s="97"/>
      <c r="R120" s="97"/>
      <c r="S120" s="97"/>
      <c r="T120" s="97"/>
      <c r="U120" s="97"/>
      <c r="V120" s="97"/>
      <c r="W120" s="97"/>
      <c r="X120" s="97"/>
      <c r="Y120" s="97"/>
      <c r="Z120" s="97"/>
      <c r="AA120" s="97"/>
      <c r="AB120" s="97"/>
    </row>
    <row r="121" spans="1:28" hidden="1" outlineLevel="1">
      <c r="A121" s="97" t="s">
        <v>784</v>
      </c>
      <c r="B121" s="97" t="s">
        <v>785</v>
      </c>
      <c r="C121" s="97"/>
      <c r="D121" s="97"/>
      <c r="E121" s="97"/>
      <c r="F121" s="97"/>
      <c r="G121" s="97"/>
      <c r="H121" s="97"/>
      <c r="I121" s="97"/>
      <c r="J121" s="93" t="s">
        <v>631</v>
      </c>
      <c r="K121" s="403"/>
      <c r="L121" s="438"/>
      <c r="M121" s="438"/>
      <c r="N121" s="438"/>
      <c r="O121" s="438"/>
      <c r="P121" s="97"/>
      <c r="Q121" s="97"/>
      <c r="R121" s="97"/>
      <c r="S121" s="97"/>
      <c r="T121" s="97"/>
      <c r="U121" s="97"/>
      <c r="V121" s="97"/>
      <c r="W121" s="97"/>
      <c r="X121" s="97"/>
      <c r="Y121" s="97"/>
      <c r="Z121" s="97"/>
      <c r="AA121" s="97"/>
      <c r="AB121" s="97"/>
    </row>
    <row r="122" spans="1:28" hidden="1" outlineLevel="1">
      <c r="A122" s="97" t="s">
        <v>784</v>
      </c>
      <c r="B122" s="97" t="s">
        <v>767</v>
      </c>
      <c r="C122" s="97"/>
      <c r="D122" s="97"/>
      <c r="E122" s="97"/>
      <c r="F122" s="97"/>
      <c r="G122" s="97"/>
      <c r="H122" s="97"/>
      <c r="I122" s="97"/>
      <c r="J122" s="93" t="s">
        <v>631</v>
      </c>
      <c r="K122" s="403"/>
      <c r="L122" s="438"/>
      <c r="M122" s="438"/>
      <c r="N122" s="438"/>
      <c r="O122" s="438"/>
      <c r="P122" s="97"/>
      <c r="Q122" s="97"/>
      <c r="R122" s="97"/>
      <c r="S122" s="97"/>
      <c r="T122" s="97"/>
      <c r="U122" s="97"/>
      <c r="V122" s="97"/>
      <c r="W122" s="97"/>
      <c r="X122" s="97"/>
      <c r="Y122" s="97"/>
      <c r="Z122" s="97"/>
      <c r="AA122" s="97"/>
      <c r="AB122" s="97"/>
    </row>
    <row r="123" spans="1:28" hidden="1" outlineLevel="1">
      <c r="A123" s="97" t="s">
        <v>784</v>
      </c>
      <c r="B123" s="97" t="s">
        <v>786</v>
      </c>
      <c r="C123" s="97"/>
      <c r="D123" s="97"/>
      <c r="E123" s="97"/>
      <c r="F123" s="97"/>
      <c r="G123" s="97"/>
      <c r="H123" s="97"/>
      <c r="I123" s="97"/>
      <c r="J123" s="93" t="s">
        <v>252</v>
      </c>
      <c r="K123" s="409">
        <f t="shared" ref="K123:O123" si="71">IFERROR(K122/K121,0)</f>
        <v>0</v>
      </c>
      <c r="L123" s="440">
        <f t="shared" si="71"/>
        <v>0</v>
      </c>
      <c r="M123" s="440">
        <f t="shared" si="71"/>
        <v>0</v>
      </c>
      <c r="N123" s="440">
        <f t="shared" si="71"/>
        <v>0</v>
      </c>
      <c r="O123" s="440">
        <f t="shared" si="71"/>
        <v>0</v>
      </c>
      <c r="P123" s="97"/>
      <c r="Q123" s="97"/>
      <c r="R123" s="97"/>
      <c r="S123" s="97"/>
      <c r="T123" s="97"/>
      <c r="U123" s="97"/>
      <c r="V123" s="97"/>
      <c r="W123" s="97"/>
      <c r="X123" s="97"/>
      <c r="Y123" s="97"/>
      <c r="Z123" s="97"/>
      <c r="AA123" s="97"/>
      <c r="AB123" s="97"/>
    </row>
    <row r="124" spans="1:28" hidden="1" outlineLevel="1">
      <c r="A124" s="97" t="s">
        <v>787</v>
      </c>
      <c r="B124" s="97" t="s">
        <v>767</v>
      </c>
      <c r="C124" s="97"/>
      <c r="D124" s="97"/>
      <c r="E124" s="97"/>
      <c r="F124" s="97"/>
      <c r="G124" s="97"/>
      <c r="H124" s="97"/>
      <c r="I124" s="97"/>
      <c r="J124" s="93" t="s">
        <v>631</v>
      </c>
      <c r="K124" s="403"/>
      <c r="L124" s="438"/>
      <c r="M124" s="438"/>
      <c r="N124" s="438"/>
      <c r="O124" s="438"/>
      <c r="P124" s="97"/>
      <c r="Q124" s="97"/>
      <c r="R124" s="97"/>
      <c r="S124" s="97"/>
      <c r="T124" s="97"/>
      <c r="U124" s="97"/>
      <c r="V124" s="97"/>
      <c r="W124" s="97"/>
      <c r="X124" s="97"/>
      <c r="Y124" s="97"/>
      <c r="Z124" s="97"/>
      <c r="AA124" s="97"/>
      <c r="AB124" s="97"/>
    </row>
    <row r="125" spans="1:28" hidden="1" outlineLevel="1">
      <c r="A125" s="410" t="s">
        <v>796</v>
      </c>
      <c r="B125" s="97" t="s">
        <v>785</v>
      </c>
      <c r="C125" s="97"/>
      <c r="D125" s="97"/>
      <c r="E125" s="97"/>
      <c r="F125" s="97"/>
      <c r="G125" s="97"/>
      <c r="H125" s="97"/>
      <c r="I125" s="97"/>
      <c r="J125" s="93" t="s">
        <v>631</v>
      </c>
      <c r="K125" s="403"/>
      <c r="L125" s="438"/>
      <c r="M125" s="438"/>
      <c r="N125" s="438"/>
      <c r="O125" s="438"/>
      <c r="P125" s="97"/>
      <c r="Q125" s="97"/>
      <c r="R125" s="97"/>
      <c r="S125" s="97"/>
      <c r="T125" s="97"/>
      <c r="U125" s="97"/>
      <c r="V125" s="97"/>
      <c r="W125" s="97"/>
      <c r="X125" s="97"/>
      <c r="Y125" s="97"/>
      <c r="Z125" s="97"/>
      <c r="AA125" s="97"/>
      <c r="AB125" s="97"/>
    </row>
    <row r="126" spans="1:28" hidden="1" outlineLevel="1">
      <c r="A126" s="411" t="str">
        <f>A125</f>
        <v>[ESO Affiliate or Related Undertaking that do not trade / transact with the ESO 1]</v>
      </c>
      <c r="B126" s="97" t="s">
        <v>767</v>
      </c>
      <c r="C126" s="97"/>
      <c r="D126" s="97"/>
      <c r="E126" s="97"/>
      <c r="F126" s="97"/>
      <c r="G126" s="97"/>
      <c r="H126" s="97"/>
      <c r="I126" s="97"/>
      <c r="J126" s="93" t="s">
        <v>631</v>
      </c>
      <c r="K126" s="403"/>
      <c r="L126" s="438"/>
      <c r="M126" s="438"/>
      <c r="N126" s="438"/>
      <c r="O126" s="438"/>
      <c r="P126" s="97"/>
      <c r="Q126" s="97"/>
      <c r="R126" s="97"/>
      <c r="S126" s="97"/>
      <c r="T126" s="97"/>
      <c r="U126" s="97"/>
      <c r="V126" s="97"/>
      <c r="W126" s="97"/>
      <c r="X126" s="97"/>
      <c r="Y126" s="97"/>
      <c r="Z126" s="97"/>
      <c r="AA126" s="97"/>
      <c r="AB126" s="97"/>
    </row>
    <row r="127" spans="1:28" hidden="1" outlineLevel="1">
      <c r="A127" s="411" t="str">
        <f>A125</f>
        <v>[ESO Affiliate or Related Undertaking that do not trade / transact with the ESO 1]</v>
      </c>
      <c r="B127" s="97" t="s">
        <v>786</v>
      </c>
      <c r="C127" s="97"/>
      <c r="D127" s="97"/>
      <c r="E127" s="97"/>
      <c r="F127" s="97"/>
      <c r="G127" s="97"/>
      <c r="H127" s="97"/>
      <c r="I127" s="97"/>
      <c r="J127" s="93" t="s">
        <v>252</v>
      </c>
      <c r="K127" s="409">
        <f t="shared" ref="K127:O127" si="72">IFERROR(K126/K125,0)</f>
        <v>0</v>
      </c>
      <c r="L127" s="440">
        <f t="shared" si="72"/>
        <v>0</v>
      </c>
      <c r="M127" s="440">
        <f t="shared" si="72"/>
        <v>0</v>
      </c>
      <c r="N127" s="440">
        <f t="shared" si="72"/>
        <v>0</v>
      </c>
      <c r="O127" s="440">
        <f t="shared" si="72"/>
        <v>0</v>
      </c>
      <c r="P127" s="97"/>
      <c r="Q127" s="97"/>
      <c r="R127" s="97"/>
      <c r="S127" s="97"/>
      <c r="T127" s="97"/>
      <c r="U127" s="97"/>
      <c r="V127" s="97"/>
      <c r="W127" s="97"/>
      <c r="X127" s="97"/>
      <c r="Y127" s="97"/>
      <c r="Z127" s="97"/>
      <c r="AA127" s="97"/>
      <c r="AB127" s="97"/>
    </row>
    <row r="128" spans="1:28" hidden="1" outlineLevel="1">
      <c r="A128" s="410" t="s">
        <v>797</v>
      </c>
      <c r="B128" s="97" t="s">
        <v>785</v>
      </c>
      <c r="C128" s="97"/>
      <c r="D128" s="97"/>
      <c r="E128" s="97"/>
      <c r="F128" s="97"/>
      <c r="G128" s="97"/>
      <c r="H128" s="97"/>
      <c r="I128" s="97"/>
      <c r="J128" s="93" t="s">
        <v>631</v>
      </c>
      <c r="K128" s="403"/>
      <c r="L128" s="438"/>
      <c r="M128" s="438"/>
      <c r="N128" s="438"/>
      <c r="O128" s="438"/>
      <c r="P128" s="97"/>
      <c r="Q128" s="97"/>
      <c r="R128" s="97"/>
      <c r="S128" s="97"/>
      <c r="T128" s="97"/>
      <c r="U128" s="97"/>
      <c r="V128" s="97"/>
      <c r="W128" s="97"/>
      <c r="X128" s="97"/>
      <c r="Y128" s="97"/>
      <c r="Z128" s="97"/>
      <c r="AA128" s="97"/>
      <c r="AB128" s="97"/>
    </row>
    <row r="129" spans="1:28" hidden="1" outlineLevel="1">
      <c r="A129" s="411" t="str">
        <f>A128</f>
        <v>[ESO Affiliate or Related Undertaking that do not trade / transact with the ESO 2]</v>
      </c>
      <c r="B129" s="97" t="s">
        <v>767</v>
      </c>
      <c r="C129" s="97"/>
      <c r="D129" s="97"/>
      <c r="E129" s="97"/>
      <c r="F129" s="97"/>
      <c r="G129" s="97"/>
      <c r="H129" s="97"/>
      <c r="I129" s="97"/>
      <c r="J129" s="93" t="s">
        <v>631</v>
      </c>
      <c r="K129" s="403"/>
      <c r="L129" s="438"/>
      <c r="M129" s="438"/>
      <c r="N129" s="438"/>
      <c r="O129" s="438"/>
      <c r="P129" s="97"/>
      <c r="Q129" s="97"/>
      <c r="R129" s="97"/>
      <c r="S129" s="97"/>
      <c r="T129" s="97"/>
      <c r="U129" s="97"/>
      <c r="V129" s="97"/>
      <c r="W129" s="97"/>
      <c r="X129" s="97"/>
      <c r="Y129" s="97"/>
      <c r="Z129" s="97"/>
      <c r="AA129" s="97"/>
      <c r="AB129" s="97"/>
    </row>
    <row r="130" spans="1:28" hidden="1" outlineLevel="1">
      <c r="A130" s="411" t="str">
        <f>A128</f>
        <v>[ESO Affiliate or Related Undertaking that do not trade / transact with the ESO 2]</v>
      </c>
      <c r="B130" s="97" t="s">
        <v>786</v>
      </c>
      <c r="C130" s="97"/>
      <c r="D130" s="97"/>
      <c r="E130" s="97"/>
      <c r="F130" s="97"/>
      <c r="G130" s="97"/>
      <c r="H130" s="97"/>
      <c r="I130" s="97"/>
      <c r="J130" s="93" t="s">
        <v>252</v>
      </c>
      <c r="K130" s="409">
        <f t="shared" ref="K130:O130" si="73">IFERROR(K129/K128,0)</f>
        <v>0</v>
      </c>
      <c r="L130" s="440">
        <f t="shared" si="73"/>
        <v>0</v>
      </c>
      <c r="M130" s="440">
        <f t="shared" si="73"/>
        <v>0</v>
      </c>
      <c r="N130" s="440">
        <f t="shared" si="73"/>
        <v>0</v>
      </c>
      <c r="O130" s="440">
        <f t="shared" si="73"/>
        <v>0</v>
      </c>
      <c r="P130" s="97"/>
      <c r="Q130" s="97"/>
      <c r="R130" s="97"/>
      <c r="S130" s="97"/>
      <c r="T130" s="97"/>
      <c r="U130" s="97"/>
      <c r="V130" s="97"/>
      <c r="W130" s="97"/>
      <c r="X130" s="97"/>
      <c r="Y130" s="97"/>
      <c r="Z130" s="97"/>
      <c r="AA130" s="97"/>
      <c r="AB130" s="97"/>
    </row>
    <row r="131" spans="1:28" hidden="1" outlineLevel="1">
      <c r="A131" s="410" t="s">
        <v>798</v>
      </c>
      <c r="B131" s="97" t="s">
        <v>785</v>
      </c>
      <c r="C131" s="97"/>
      <c r="D131" s="97"/>
      <c r="E131" s="97"/>
      <c r="F131" s="97"/>
      <c r="G131" s="97"/>
      <c r="H131" s="97"/>
      <c r="I131" s="97"/>
      <c r="J131" s="93" t="s">
        <v>631</v>
      </c>
      <c r="K131" s="403"/>
      <c r="L131" s="438"/>
      <c r="M131" s="438"/>
      <c r="N131" s="438"/>
      <c r="O131" s="438"/>
      <c r="P131" s="97"/>
      <c r="Q131" s="97"/>
      <c r="R131" s="97"/>
      <c r="S131" s="97"/>
      <c r="T131" s="97"/>
      <c r="U131" s="97"/>
      <c r="V131" s="97"/>
      <c r="W131" s="97"/>
      <c r="X131" s="97"/>
      <c r="Y131" s="97"/>
      <c r="Z131" s="97"/>
      <c r="AA131" s="97"/>
      <c r="AB131" s="97"/>
    </row>
    <row r="132" spans="1:28" hidden="1" outlineLevel="1">
      <c r="A132" s="411" t="str">
        <f>A131</f>
        <v>[ESO Affiliate or Related Undertaking that do not trade / transact with the ESO 3]</v>
      </c>
      <c r="B132" s="97" t="s">
        <v>767</v>
      </c>
      <c r="C132" s="97"/>
      <c r="D132" s="97"/>
      <c r="E132" s="97"/>
      <c r="F132" s="97"/>
      <c r="G132" s="97"/>
      <c r="H132" s="97"/>
      <c r="I132" s="97"/>
      <c r="J132" s="93" t="s">
        <v>631</v>
      </c>
      <c r="K132" s="403"/>
      <c r="L132" s="438"/>
      <c r="M132" s="438"/>
      <c r="N132" s="438"/>
      <c r="O132" s="438"/>
      <c r="P132" s="97"/>
      <c r="Q132" s="97"/>
      <c r="R132" s="97"/>
      <c r="S132" s="97"/>
      <c r="T132" s="97"/>
      <c r="U132" s="97"/>
      <c r="V132" s="97"/>
      <c r="W132" s="97"/>
      <c r="X132" s="97"/>
      <c r="Y132" s="97"/>
      <c r="Z132" s="97"/>
      <c r="AA132" s="97"/>
      <c r="AB132" s="97"/>
    </row>
    <row r="133" spans="1:28" hidden="1" outlineLevel="1">
      <c r="A133" s="411" t="str">
        <f>A131</f>
        <v>[ESO Affiliate or Related Undertaking that do not trade / transact with the ESO 3]</v>
      </c>
      <c r="B133" s="97" t="s">
        <v>786</v>
      </c>
      <c r="C133" s="97"/>
      <c r="D133" s="97"/>
      <c r="E133" s="97"/>
      <c r="F133" s="97"/>
      <c r="G133" s="97"/>
      <c r="H133" s="97"/>
      <c r="I133" s="97"/>
      <c r="J133" s="93" t="s">
        <v>252</v>
      </c>
      <c r="K133" s="409">
        <f t="shared" ref="K133:O133" si="74">IFERROR(K132/K131,0)</f>
        <v>0</v>
      </c>
      <c r="L133" s="440">
        <f t="shared" si="74"/>
        <v>0</v>
      </c>
      <c r="M133" s="440">
        <f t="shared" si="74"/>
        <v>0</v>
      </c>
      <c r="N133" s="440">
        <f t="shared" si="74"/>
        <v>0</v>
      </c>
      <c r="O133" s="440">
        <f t="shared" si="74"/>
        <v>0</v>
      </c>
      <c r="P133" s="97"/>
      <c r="Q133" s="97"/>
      <c r="R133" s="97"/>
      <c r="S133" s="97"/>
      <c r="T133" s="97"/>
      <c r="U133" s="97"/>
      <c r="V133" s="97"/>
      <c r="W133" s="97"/>
      <c r="X133" s="97"/>
      <c r="Y133" s="97"/>
      <c r="Z133" s="97"/>
      <c r="AA133" s="97"/>
      <c r="AB133" s="97"/>
    </row>
    <row r="134" spans="1:28" hidden="1" outlineLevel="1">
      <c r="A134" s="410" t="s">
        <v>791</v>
      </c>
      <c r="B134" s="97" t="s">
        <v>785</v>
      </c>
      <c r="C134" s="97"/>
      <c r="D134" s="97"/>
      <c r="E134" s="97"/>
      <c r="F134" s="97"/>
      <c r="G134" s="97"/>
      <c r="H134" s="97"/>
      <c r="I134" s="97"/>
      <c r="J134" s="93" t="s">
        <v>631</v>
      </c>
      <c r="K134" s="403"/>
      <c r="L134" s="438"/>
      <c r="M134" s="438"/>
      <c r="N134" s="438"/>
      <c r="O134" s="438"/>
      <c r="P134" s="97"/>
      <c r="Q134" s="97"/>
      <c r="R134" s="97"/>
      <c r="S134" s="97"/>
      <c r="T134" s="97"/>
      <c r="U134" s="97"/>
      <c r="V134" s="97"/>
      <c r="W134" s="97"/>
      <c r="X134" s="97"/>
      <c r="Y134" s="97"/>
      <c r="Z134" s="97"/>
      <c r="AA134" s="97"/>
      <c r="AB134" s="97"/>
    </row>
    <row r="135" spans="1:28" hidden="1" outlineLevel="1">
      <c r="A135" s="411" t="str">
        <f>A134</f>
        <v>[ESO Affiliate or Related Undertaking that do not trade / transact with the ESO 4]</v>
      </c>
      <c r="B135" s="97" t="s">
        <v>767</v>
      </c>
      <c r="C135" s="97"/>
      <c r="D135" s="97"/>
      <c r="E135" s="97"/>
      <c r="F135" s="97"/>
      <c r="G135" s="97"/>
      <c r="H135" s="97"/>
      <c r="I135" s="97"/>
      <c r="J135" s="93" t="s">
        <v>631</v>
      </c>
      <c r="K135" s="403"/>
      <c r="L135" s="438"/>
      <c r="M135" s="438"/>
      <c r="N135" s="438"/>
      <c r="O135" s="438"/>
      <c r="P135" s="97"/>
      <c r="Q135" s="97"/>
      <c r="R135" s="97"/>
      <c r="S135" s="97"/>
      <c r="T135" s="97"/>
      <c r="U135" s="97"/>
      <c r="V135" s="97"/>
      <c r="W135" s="97"/>
      <c r="X135" s="97"/>
      <c r="Y135" s="97"/>
      <c r="Z135" s="97"/>
      <c r="AA135" s="97"/>
      <c r="AB135" s="97"/>
    </row>
    <row r="136" spans="1:28" hidden="1" outlineLevel="1">
      <c r="A136" s="411" t="str">
        <f>A134</f>
        <v>[ESO Affiliate or Related Undertaking that do not trade / transact with the ESO 4]</v>
      </c>
      <c r="B136" s="97" t="s">
        <v>786</v>
      </c>
      <c r="C136" s="97"/>
      <c r="D136" s="97"/>
      <c r="E136" s="97"/>
      <c r="F136" s="97"/>
      <c r="G136" s="97"/>
      <c r="H136" s="97"/>
      <c r="I136" s="97"/>
      <c r="J136" s="93" t="s">
        <v>252</v>
      </c>
      <c r="K136" s="409">
        <f t="shared" ref="K136:O136" si="75">IFERROR(K135/K134,0)</f>
        <v>0</v>
      </c>
      <c r="L136" s="440">
        <f t="shared" si="75"/>
        <v>0</v>
      </c>
      <c r="M136" s="440">
        <f t="shared" si="75"/>
        <v>0</v>
      </c>
      <c r="N136" s="440">
        <f t="shared" si="75"/>
        <v>0</v>
      </c>
      <c r="O136" s="440">
        <f t="shared" si="75"/>
        <v>0</v>
      </c>
      <c r="P136" s="97"/>
      <c r="Q136" s="97"/>
      <c r="R136" s="97"/>
      <c r="S136" s="97"/>
      <c r="T136" s="97"/>
      <c r="U136" s="97"/>
      <c r="V136" s="97"/>
      <c r="W136" s="97"/>
      <c r="X136" s="97"/>
      <c r="Y136" s="97"/>
      <c r="Z136" s="97"/>
      <c r="AA136" s="97"/>
      <c r="AB136" s="97"/>
    </row>
    <row r="137" spans="1:28" hidden="1" outlineLevel="1">
      <c r="A137" s="410" t="s">
        <v>792</v>
      </c>
      <c r="B137" s="97" t="s">
        <v>785</v>
      </c>
      <c r="C137" s="97"/>
      <c r="D137" s="97"/>
      <c r="E137" s="97"/>
      <c r="F137" s="97"/>
      <c r="G137" s="97"/>
      <c r="H137" s="97"/>
      <c r="I137" s="97"/>
      <c r="J137" s="93" t="s">
        <v>631</v>
      </c>
      <c r="K137" s="403"/>
      <c r="L137" s="438"/>
      <c r="M137" s="438"/>
      <c r="N137" s="438"/>
      <c r="O137" s="438"/>
      <c r="P137" s="97"/>
      <c r="Q137" s="97"/>
      <c r="R137" s="97"/>
      <c r="S137" s="97"/>
      <c r="T137" s="97"/>
      <c r="U137" s="97"/>
      <c r="V137" s="97"/>
      <c r="W137" s="97"/>
      <c r="X137" s="97"/>
      <c r="Y137" s="97"/>
      <c r="Z137" s="97"/>
      <c r="AA137" s="97"/>
      <c r="AB137" s="97"/>
    </row>
    <row r="138" spans="1:28" hidden="1" outlineLevel="1">
      <c r="A138" s="411" t="str">
        <f>A137</f>
        <v>[ESO Affiliate or Related Undertaking that do not trade / transact with the ESO 5]</v>
      </c>
      <c r="B138" s="97" t="s">
        <v>767</v>
      </c>
      <c r="C138" s="97"/>
      <c r="D138" s="97"/>
      <c r="E138" s="97"/>
      <c r="F138" s="97"/>
      <c r="G138" s="97"/>
      <c r="H138" s="97"/>
      <c r="I138" s="97"/>
      <c r="J138" s="93" t="s">
        <v>631</v>
      </c>
      <c r="K138" s="403"/>
      <c r="L138" s="438"/>
      <c r="M138" s="438"/>
      <c r="N138" s="438"/>
      <c r="O138" s="438"/>
      <c r="P138" s="97"/>
      <c r="Q138" s="97"/>
      <c r="R138" s="97"/>
      <c r="S138" s="97"/>
      <c r="T138" s="97"/>
      <c r="U138" s="97"/>
      <c r="V138" s="97"/>
      <c r="W138" s="97"/>
      <c r="X138" s="97"/>
      <c r="Y138" s="97"/>
      <c r="Z138" s="97"/>
      <c r="AA138" s="97"/>
      <c r="AB138" s="97"/>
    </row>
    <row r="139" spans="1:28" hidden="1" outlineLevel="1">
      <c r="A139" s="411" t="str">
        <f>A137</f>
        <v>[ESO Affiliate or Related Undertaking that do not trade / transact with the ESO 5]</v>
      </c>
      <c r="B139" s="97" t="s">
        <v>786</v>
      </c>
      <c r="C139" s="97"/>
      <c r="D139" s="97"/>
      <c r="E139" s="97"/>
      <c r="F139" s="97"/>
      <c r="G139" s="97"/>
      <c r="H139" s="97"/>
      <c r="I139" s="97"/>
      <c r="J139" s="93" t="s">
        <v>252</v>
      </c>
      <c r="K139" s="409">
        <f t="shared" ref="K139:O139" si="76">IFERROR(K138/K137,0)</f>
        <v>0</v>
      </c>
      <c r="L139" s="440">
        <f t="shared" si="76"/>
        <v>0</v>
      </c>
      <c r="M139" s="440">
        <f t="shared" si="76"/>
        <v>0</v>
      </c>
      <c r="N139" s="440">
        <f t="shared" si="76"/>
        <v>0</v>
      </c>
      <c r="O139" s="440">
        <f t="shared" si="76"/>
        <v>0</v>
      </c>
      <c r="P139" s="97"/>
      <c r="Q139" s="97"/>
      <c r="R139" s="97"/>
      <c r="S139" s="97"/>
      <c r="T139" s="97"/>
      <c r="U139" s="97"/>
      <c r="V139" s="97"/>
      <c r="W139" s="97"/>
      <c r="X139" s="97"/>
      <c r="Y139" s="97"/>
      <c r="Z139" s="97"/>
      <c r="AA139" s="97"/>
      <c r="AB139" s="97"/>
    </row>
    <row r="140" spans="1:28" hidden="1" outlineLevel="1">
      <c r="A140" s="410" t="s">
        <v>793</v>
      </c>
      <c r="B140" s="97" t="s">
        <v>785</v>
      </c>
      <c r="C140" s="97"/>
      <c r="D140" s="97"/>
      <c r="E140" s="97"/>
      <c r="F140" s="97"/>
      <c r="G140" s="97"/>
      <c r="H140" s="97"/>
      <c r="I140" s="97"/>
      <c r="J140" s="93" t="s">
        <v>631</v>
      </c>
      <c r="K140" s="403"/>
      <c r="L140" s="438"/>
      <c r="M140" s="438"/>
      <c r="N140" s="438"/>
      <c r="O140" s="438"/>
      <c r="P140" s="97"/>
      <c r="Q140" s="97"/>
      <c r="R140" s="97"/>
      <c r="S140" s="97"/>
      <c r="T140" s="97"/>
      <c r="U140" s="97"/>
      <c r="V140" s="97"/>
      <c r="W140" s="97"/>
      <c r="X140" s="97"/>
      <c r="Y140" s="97"/>
      <c r="Z140" s="97"/>
      <c r="AA140" s="97"/>
      <c r="AB140" s="97"/>
    </row>
    <row r="141" spans="1:28" hidden="1" outlineLevel="1">
      <c r="A141" s="411" t="str">
        <f>A140</f>
        <v>[ESO Affiliate or Related Undertaking that do not trade / transact with the ESO 6]</v>
      </c>
      <c r="B141" s="97" t="s">
        <v>767</v>
      </c>
      <c r="C141" s="97"/>
      <c r="D141" s="97"/>
      <c r="E141" s="97"/>
      <c r="F141" s="97"/>
      <c r="G141" s="97"/>
      <c r="H141" s="97"/>
      <c r="I141" s="97"/>
      <c r="J141" s="93" t="s">
        <v>631</v>
      </c>
      <c r="K141" s="403"/>
      <c r="L141" s="438"/>
      <c r="M141" s="438"/>
      <c r="N141" s="438"/>
      <c r="O141" s="438"/>
      <c r="P141" s="97"/>
      <c r="Q141" s="97"/>
      <c r="R141" s="97"/>
      <c r="S141" s="97"/>
      <c r="T141" s="97"/>
      <c r="U141" s="97"/>
      <c r="V141" s="97"/>
      <c r="W141" s="97"/>
      <c r="X141" s="97"/>
      <c r="Y141" s="97"/>
      <c r="Z141" s="97"/>
      <c r="AA141" s="97"/>
      <c r="AB141" s="97"/>
    </row>
    <row r="142" spans="1:28" ht="13.5" hidden="1" customHeight="1" outlineLevel="1">
      <c r="A142" s="411" t="str">
        <f>A140</f>
        <v>[ESO Affiliate or Related Undertaking that do not trade / transact with the ESO 6]</v>
      </c>
      <c r="B142" s="97" t="s">
        <v>786</v>
      </c>
      <c r="C142" s="97"/>
      <c r="D142" s="97"/>
      <c r="E142" s="97"/>
      <c r="F142" s="97"/>
      <c r="G142" s="97"/>
      <c r="H142" s="97"/>
      <c r="I142" s="97"/>
      <c r="J142" s="93" t="s">
        <v>252</v>
      </c>
      <c r="K142" s="409">
        <f t="shared" ref="K142:O142" si="77">IFERROR(K141/K140,0)</f>
        <v>0</v>
      </c>
      <c r="L142" s="440">
        <f t="shared" si="77"/>
        <v>0</v>
      </c>
      <c r="M142" s="440">
        <f t="shared" si="77"/>
        <v>0</v>
      </c>
      <c r="N142" s="440">
        <f t="shared" si="77"/>
        <v>0</v>
      </c>
      <c r="O142" s="440">
        <f t="shared" si="77"/>
        <v>0</v>
      </c>
      <c r="P142" s="97"/>
      <c r="Q142" s="97"/>
      <c r="R142" s="97"/>
      <c r="S142" s="97"/>
      <c r="T142" s="97"/>
      <c r="U142" s="97"/>
      <c r="V142" s="97"/>
      <c r="W142" s="97"/>
      <c r="X142" s="97"/>
      <c r="Y142" s="97"/>
      <c r="Z142" s="97"/>
      <c r="AA142" s="97"/>
      <c r="AB142" s="97"/>
    </row>
    <row r="143" spans="1:28" hidden="1" outlineLevel="1">
      <c r="A143" s="97" t="s">
        <v>794</v>
      </c>
      <c r="B143" s="97" t="s">
        <v>785</v>
      </c>
      <c r="C143" s="97"/>
      <c r="D143" s="97"/>
      <c r="E143" s="97"/>
      <c r="F143" s="97"/>
      <c r="G143" s="97"/>
      <c r="H143" s="97"/>
      <c r="I143" s="97"/>
      <c r="J143" s="93" t="s">
        <v>631</v>
      </c>
      <c r="K143" s="403"/>
      <c r="L143" s="438"/>
      <c r="M143" s="438"/>
      <c r="N143" s="438"/>
      <c r="O143" s="438"/>
      <c r="P143" s="97"/>
      <c r="Q143" s="97"/>
      <c r="R143" s="97"/>
      <c r="S143" s="97"/>
      <c r="T143" s="97"/>
      <c r="U143" s="97"/>
      <c r="V143" s="97"/>
      <c r="W143" s="97"/>
      <c r="X143" s="97"/>
      <c r="Y143" s="97"/>
      <c r="Z143" s="97"/>
      <c r="AA143" s="97"/>
      <c r="AB143" s="97"/>
    </row>
    <row r="144" spans="1:28" hidden="1" outlineLevel="1">
      <c r="A144" s="97" t="s">
        <v>794</v>
      </c>
      <c r="B144" s="97" t="s">
        <v>767</v>
      </c>
      <c r="C144" s="97"/>
      <c r="D144" s="97"/>
      <c r="E144" s="97"/>
      <c r="F144" s="97"/>
      <c r="G144" s="97"/>
      <c r="H144" s="97"/>
      <c r="I144" s="97"/>
      <c r="J144" s="93" t="s">
        <v>631</v>
      </c>
      <c r="K144" s="403"/>
      <c r="L144" s="438"/>
      <c r="M144" s="438"/>
      <c r="N144" s="438"/>
      <c r="O144" s="438"/>
      <c r="P144" s="97"/>
      <c r="Q144" s="97"/>
      <c r="R144" s="97"/>
      <c r="S144" s="97"/>
      <c r="T144" s="97"/>
      <c r="U144" s="97"/>
      <c r="V144" s="97"/>
      <c r="W144" s="97"/>
      <c r="X144" s="97"/>
      <c r="Y144" s="97"/>
      <c r="Z144" s="97"/>
      <c r="AA144" s="97"/>
      <c r="AB144" s="97"/>
    </row>
    <row r="145" spans="1:28" ht="13.5" hidden="1" customHeight="1" outlineLevel="1">
      <c r="A145" s="97" t="s">
        <v>794</v>
      </c>
      <c r="B145" s="97" t="s">
        <v>786</v>
      </c>
      <c r="C145" s="97"/>
      <c r="D145" s="97"/>
      <c r="E145" s="97"/>
      <c r="F145" s="97"/>
      <c r="G145" s="97"/>
      <c r="H145" s="97"/>
      <c r="I145" s="97"/>
      <c r="J145" s="93" t="s">
        <v>252</v>
      </c>
      <c r="K145" s="409">
        <f t="shared" ref="K145:O145" si="78">IFERROR(K144/K143,0)</f>
        <v>0</v>
      </c>
      <c r="L145" s="440">
        <f t="shared" si="78"/>
        <v>0</v>
      </c>
      <c r="M145" s="440">
        <f t="shared" si="78"/>
        <v>0</v>
      </c>
      <c r="N145" s="440">
        <f t="shared" si="78"/>
        <v>0</v>
      </c>
      <c r="O145" s="440">
        <f t="shared" si="78"/>
        <v>0</v>
      </c>
      <c r="P145" s="97"/>
      <c r="Q145" s="97"/>
      <c r="R145" s="97"/>
      <c r="S145" s="97"/>
      <c r="T145" s="97"/>
      <c r="U145" s="97"/>
      <c r="V145" s="97"/>
      <c r="W145" s="97"/>
      <c r="X145" s="97"/>
      <c r="Y145" s="97"/>
      <c r="Z145" s="97"/>
      <c r="AA145" s="97"/>
      <c r="AB145" s="97"/>
    </row>
    <row r="146" spans="1:28" hidden="1" outlineLevel="1">
      <c r="A146" s="97" t="s">
        <v>795</v>
      </c>
      <c r="B146" s="97"/>
      <c r="C146" s="97"/>
      <c r="D146" s="97"/>
      <c r="E146" s="97"/>
      <c r="F146" s="97"/>
      <c r="G146" s="97"/>
      <c r="H146" s="97"/>
      <c r="I146" s="97"/>
      <c r="J146" s="93"/>
      <c r="K146" s="412">
        <f t="shared" ref="K146:O146" si="79">IF(K121&gt;0,IF(K143&gt;=0.75*SUM(K121,K125,K128,K131,K134,K137,K140,K143),"Allowed", "Disallowed"),0)</f>
        <v>0</v>
      </c>
      <c r="L146" s="412">
        <f t="shared" si="79"/>
        <v>0</v>
      </c>
      <c r="M146" s="412">
        <f t="shared" si="79"/>
        <v>0</v>
      </c>
      <c r="N146" s="412">
        <f t="shared" si="79"/>
        <v>0</v>
      </c>
      <c r="O146" s="412">
        <f t="shared" si="79"/>
        <v>0</v>
      </c>
      <c r="P146" s="97"/>
      <c r="Q146" s="97"/>
      <c r="R146" s="97"/>
      <c r="S146" s="97"/>
      <c r="T146" s="97"/>
      <c r="U146" s="97"/>
      <c r="V146" s="97"/>
      <c r="W146" s="97"/>
      <c r="X146" s="97"/>
      <c r="Y146" s="97"/>
      <c r="Z146" s="97"/>
      <c r="AA146" s="97"/>
      <c r="AB146" s="97"/>
    </row>
    <row r="147" spans="1:28" collapsed="1">
      <c r="A147" s="97"/>
      <c r="B147" s="97"/>
      <c r="C147" s="97"/>
      <c r="D147" s="97"/>
      <c r="E147" s="97"/>
      <c r="F147" s="97"/>
      <c r="G147" s="97"/>
      <c r="H147" s="97"/>
      <c r="I147" s="97"/>
      <c r="J147" s="93"/>
      <c r="K147" s="98"/>
      <c r="L147" s="98"/>
      <c r="M147" s="98"/>
      <c r="N147" s="98"/>
      <c r="O147" s="98"/>
      <c r="P147" s="97"/>
      <c r="Q147" s="97"/>
      <c r="R147" s="97"/>
      <c r="S147" s="97"/>
      <c r="T147" s="97"/>
      <c r="U147" s="97"/>
      <c r="V147" s="97"/>
      <c r="W147" s="97"/>
      <c r="X147" s="97"/>
      <c r="Y147" s="97"/>
      <c r="Z147" s="97"/>
      <c r="AA147" s="97"/>
      <c r="AB147" s="97"/>
    </row>
    <row r="148" spans="1:28" hidden="1" outlineLevel="1">
      <c r="A148" s="413" t="str">
        <f>A21</f>
        <v>[Related Party 5]</v>
      </c>
      <c r="B148" s="97"/>
      <c r="C148" s="97"/>
      <c r="D148" s="97"/>
      <c r="E148" s="97"/>
      <c r="F148" s="97"/>
      <c r="G148" s="97"/>
      <c r="H148" s="97"/>
      <c r="I148" s="97"/>
      <c r="J148" s="93"/>
      <c r="K148" s="98"/>
      <c r="L148" s="98"/>
      <c r="M148" s="98"/>
      <c r="N148" s="98"/>
      <c r="O148" s="98"/>
      <c r="P148" s="97"/>
      <c r="Q148" s="97"/>
      <c r="R148" s="97"/>
      <c r="S148" s="97"/>
      <c r="T148" s="97"/>
      <c r="U148" s="97"/>
      <c r="V148" s="97"/>
      <c r="W148" s="97"/>
      <c r="X148" s="97"/>
      <c r="Y148" s="97"/>
      <c r="Z148" s="97"/>
      <c r="AA148" s="97"/>
      <c r="AB148" s="97"/>
    </row>
    <row r="149" spans="1:28" hidden="1" outlineLevel="1">
      <c r="A149" s="97" t="s">
        <v>784</v>
      </c>
      <c r="B149" s="97" t="s">
        <v>785</v>
      </c>
      <c r="C149" s="97"/>
      <c r="D149" s="97"/>
      <c r="E149" s="97"/>
      <c r="F149" s="97"/>
      <c r="G149" s="97"/>
      <c r="H149" s="97"/>
      <c r="I149" s="97"/>
      <c r="J149" s="93" t="s">
        <v>631</v>
      </c>
      <c r="K149" s="403"/>
      <c r="L149" s="438"/>
      <c r="M149" s="438"/>
      <c r="N149" s="438"/>
      <c r="O149" s="438"/>
      <c r="P149" s="97"/>
      <c r="Q149" s="97"/>
      <c r="R149" s="97"/>
      <c r="S149" s="97"/>
      <c r="T149" s="97"/>
      <c r="U149" s="97"/>
      <c r="V149" s="97"/>
      <c r="W149" s="97"/>
      <c r="X149" s="97"/>
      <c r="Y149" s="97"/>
      <c r="Z149" s="97"/>
      <c r="AA149" s="97"/>
      <c r="AB149" s="97"/>
    </row>
    <row r="150" spans="1:28" hidden="1" outlineLevel="1">
      <c r="A150" s="97" t="s">
        <v>784</v>
      </c>
      <c r="B150" s="97" t="s">
        <v>767</v>
      </c>
      <c r="C150" s="97"/>
      <c r="D150" s="97"/>
      <c r="E150" s="97"/>
      <c r="F150" s="97"/>
      <c r="G150" s="97"/>
      <c r="H150" s="97"/>
      <c r="I150" s="97"/>
      <c r="J150" s="93" t="s">
        <v>631</v>
      </c>
      <c r="K150" s="403"/>
      <c r="L150" s="438"/>
      <c r="M150" s="438"/>
      <c r="N150" s="438"/>
      <c r="O150" s="438"/>
      <c r="P150" s="97"/>
      <c r="Q150" s="97"/>
      <c r="R150" s="97"/>
      <c r="S150" s="97"/>
      <c r="T150" s="97"/>
      <c r="U150" s="97"/>
      <c r="V150" s="97"/>
      <c r="W150" s="97"/>
      <c r="X150" s="97"/>
      <c r="Y150" s="97"/>
      <c r="Z150" s="97"/>
      <c r="AA150" s="97"/>
      <c r="AB150" s="97"/>
    </row>
    <row r="151" spans="1:28" hidden="1" outlineLevel="1">
      <c r="A151" s="97" t="s">
        <v>784</v>
      </c>
      <c r="B151" s="97" t="s">
        <v>786</v>
      </c>
      <c r="C151" s="97"/>
      <c r="D151" s="97"/>
      <c r="E151" s="97"/>
      <c r="F151" s="97"/>
      <c r="G151" s="97"/>
      <c r="H151" s="97"/>
      <c r="I151" s="97"/>
      <c r="J151" s="93" t="s">
        <v>252</v>
      </c>
      <c r="K151" s="409">
        <f t="shared" ref="K151:O151" si="80">IFERROR(K150/K149,0)</f>
        <v>0</v>
      </c>
      <c r="L151" s="440">
        <f t="shared" si="80"/>
        <v>0</v>
      </c>
      <c r="M151" s="440">
        <f t="shared" si="80"/>
        <v>0</v>
      </c>
      <c r="N151" s="440">
        <f t="shared" si="80"/>
        <v>0</v>
      </c>
      <c r="O151" s="440">
        <f t="shared" si="80"/>
        <v>0</v>
      </c>
      <c r="P151" s="97"/>
      <c r="Q151" s="97"/>
      <c r="R151" s="97"/>
      <c r="S151" s="97"/>
      <c r="T151" s="97"/>
      <c r="U151" s="97"/>
      <c r="V151" s="97"/>
      <c r="W151" s="97"/>
      <c r="X151" s="97"/>
      <c r="Y151" s="97"/>
      <c r="Z151" s="97"/>
      <c r="AA151" s="97"/>
      <c r="AB151" s="97"/>
    </row>
    <row r="152" spans="1:28" hidden="1" outlineLevel="1">
      <c r="A152" s="97" t="s">
        <v>787</v>
      </c>
      <c r="B152" s="97" t="s">
        <v>767</v>
      </c>
      <c r="C152" s="97"/>
      <c r="D152" s="97"/>
      <c r="E152" s="97"/>
      <c r="F152" s="97"/>
      <c r="G152" s="97"/>
      <c r="H152" s="97"/>
      <c r="I152" s="97"/>
      <c r="J152" s="93" t="s">
        <v>631</v>
      </c>
      <c r="K152" s="403"/>
      <c r="L152" s="438"/>
      <c r="M152" s="438"/>
      <c r="N152" s="438"/>
      <c r="O152" s="438"/>
      <c r="P152" s="97"/>
      <c r="Q152" s="97"/>
      <c r="R152" s="97"/>
      <c r="S152" s="97"/>
      <c r="T152" s="97"/>
      <c r="U152" s="97"/>
      <c r="V152" s="97"/>
      <c r="W152" s="97"/>
      <c r="X152" s="97"/>
      <c r="Y152" s="97"/>
      <c r="Z152" s="97"/>
      <c r="AA152" s="97"/>
      <c r="AB152" s="97"/>
    </row>
    <row r="153" spans="1:28" hidden="1" outlineLevel="1">
      <c r="A153" s="410" t="s">
        <v>796</v>
      </c>
      <c r="B153" s="97" t="s">
        <v>785</v>
      </c>
      <c r="C153" s="97"/>
      <c r="D153" s="97"/>
      <c r="E153" s="97"/>
      <c r="F153" s="97"/>
      <c r="G153" s="97"/>
      <c r="H153" s="97"/>
      <c r="I153" s="97"/>
      <c r="J153" s="93" t="s">
        <v>631</v>
      </c>
      <c r="K153" s="403"/>
      <c r="L153" s="438"/>
      <c r="M153" s="438"/>
      <c r="N153" s="438"/>
      <c r="O153" s="438"/>
      <c r="P153" s="97"/>
      <c r="Q153" s="97"/>
      <c r="R153" s="97"/>
      <c r="S153" s="97"/>
      <c r="T153" s="97"/>
      <c r="U153" s="97"/>
      <c r="V153" s="97"/>
      <c r="W153" s="97"/>
      <c r="X153" s="97"/>
      <c r="Y153" s="97"/>
      <c r="Z153" s="97"/>
      <c r="AA153" s="97"/>
      <c r="AB153" s="97"/>
    </row>
    <row r="154" spans="1:28" hidden="1" outlineLevel="1">
      <c r="A154" s="411" t="str">
        <f>A153</f>
        <v>[ESO Affiliate or Related Undertaking that do not trade / transact with the ESO 1]</v>
      </c>
      <c r="B154" s="97" t="s">
        <v>767</v>
      </c>
      <c r="C154" s="97"/>
      <c r="D154" s="97"/>
      <c r="E154" s="97"/>
      <c r="F154" s="97"/>
      <c r="G154" s="97"/>
      <c r="H154" s="97"/>
      <c r="I154" s="97"/>
      <c r="J154" s="93" t="s">
        <v>631</v>
      </c>
      <c r="K154" s="403"/>
      <c r="L154" s="438"/>
      <c r="M154" s="438"/>
      <c r="N154" s="438"/>
      <c r="O154" s="438"/>
      <c r="P154" s="97"/>
      <c r="Q154" s="97"/>
      <c r="R154" s="97"/>
      <c r="S154" s="97"/>
      <c r="T154" s="97"/>
      <c r="U154" s="97"/>
      <c r="V154" s="97"/>
      <c r="W154" s="97"/>
      <c r="X154" s="97"/>
      <c r="Y154" s="97"/>
      <c r="Z154" s="97"/>
      <c r="AA154" s="97"/>
      <c r="AB154" s="97"/>
    </row>
    <row r="155" spans="1:28" hidden="1" outlineLevel="1">
      <c r="A155" s="411" t="str">
        <f>A153</f>
        <v>[ESO Affiliate or Related Undertaking that do not trade / transact with the ESO 1]</v>
      </c>
      <c r="B155" s="97" t="s">
        <v>786</v>
      </c>
      <c r="C155" s="97"/>
      <c r="D155" s="97"/>
      <c r="E155" s="97"/>
      <c r="F155" s="97"/>
      <c r="G155" s="97"/>
      <c r="H155" s="97"/>
      <c r="I155" s="97"/>
      <c r="J155" s="93" t="s">
        <v>252</v>
      </c>
      <c r="K155" s="409">
        <f t="shared" ref="K155:O155" si="81">IFERROR(K154/K153,0)</f>
        <v>0</v>
      </c>
      <c r="L155" s="440">
        <f t="shared" si="81"/>
        <v>0</v>
      </c>
      <c r="M155" s="440">
        <f t="shared" si="81"/>
        <v>0</v>
      </c>
      <c r="N155" s="440">
        <f t="shared" si="81"/>
        <v>0</v>
      </c>
      <c r="O155" s="440">
        <f t="shared" si="81"/>
        <v>0</v>
      </c>
      <c r="P155" s="97"/>
      <c r="Q155" s="97"/>
      <c r="R155" s="97"/>
      <c r="S155" s="97"/>
      <c r="T155" s="97"/>
      <c r="U155" s="97"/>
      <c r="V155" s="97"/>
      <c r="W155" s="97"/>
      <c r="X155" s="97"/>
      <c r="Y155" s="97"/>
      <c r="Z155" s="97"/>
      <c r="AA155" s="97"/>
      <c r="AB155" s="97"/>
    </row>
    <row r="156" spans="1:28" hidden="1" outlineLevel="1">
      <c r="A156" s="410" t="s">
        <v>797</v>
      </c>
      <c r="B156" s="97" t="s">
        <v>785</v>
      </c>
      <c r="C156" s="97"/>
      <c r="D156" s="97"/>
      <c r="E156" s="97"/>
      <c r="F156" s="97"/>
      <c r="G156" s="97"/>
      <c r="H156" s="97"/>
      <c r="I156" s="97"/>
      <c r="J156" s="93" t="s">
        <v>631</v>
      </c>
      <c r="K156" s="403"/>
      <c r="L156" s="438"/>
      <c r="M156" s="438"/>
      <c r="N156" s="438"/>
      <c r="O156" s="438"/>
      <c r="P156" s="97"/>
      <c r="Q156" s="97"/>
      <c r="R156" s="97"/>
      <c r="S156" s="97"/>
      <c r="T156" s="97"/>
      <c r="U156" s="97"/>
      <c r="V156" s="97"/>
      <c r="W156" s="97"/>
      <c r="X156" s="97"/>
      <c r="Y156" s="97"/>
      <c r="Z156" s="97"/>
      <c r="AA156" s="97"/>
      <c r="AB156" s="97"/>
    </row>
    <row r="157" spans="1:28" hidden="1" outlineLevel="1">
      <c r="A157" s="411" t="str">
        <f>A156</f>
        <v>[ESO Affiliate or Related Undertaking that do not trade / transact with the ESO 2]</v>
      </c>
      <c r="B157" s="97" t="s">
        <v>767</v>
      </c>
      <c r="C157" s="97"/>
      <c r="D157" s="97"/>
      <c r="E157" s="97"/>
      <c r="F157" s="97"/>
      <c r="G157" s="97"/>
      <c r="H157" s="97"/>
      <c r="I157" s="97"/>
      <c r="J157" s="93" t="s">
        <v>631</v>
      </c>
      <c r="K157" s="403"/>
      <c r="L157" s="438"/>
      <c r="M157" s="438"/>
      <c r="N157" s="438"/>
      <c r="O157" s="438"/>
      <c r="P157" s="97"/>
      <c r="Q157" s="97"/>
      <c r="R157" s="97"/>
      <c r="S157" s="97"/>
      <c r="T157" s="97"/>
      <c r="U157" s="97"/>
      <c r="V157" s="97"/>
      <c r="W157" s="97"/>
      <c r="X157" s="97"/>
      <c r="Y157" s="97"/>
      <c r="Z157" s="97"/>
      <c r="AA157" s="97"/>
      <c r="AB157" s="97"/>
    </row>
    <row r="158" spans="1:28" hidden="1" outlineLevel="1">
      <c r="A158" s="411" t="str">
        <f>A156</f>
        <v>[ESO Affiliate or Related Undertaking that do not trade / transact with the ESO 2]</v>
      </c>
      <c r="B158" s="97" t="s">
        <v>786</v>
      </c>
      <c r="C158" s="97"/>
      <c r="D158" s="97"/>
      <c r="E158" s="97"/>
      <c r="F158" s="97"/>
      <c r="G158" s="97"/>
      <c r="H158" s="97"/>
      <c r="I158" s="97"/>
      <c r="J158" s="93" t="s">
        <v>252</v>
      </c>
      <c r="K158" s="409">
        <f t="shared" ref="K158:O158" si="82">IFERROR(K157/K156,0)</f>
        <v>0</v>
      </c>
      <c r="L158" s="440">
        <f t="shared" si="82"/>
        <v>0</v>
      </c>
      <c r="M158" s="440">
        <f t="shared" si="82"/>
        <v>0</v>
      </c>
      <c r="N158" s="440">
        <f t="shared" si="82"/>
        <v>0</v>
      </c>
      <c r="O158" s="440">
        <f t="shared" si="82"/>
        <v>0</v>
      </c>
      <c r="P158" s="97"/>
      <c r="Q158" s="97"/>
      <c r="R158" s="97"/>
      <c r="S158" s="97"/>
      <c r="T158" s="97"/>
      <c r="U158" s="97"/>
      <c r="V158" s="97"/>
      <c r="W158" s="97"/>
      <c r="X158" s="97"/>
      <c r="Y158" s="97"/>
      <c r="Z158" s="97"/>
      <c r="AA158" s="97"/>
      <c r="AB158" s="97"/>
    </row>
    <row r="159" spans="1:28" hidden="1" outlineLevel="1">
      <c r="A159" s="410" t="s">
        <v>798</v>
      </c>
      <c r="B159" s="97" t="s">
        <v>785</v>
      </c>
      <c r="C159" s="97"/>
      <c r="D159" s="97"/>
      <c r="E159" s="97"/>
      <c r="F159" s="97"/>
      <c r="G159" s="97"/>
      <c r="H159" s="97"/>
      <c r="I159" s="97"/>
      <c r="J159" s="93" t="s">
        <v>631</v>
      </c>
      <c r="K159" s="403"/>
      <c r="L159" s="438"/>
      <c r="M159" s="438"/>
      <c r="N159" s="438"/>
      <c r="O159" s="438"/>
      <c r="P159" s="97"/>
      <c r="Q159" s="97"/>
      <c r="R159" s="97"/>
      <c r="S159" s="97"/>
      <c r="T159" s="97"/>
      <c r="U159" s="97"/>
      <c r="V159" s="97"/>
      <c r="W159" s="97"/>
      <c r="X159" s="97"/>
      <c r="Y159" s="97"/>
      <c r="Z159" s="97"/>
      <c r="AA159" s="97"/>
      <c r="AB159" s="97"/>
    </row>
    <row r="160" spans="1:28" hidden="1" outlineLevel="1">
      <c r="A160" s="411" t="str">
        <f>A159</f>
        <v>[ESO Affiliate or Related Undertaking that do not trade / transact with the ESO 3]</v>
      </c>
      <c r="B160" s="97" t="s">
        <v>767</v>
      </c>
      <c r="C160" s="97"/>
      <c r="D160" s="97"/>
      <c r="E160" s="97"/>
      <c r="F160" s="97"/>
      <c r="G160" s="97"/>
      <c r="H160" s="97"/>
      <c r="I160" s="97"/>
      <c r="J160" s="93" t="s">
        <v>631</v>
      </c>
      <c r="K160" s="403"/>
      <c r="L160" s="438"/>
      <c r="M160" s="438"/>
      <c r="N160" s="438"/>
      <c r="O160" s="438"/>
      <c r="P160" s="97"/>
      <c r="Q160" s="97"/>
      <c r="R160" s="97"/>
      <c r="S160" s="97"/>
      <c r="T160" s="97"/>
      <c r="U160" s="97"/>
      <c r="V160" s="97"/>
      <c r="W160" s="97"/>
      <c r="X160" s="97"/>
      <c r="Y160" s="97"/>
      <c r="Z160" s="97"/>
      <c r="AA160" s="97"/>
      <c r="AB160" s="97"/>
    </row>
    <row r="161" spans="1:28" ht="13.5" hidden="1" customHeight="1" outlineLevel="1">
      <c r="A161" s="411" t="str">
        <f>A159</f>
        <v>[ESO Affiliate or Related Undertaking that do not trade / transact with the ESO 3]</v>
      </c>
      <c r="B161" s="97" t="s">
        <v>786</v>
      </c>
      <c r="C161" s="97"/>
      <c r="D161" s="97"/>
      <c r="E161" s="97"/>
      <c r="F161" s="97"/>
      <c r="G161" s="97"/>
      <c r="H161" s="97"/>
      <c r="I161" s="97"/>
      <c r="J161" s="93" t="s">
        <v>252</v>
      </c>
      <c r="K161" s="409">
        <f t="shared" ref="K161:O161" si="83">IFERROR(K160/K159,0)</f>
        <v>0</v>
      </c>
      <c r="L161" s="440">
        <f t="shared" si="83"/>
        <v>0</v>
      </c>
      <c r="M161" s="440">
        <f t="shared" si="83"/>
        <v>0</v>
      </c>
      <c r="N161" s="440">
        <f t="shared" si="83"/>
        <v>0</v>
      </c>
      <c r="O161" s="440">
        <f t="shared" si="83"/>
        <v>0</v>
      </c>
      <c r="P161" s="97"/>
      <c r="Q161" s="97"/>
      <c r="R161" s="97"/>
      <c r="S161" s="97"/>
      <c r="T161" s="97"/>
      <c r="U161" s="97"/>
      <c r="V161" s="97"/>
      <c r="W161" s="97"/>
      <c r="X161" s="97"/>
      <c r="Y161" s="97"/>
      <c r="Z161" s="97"/>
      <c r="AA161" s="97"/>
      <c r="AB161" s="97"/>
    </row>
    <row r="162" spans="1:28" hidden="1" outlineLevel="1">
      <c r="A162" s="410" t="s">
        <v>791</v>
      </c>
      <c r="B162" s="97" t="s">
        <v>785</v>
      </c>
      <c r="C162" s="97"/>
      <c r="D162" s="97"/>
      <c r="E162" s="97"/>
      <c r="F162" s="97"/>
      <c r="G162" s="97"/>
      <c r="H162" s="97"/>
      <c r="I162" s="97"/>
      <c r="J162" s="93" t="s">
        <v>631</v>
      </c>
      <c r="K162" s="403"/>
      <c r="L162" s="438"/>
      <c r="M162" s="438"/>
      <c r="N162" s="438"/>
      <c r="O162" s="438"/>
      <c r="P162" s="97"/>
      <c r="Q162" s="97"/>
      <c r="R162" s="97"/>
      <c r="S162" s="97"/>
      <c r="T162" s="97"/>
      <c r="U162" s="97"/>
      <c r="V162" s="97"/>
      <c r="W162" s="97"/>
      <c r="X162" s="97"/>
      <c r="Y162" s="97"/>
      <c r="Z162" s="97"/>
      <c r="AA162" s="97"/>
      <c r="AB162" s="97"/>
    </row>
    <row r="163" spans="1:28" hidden="1" outlineLevel="1">
      <c r="A163" s="411" t="str">
        <f>A162</f>
        <v>[ESO Affiliate or Related Undertaking that do not trade / transact with the ESO 4]</v>
      </c>
      <c r="B163" s="97" t="s">
        <v>767</v>
      </c>
      <c r="C163" s="97"/>
      <c r="D163" s="97"/>
      <c r="E163" s="97"/>
      <c r="F163" s="97"/>
      <c r="G163" s="97"/>
      <c r="H163" s="97"/>
      <c r="I163" s="97"/>
      <c r="J163" s="93" t="s">
        <v>631</v>
      </c>
      <c r="K163" s="403"/>
      <c r="L163" s="438"/>
      <c r="M163" s="438"/>
      <c r="N163" s="438"/>
      <c r="O163" s="438"/>
      <c r="P163" s="97"/>
      <c r="Q163" s="97"/>
      <c r="R163" s="97"/>
      <c r="S163" s="97"/>
      <c r="T163" s="97"/>
      <c r="U163" s="97"/>
      <c r="V163" s="97"/>
      <c r="W163" s="97"/>
      <c r="X163" s="97"/>
      <c r="Y163" s="97"/>
      <c r="Z163" s="97"/>
      <c r="AA163" s="97"/>
      <c r="AB163" s="97"/>
    </row>
    <row r="164" spans="1:28" hidden="1" outlineLevel="1">
      <c r="A164" s="411" t="str">
        <f>A162</f>
        <v>[ESO Affiliate or Related Undertaking that do not trade / transact with the ESO 4]</v>
      </c>
      <c r="B164" s="97" t="s">
        <v>786</v>
      </c>
      <c r="C164" s="97"/>
      <c r="D164" s="97"/>
      <c r="E164" s="97"/>
      <c r="F164" s="97"/>
      <c r="G164" s="97"/>
      <c r="H164" s="97"/>
      <c r="I164" s="97"/>
      <c r="J164" s="93" t="s">
        <v>252</v>
      </c>
      <c r="K164" s="409">
        <f t="shared" ref="K164:O164" si="84">IFERROR(K163/K162,0)</f>
        <v>0</v>
      </c>
      <c r="L164" s="440">
        <f t="shared" si="84"/>
        <v>0</v>
      </c>
      <c r="M164" s="440">
        <f t="shared" si="84"/>
        <v>0</v>
      </c>
      <c r="N164" s="440">
        <f t="shared" si="84"/>
        <v>0</v>
      </c>
      <c r="O164" s="440">
        <f t="shared" si="84"/>
        <v>0</v>
      </c>
      <c r="P164" s="97"/>
      <c r="Q164" s="97"/>
      <c r="R164" s="97"/>
      <c r="S164" s="97"/>
      <c r="T164" s="97"/>
      <c r="U164" s="97"/>
      <c r="V164" s="97"/>
      <c r="W164" s="97"/>
      <c r="X164" s="97"/>
      <c r="Y164" s="97"/>
      <c r="Z164" s="97"/>
      <c r="AA164" s="97"/>
      <c r="AB164" s="97"/>
    </row>
    <row r="165" spans="1:28" hidden="1" outlineLevel="1">
      <c r="A165" s="410" t="s">
        <v>792</v>
      </c>
      <c r="B165" s="97" t="s">
        <v>785</v>
      </c>
      <c r="C165" s="97"/>
      <c r="D165" s="97"/>
      <c r="E165" s="97"/>
      <c r="F165" s="97"/>
      <c r="G165" s="97"/>
      <c r="H165" s="97"/>
      <c r="I165" s="97"/>
      <c r="J165" s="93" t="s">
        <v>631</v>
      </c>
      <c r="K165" s="403"/>
      <c r="L165" s="438"/>
      <c r="M165" s="438"/>
      <c r="N165" s="438"/>
      <c r="O165" s="438"/>
      <c r="P165" s="97"/>
      <c r="Q165" s="97"/>
      <c r="R165" s="97"/>
      <c r="S165" s="97"/>
      <c r="T165" s="97"/>
      <c r="U165" s="97"/>
      <c r="V165" s="97"/>
      <c r="W165" s="97"/>
      <c r="X165" s="97"/>
      <c r="Y165" s="97"/>
      <c r="Z165" s="97"/>
      <c r="AA165" s="97"/>
      <c r="AB165" s="97"/>
    </row>
    <row r="166" spans="1:28" hidden="1" outlineLevel="1">
      <c r="A166" s="411" t="str">
        <f>A165</f>
        <v>[ESO Affiliate or Related Undertaking that do not trade / transact with the ESO 5]</v>
      </c>
      <c r="B166" s="97" t="s">
        <v>767</v>
      </c>
      <c r="C166" s="97"/>
      <c r="D166" s="97"/>
      <c r="E166" s="97"/>
      <c r="F166" s="97"/>
      <c r="G166" s="97"/>
      <c r="H166" s="97"/>
      <c r="I166" s="97"/>
      <c r="J166" s="93" t="s">
        <v>631</v>
      </c>
      <c r="K166" s="403"/>
      <c r="L166" s="438"/>
      <c r="M166" s="438"/>
      <c r="N166" s="438"/>
      <c r="O166" s="438"/>
      <c r="P166" s="97"/>
      <c r="Q166" s="97"/>
      <c r="R166" s="97"/>
      <c r="S166" s="97"/>
      <c r="T166" s="97"/>
      <c r="U166" s="97"/>
      <c r="V166" s="97"/>
      <c r="W166" s="97"/>
      <c r="X166" s="97"/>
      <c r="Y166" s="97"/>
      <c r="Z166" s="97"/>
      <c r="AA166" s="97"/>
      <c r="AB166" s="97"/>
    </row>
    <row r="167" spans="1:28" hidden="1" outlineLevel="1">
      <c r="A167" s="411" t="str">
        <f>A165</f>
        <v>[ESO Affiliate or Related Undertaking that do not trade / transact with the ESO 5]</v>
      </c>
      <c r="B167" s="97" t="s">
        <v>786</v>
      </c>
      <c r="C167" s="97"/>
      <c r="D167" s="97"/>
      <c r="E167" s="97"/>
      <c r="F167" s="97"/>
      <c r="G167" s="97"/>
      <c r="H167" s="97"/>
      <c r="I167" s="97"/>
      <c r="J167" s="93" t="s">
        <v>252</v>
      </c>
      <c r="K167" s="409">
        <f t="shared" ref="K167:O167" si="85">IFERROR(K166/K165,0)</f>
        <v>0</v>
      </c>
      <c r="L167" s="440">
        <f t="shared" si="85"/>
        <v>0</v>
      </c>
      <c r="M167" s="440">
        <f t="shared" si="85"/>
        <v>0</v>
      </c>
      <c r="N167" s="440">
        <f t="shared" si="85"/>
        <v>0</v>
      </c>
      <c r="O167" s="440">
        <f t="shared" si="85"/>
        <v>0</v>
      </c>
      <c r="P167" s="97"/>
      <c r="Q167" s="97"/>
      <c r="R167" s="97"/>
      <c r="S167" s="97"/>
      <c r="T167" s="97"/>
      <c r="U167" s="97"/>
      <c r="V167" s="97"/>
      <c r="W167" s="97"/>
      <c r="X167" s="97"/>
      <c r="Y167" s="97"/>
      <c r="Z167" s="97"/>
      <c r="AA167" s="97"/>
      <c r="AB167" s="97"/>
    </row>
    <row r="168" spans="1:28" hidden="1" outlineLevel="1">
      <c r="A168" s="410" t="s">
        <v>793</v>
      </c>
      <c r="B168" s="97" t="s">
        <v>785</v>
      </c>
      <c r="C168" s="97"/>
      <c r="D168" s="97"/>
      <c r="E168" s="97"/>
      <c r="F168" s="97"/>
      <c r="G168" s="97"/>
      <c r="H168" s="97"/>
      <c r="I168" s="97"/>
      <c r="J168" s="93" t="s">
        <v>631</v>
      </c>
      <c r="K168" s="403"/>
      <c r="L168" s="438"/>
      <c r="M168" s="438"/>
      <c r="N168" s="438"/>
      <c r="O168" s="438"/>
      <c r="P168" s="97"/>
      <c r="Q168" s="97"/>
      <c r="R168" s="97"/>
      <c r="S168" s="97"/>
      <c r="T168" s="97"/>
      <c r="U168" s="97"/>
      <c r="V168" s="97"/>
      <c r="W168" s="97"/>
      <c r="X168" s="97"/>
      <c r="Y168" s="97"/>
      <c r="Z168" s="97"/>
      <c r="AA168" s="97"/>
      <c r="AB168" s="97"/>
    </row>
    <row r="169" spans="1:28" hidden="1" outlineLevel="1">
      <c r="A169" s="411" t="str">
        <f>A168</f>
        <v>[ESO Affiliate or Related Undertaking that do not trade / transact with the ESO 6]</v>
      </c>
      <c r="B169" s="97" t="s">
        <v>767</v>
      </c>
      <c r="C169" s="97"/>
      <c r="D169" s="97"/>
      <c r="E169" s="97"/>
      <c r="F169" s="97"/>
      <c r="G169" s="97"/>
      <c r="H169" s="97"/>
      <c r="I169" s="97"/>
      <c r="J169" s="93" t="s">
        <v>631</v>
      </c>
      <c r="K169" s="403"/>
      <c r="L169" s="438"/>
      <c r="M169" s="438"/>
      <c r="N169" s="438"/>
      <c r="O169" s="438"/>
      <c r="P169" s="97"/>
      <c r="Q169" s="97"/>
      <c r="R169" s="97"/>
      <c r="S169" s="97"/>
      <c r="T169" s="97"/>
      <c r="U169" s="97"/>
      <c r="V169" s="97"/>
      <c r="W169" s="97"/>
      <c r="X169" s="97"/>
      <c r="Y169" s="97"/>
      <c r="Z169" s="97"/>
      <c r="AA169" s="97"/>
      <c r="AB169" s="97"/>
    </row>
    <row r="170" spans="1:28" hidden="1" outlineLevel="1">
      <c r="A170" s="411" t="str">
        <f>A168</f>
        <v>[ESO Affiliate or Related Undertaking that do not trade / transact with the ESO 6]</v>
      </c>
      <c r="B170" s="97" t="s">
        <v>786</v>
      </c>
      <c r="C170" s="97"/>
      <c r="D170" s="97"/>
      <c r="E170" s="97"/>
      <c r="F170" s="97"/>
      <c r="G170" s="97"/>
      <c r="H170" s="97"/>
      <c r="I170" s="97"/>
      <c r="J170" s="93" t="s">
        <v>252</v>
      </c>
      <c r="K170" s="409">
        <f t="shared" ref="K170:O170" si="86">IFERROR(K169/K168,0)</f>
        <v>0</v>
      </c>
      <c r="L170" s="440">
        <f t="shared" si="86"/>
        <v>0</v>
      </c>
      <c r="M170" s="440">
        <f t="shared" si="86"/>
        <v>0</v>
      </c>
      <c r="N170" s="440">
        <f t="shared" si="86"/>
        <v>0</v>
      </c>
      <c r="O170" s="440">
        <f t="shared" si="86"/>
        <v>0</v>
      </c>
      <c r="P170" s="97"/>
      <c r="Q170" s="97"/>
      <c r="R170" s="97"/>
      <c r="S170" s="97"/>
      <c r="T170" s="97"/>
      <c r="U170" s="97"/>
      <c r="V170" s="97"/>
      <c r="W170" s="97"/>
      <c r="X170" s="97"/>
      <c r="Y170" s="97"/>
      <c r="Z170" s="97"/>
      <c r="AA170" s="97"/>
      <c r="AB170" s="97"/>
    </row>
    <row r="171" spans="1:28" hidden="1" outlineLevel="1">
      <c r="A171" s="97" t="s">
        <v>794</v>
      </c>
      <c r="B171" s="97" t="s">
        <v>785</v>
      </c>
      <c r="C171" s="97"/>
      <c r="D171" s="97"/>
      <c r="E171" s="97"/>
      <c r="F171" s="97"/>
      <c r="G171" s="97"/>
      <c r="H171" s="97"/>
      <c r="I171" s="97"/>
      <c r="J171" s="93" t="s">
        <v>631</v>
      </c>
      <c r="K171" s="403"/>
      <c r="L171" s="438"/>
      <c r="M171" s="438"/>
      <c r="N171" s="438"/>
      <c r="O171" s="438"/>
      <c r="P171" s="97"/>
      <c r="Q171" s="97"/>
      <c r="R171" s="97"/>
      <c r="S171" s="97"/>
      <c r="T171" s="97"/>
      <c r="U171" s="97"/>
      <c r="V171" s="97"/>
      <c r="W171" s="97"/>
      <c r="X171" s="97"/>
      <c r="Y171" s="97"/>
      <c r="Z171" s="97"/>
      <c r="AA171" s="97"/>
      <c r="AB171" s="97"/>
    </row>
    <row r="172" spans="1:28" hidden="1" outlineLevel="1">
      <c r="A172" s="97" t="s">
        <v>794</v>
      </c>
      <c r="B172" s="97" t="s">
        <v>767</v>
      </c>
      <c r="C172" s="97"/>
      <c r="D172" s="97"/>
      <c r="E172" s="97"/>
      <c r="F172" s="97"/>
      <c r="G172" s="97"/>
      <c r="H172" s="97"/>
      <c r="I172" s="97"/>
      <c r="J172" s="93" t="s">
        <v>631</v>
      </c>
      <c r="K172" s="403"/>
      <c r="L172" s="438"/>
      <c r="M172" s="438"/>
      <c r="N172" s="438"/>
      <c r="O172" s="438"/>
      <c r="P172" s="97"/>
      <c r="Q172" s="97"/>
      <c r="R172" s="97"/>
      <c r="S172" s="97"/>
      <c r="T172" s="97"/>
      <c r="U172" s="97"/>
      <c r="V172" s="97"/>
      <c r="W172" s="97"/>
      <c r="X172" s="97"/>
      <c r="Y172" s="97"/>
      <c r="Z172" s="97"/>
      <c r="AA172" s="97"/>
      <c r="AB172" s="97"/>
    </row>
    <row r="173" spans="1:28" hidden="1" outlineLevel="1">
      <c r="A173" s="97" t="s">
        <v>794</v>
      </c>
      <c r="B173" s="97" t="s">
        <v>786</v>
      </c>
      <c r="C173" s="97"/>
      <c r="D173" s="97"/>
      <c r="E173" s="97"/>
      <c r="F173" s="97"/>
      <c r="G173" s="97"/>
      <c r="H173" s="97"/>
      <c r="I173" s="97"/>
      <c r="J173" s="93" t="s">
        <v>252</v>
      </c>
      <c r="K173" s="409">
        <f t="shared" ref="K173:O173" si="87">IFERROR(K172/K171,0)</f>
        <v>0</v>
      </c>
      <c r="L173" s="440">
        <f t="shared" si="87"/>
        <v>0</v>
      </c>
      <c r="M173" s="440">
        <f t="shared" si="87"/>
        <v>0</v>
      </c>
      <c r="N173" s="440">
        <f t="shared" si="87"/>
        <v>0</v>
      </c>
      <c r="O173" s="440">
        <f t="shared" si="87"/>
        <v>0</v>
      </c>
      <c r="P173" s="97"/>
      <c r="Q173" s="97"/>
      <c r="R173" s="97"/>
      <c r="S173" s="97"/>
      <c r="T173" s="97"/>
      <c r="U173" s="97"/>
      <c r="V173" s="97"/>
      <c r="W173" s="97"/>
      <c r="X173" s="97"/>
      <c r="Y173" s="97"/>
      <c r="Z173" s="97"/>
      <c r="AA173" s="97"/>
      <c r="AB173" s="97"/>
    </row>
    <row r="174" spans="1:28" ht="13.5" hidden="1" customHeight="1" outlineLevel="1">
      <c r="A174" s="97" t="s">
        <v>795</v>
      </c>
      <c r="B174" s="97"/>
      <c r="C174" s="97"/>
      <c r="D174" s="97"/>
      <c r="E174" s="97"/>
      <c r="F174" s="97"/>
      <c r="G174" s="97"/>
      <c r="H174" s="97"/>
      <c r="I174" s="97"/>
      <c r="J174" s="93"/>
      <c r="K174" s="412">
        <f t="shared" ref="K174:O174" si="88">IF(K149&gt;0,IF(K171&gt;=0.75*SUM(K149,K153,K156,K159,K162,K165,K168,K171),"Allowed", "Disallowed"),0)</f>
        <v>0</v>
      </c>
      <c r="L174" s="412">
        <f t="shared" si="88"/>
        <v>0</v>
      </c>
      <c r="M174" s="412">
        <f t="shared" si="88"/>
        <v>0</v>
      </c>
      <c r="N174" s="412">
        <f t="shared" si="88"/>
        <v>0</v>
      </c>
      <c r="O174" s="412">
        <f t="shared" si="88"/>
        <v>0</v>
      </c>
      <c r="P174" s="97"/>
      <c r="Q174" s="97"/>
      <c r="R174" s="97"/>
      <c r="S174" s="97"/>
      <c r="T174" s="97"/>
      <c r="U174" s="97"/>
      <c r="V174" s="97"/>
      <c r="W174" s="97"/>
      <c r="X174" s="97"/>
      <c r="Y174" s="97"/>
      <c r="Z174" s="97"/>
      <c r="AA174" s="97"/>
      <c r="AB174" s="97"/>
    </row>
    <row r="175" spans="1:28" collapsed="1">
      <c r="A175" s="97"/>
      <c r="B175" s="97"/>
      <c r="C175" s="97"/>
      <c r="D175" s="97"/>
      <c r="E175" s="97"/>
      <c r="F175" s="97"/>
      <c r="G175" s="97"/>
      <c r="H175" s="97"/>
      <c r="I175" s="97"/>
      <c r="J175" s="93"/>
      <c r="K175" s="98"/>
      <c r="L175" s="98"/>
      <c r="M175" s="98"/>
      <c r="N175" s="98"/>
      <c r="O175" s="98"/>
      <c r="P175" s="97"/>
      <c r="Q175" s="97"/>
      <c r="R175" s="97"/>
      <c r="S175" s="97"/>
      <c r="T175" s="97"/>
      <c r="U175" s="97"/>
      <c r="V175" s="97"/>
      <c r="W175" s="97"/>
      <c r="X175" s="97"/>
      <c r="Y175" s="97"/>
      <c r="Z175" s="97"/>
      <c r="AA175" s="97"/>
      <c r="AB175" s="97"/>
    </row>
    <row r="176" spans="1:28" hidden="1" outlineLevel="1">
      <c r="A176" s="413" t="str">
        <f>A22</f>
        <v>[Related Party 6]</v>
      </c>
      <c r="B176" s="97"/>
      <c r="C176" s="97"/>
      <c r="D176" s="97"/>
      <c r="E176" s="97"/>
      <c r="F176" s="97"/>
      <c r="G176" s="97"/>
      <c r="H176" s="97"/>
      <c r="I176" s="97"/>
      <c r="J176" s="93"/>
      <c r="K176" s="98"/>
      <c r="L176" s="98"/>
      <c r="M176" s="98"/>
      <c r="N176" s="98"/>
      <c r="O176" s="98"/>
      <c r="P176" s="97"/>
      <c r="Q176" s="97"/>
      <c r="R176" s="97"/>
      <c r="S176" s="97"/>
      <c r="T176" s="97"/>
      <c r="U176" s="97"/>
      <c r="V176" s="97"/>
      <c r="W176" s="97"/>
      <c r="X176" s="97"/>
      <c r="Y176" s="97"/>
      <c r="Z176" s="97"/>
      <c r="AA176" s="97"/>
      <c r="AB176" s="97"/>
    </row>
    <row r="177" spans="1:28" ht="13.5" hidden="1" customHeight="1" outlineLevel="1">
      <c r="A177" s="97" t="s">
        <v>784</v>
      </c>
      <c r="B177" s="97" t="s">
        <v>785</v>
      </c>
      <c r="C177" s="97"/>
      <c r="D177" s="97"/>
      <c r="E177" s="97"/>
      <c r="F177" s="97"/>
      <c r="G177" s="97"/>
      <c r="H177" s="97"/>
      <c r="I177" s="97"/>
      <c r="J177" s="93" t="s">
        <v>631</v>
      </c>
      <c r="K177" s="403"/>
      <c r="L177" s="438"/>
      <c r="M177" s="438"/>
      <c r="N177" s="438"/>
      <c r="O177" s="438"/>
      <c r="P177" s="97"/>
      <c r="Q177" s="97"/>
      <c r="R177" s="97"/>
      <c r="S177" s="97"/>
      <c r="T177" s="97"/>
      <c r="U177" s="97"/>
      <c r="V177" s="97"/>
      <c r="W177" s="97"/>
      <c r="X177" s="97"/>
      <c r="Y177" s="97"/>
      <c r="Z177" s="97"/>
      <c r="AA177" s="97"/>
      <c r="AB177" s="97"/>
    </row>
    <row r="178" spans="1:28" hidden="1" outlineLevel="1">
      <c r="A178" s="97" t="s">
        <v>784</v>
      </c>
      <c r="B178" s="97" t="s">
        <v>767</v>
      </c>
      <c r="C178" s="97"/>
      <c r="D178" s="97"/>
      <c r="E178" s="97"/>
      <c r="F178" s="97"/>
      <c r="G178" s="97"/>
      <c r="H178" s="97"/>
      <c r="I178" s="97"/>
      <c r="J178" s="93" t="s">
        <v>631</v>
      </c>
      <c r="K178" s="403"/>
      <c r="L178" s="438"/>
      <c r="M178" s="438"/>
      <c r="N178" s="438"/>
      <c r="O178" s="438"/>
      <c r="P178" s="97"/>
      <c r="Q178" s="97"/>
      <c r="R178" s="97"/>
      <c r="S178" s="97"/>
      <c r="T178" s="97"/>
      <c r="U178" s="97"/>
      <c r="V178" s="97"/>
      <c r="W178" s="97"/>
      <c r="X178" s="97"/>
      <c r="Y178" s="97"/>
      <c r="Z178" s="97"/>
      <c r="AA178" s="97"/>
      <c r="AB178" s="97"/>
    </row>
    <row r="179" spans="1:28" hidden="1" outlineLevel="1">
      <c r="A179" s="97" t="s">
        <v>784</v>
      </c>
      <c r="B179" s="97" t="s">
        <v>786</v>
      </c>
      <c r="C179" s="97"/>
      <c r="D179" s="97"/>
      <c r="E179" s="97"/>
      <c r="F179" s="97"/>
      <c r="G179" s="97"/>
      <c r="H179" s="97"/>
      <c r="I179" s="97"/>
      <c r="J179" s="93" t="s">
        <v>252</v>
      </c>
      <c r="K179" s="409">
        <f t="shared" ref="K179:O179" si="89">IFERROR(K178/K177,0)</f>
        <v>0</v>
      </c>
      <c r="L179" s="440">
        <f t="shared" si="89"/>
        <v>0</v>
      </c>
      <c r="M179" s="440">
        <f t="shared" si="89"/>
        <v>0</v>
      </c>
      <c r="N179" s="440">
        <f t="shared" si="89"/>
        <v>0</v>
      </c>
      <c r="O179" s="440">
        <f t="shared" si="89"/>
        <v>0</v>
      </c>
      <c r="P179" s="97"/>
      <c r="Q179" s="97"/>
      <c r="R179" s="97"/>
      <c r="S179" s="97"/>
      <c r="T179" s="97"/>
      <c r="U179" s="97"/>
      <c r="V179" s="97"/>
      <c r="W179" s="97"/>
      <c r="X179" s="97"/>
      <c r="Y179" s="97"/>
      <c r="Z179" s="97"/>
      <c r="AA179" s="97"/>
      <c r="AB179" s="97"/>
    </row>
    <row r="180" spans="1:28" hidden="1" outlineLevel="1">
      <c r="A180" s="97" t="s">
        <v>787</v>
      </c>
      <c r="B180" s="97" t="s">
        <v>767</v>
      </c>
      <c r="C180" s="97"/>
      <c r="D180" s="97"/>
      <c r="E180" s="97"/>
      <c r="F180" s="97"/>
      <c r="G180" s="97"/>
      <c r="H180" s="97"/>
      <c r="I180" s="97"/>
      <c r="J180" s="93" t="s">
        <v>631</v>
      </c>
      <c r="K180" s="403"/>
      <c r="L180" s="438"/>
      <c r="M180" s="438"/>
      <c r="N180" s="438"/>
      <c r="O180" s="438"/>
      <c r="P180" s="97"/>
      <c r="Q180" s="97"/>
      <c r="R180" s="97"/>
      <c r="S180" s="97"/>
      <c r="T180" s="97"/>
      <c r="U180" s="97"/>
      <c r="V180" s="97"/>
      <c r="W180" s="97"/>
      <c r="X180" s="97"/>
      <c r="Y180" s="97"/>
      <c r="Z180" s="97"/>
      <c r="AA180" s="97"/>
      <c r="AB180" s="97"/>
    </row>
    <row r="181" spans="1:28" hidden="1" outlineLevel="1">
      <c r="A181" s="410" t="s">
        <v>796</v>
      </c>
      <c r="B181" s="97" t="s">
        <v>785</v>
      </c>
      <c r="C181" s="97"/>
      <c r="D181" s="97"/>
      <c r="E181" s="97"/>
      <c r="F181" s="97"/>
      <c r="G181" s="97"/>
      <c r="H181" s="97"/>
      <c r="I181" s="97"/>
      <c r="J181" s="93" t="s">
        <v>631</v>
      </c>
      <c r="K181" s="403"/>
      <c r="L181" s="438"/>
      <c r="M181" s="438"/>
      <c r="N181" s="438"/>
      <c r="O181" s="438"/>
      <c r="P181" s="97"/>
      <c r="Q181" s="97"/>
      <c r="R181" s="97"/>
      <c r="S181" s="97"/>
      <c r="T181" s="97"/>
      <c r="U181" s="97"/>
      <c r="V181" s="97"/>
      <c r="W181" s="97"/>
      <c r="X181" s="97"/>
      <c r="Y181" s="97"/>
      <c r="Z181" s="97"/>
      <c r="AA181" s="97"/>
      <c r="AB181" s="97"/>
    </row>
    <row r="182" spans="1:28" hidden="1" outlineLevel="1">
      <c r="A182" s="411" t="str">
        <f>A181</f>
        <v>[ESO Affiliate or Related Undertaking that do not trade / transact with the ESO 1]</v>
      </c>
      <c r="B182" s="97" t="s">
        <v>767</v>
      </c>
      <c r="C182" s="97"/>
      <c r="D182" s="97"/>
      <c r="E182" s="97"/>
      <c r="F182" s="97"/>
      <c r="G182" s="97"/>
      <c r="H182" s="97"/>
      <c r="I182" s="97"/>
      <c r="J182" s="93" t="s">
        <v>631</v>
      </c>
      <c r="K182" s="403"/>
      <c r="L182" s="438"/>
      <c r="M182" s="438"/>
      <c r="N182" s="438"/>
      <c r="O182" s="438"/>
      <c r="P182" s="97"/>
      <c r="Q182" s="97"/>
      <c r="R182" s="97"/>
      <c r="S182" s="97"/>
      <c r="T182" s="97"/>
      <c r="U182" s="97"/>
      <c r="V182" s="97"/>
      <c r="W182" s="97"/>
      <c r="X182" s="97"/>
      <c r="Y182" s="97"/>
      <c r="Z182" s="97"/>
      <c r="AA182" s="97"/>
      <c r="AB182" s="97"/>
    </row>
    <row r="183" spans="1:28" hidden="1" outlineLevel="1">
      <c r="A183" s="411" t="str">
        <f>A181</f>
        <v>[ESO Affiliate or Related Undertaking that do not trade / transact with the ESO 1]</v>
      </c>
      <c r="B183" s="97" t="s">
        <v>786</v>
      </c>
      <c r="C183" s="97"/>
      <c r="D183" s="97"/>
      <c r="E183" s="97"/>
      <c r="F183" s="97"/>
      <c r="G183" s="97"/>
      <c r="H183" s="97"/>
      <c r="I183" s="97"/>
      <c r="J183" s="93" t="s">
        <v>252</v>
      </c>
      <c r="K183" s="409">
        <f t="shared" ref="K183:O183" si="90">IFERROR(K182/K181,0)</f>
        <v>0</v>
      </c>
      <c r="L183" s="440">
        <f t="shared" si="90"/>
        <v>0</v>
      </c>
      <c r="M183" s="440">
        <f t="shared" si="90"/>
        <v>0</v>
      </c>
      <c r="N183" s="440">
        <f t="shared" si="90"/>
        <v>0</v>
      </c>
      <c r="O183" s="440">
        <f t="shared" si="90"/>
        <v>0</v>
      </c>
      <c r="P183" s="97"/>
      <c r="Q183" s="97"/>
      <c r="R183" s="97"/>
      <c r="S183" s="97"/>
      <c r="T183" s="97"/>
      <c r="U183" s="97"/>
      <c r="V183" s="97"/>
      <c r="W183" s="97"/>
      <c r="X183" s="97"/>
      <c r="Y183" s="97"/>
      <c r="Z183" s="97"/>
      <c r="AA183" s="97"/>
      <c r="AB183" s="97"/>
    </row>
    <row r="184" spans="1:28" hidden="1" outlineLevel="1">
      <c r="A184" s="410" t="s">
        <v>797</v>
      </c>
      <c r="B184" s="97" t="s">
        <v>785</v>
      </c>
      <c r="C184" s="97"/>
      <c r="D184" s="97"/>
      <c r="E184" s="97"/>
      <c r="F184" s="97"/>
      <c r="G184" s="97"/>
      <c r="H184" s="97"/>
      <c r="I184" s="97"/>
      <c r="J184" s="93" t="s">
        <v>631</v>
      </c>
      <c r="K184" s="403"/>
      <c r="L184" s="438"/>
      <c r="M184" s="438"/>
      <c r="N184" s="438"/>
      <c r="O184" s="438"/>
      <c r="P184" s="97"/>
      <c r="Q184" s="97"/>
      <c r="R184" s="97"/>
      <c r="S184" s="97"/>
      <c r="T184" s="97"/>
      <c r="U184" s="97"/>
      <c r="V184" s="97"/>
      <c r="W184" s="97"/>
      <c r="X184" s="97"/>
      <c r="Y184" s="97"/>
      <c r="Z184" s="97"/>
      <c r="AA184" s="97"/>
      <c r="AB184" s="97"/>
    </row>
    <row r="185" spans="1:28" hidden="1" outlineLevel="1">
      <c r="A185" s="411" t="str">
        <f>A184</f>
        <v>[ESO Affiliate or Related Undertaking that do not trade / transact with the ESO 2]</v>
      </c>
      <c r="B185" s="97" t="s">
        <v>767</v>
      </c>
      <c r="C185" s="97"/>
      <c r="D185" s="97"/>
      <c r="E185" s="97"/>
      <c r="F185" s="97"/>
      <c r="G185" s="97"/>
      <c r="H185" s="97"/>
      <c r="I185" s="97"/>
      <c r="J185" s="93" t="s">
        <v>631</v>
      </c>
      <c r="K185" s="403"/>
      <c r="L185" s="438"/>
      <c r="M185" s="438"/>
      <c r="N185" s="438"/>
      <c r="O185" s="438"/>
      <c r="P185" s="97"/>
      <c r="Q185" s="97"/>
      <c r="R185" s="97"/>
      <c r="S185" s="97"/>
      <c r="T185" s="97"/>
      <c r="U185" s="97"/>
      <c r="V185" s="97"/>
      <c r="W185" s="97"/>
      <c r="X185" s="97"/>
      <c r="Y185" s="97"/>
      <c r="Z185" s="97"/>
      <c r="AA185" s="97"/>
      <c r="AB185" s="97"/>
    </row>
    <row r="186" spans="1:28" hidden="1" outlineLevel="1">
      <c r="A186" s="411" t="str">
        <f>A184</f>
        <v>[ESO Affiliate or Related Undertaking that do not trade / transact with the ESO 2]</v>
      </c>
      <c r="B186" s="97" t="s">
        <v>786</v>
      </c>
      <c r="C186" s="97"/>
      <c r="D186" s="97"/>
      <c r="E186" s="97"/>
      <c r="F186" s="97"/>
      <c r="G186" s="97"/>
      <c r="H186" s="97"/>
      <c r="I186" s="97"/>
      <c r="J186" s="93" t="s">
        <v>252</v>
      </c>
      <c r="K186" s="409">
        <f t="shared" ref="K186:O186" si="91">IFERROR(K185/K184,0)</f>
        <v>0</v>
      </c>
      <c r="L186" s="440">
        <f t="shared" si="91"/>
        <v>0</v>
      </c>
      <c r="M186" s="440">
        <f t="shared" si="91"/>
        <v>0</v>
      </c>
      <c r="N186" s="440">
        <f t="shared" si="91"/>
        <v>0</v>
      </c>
      <c r="O186" s="440">
        <f t="shared" si="91"/>
        <v>0</v>
      </c>
      <c r="P186" s="97"/>
      <c r="Q186" s="97"/>
      <c r="R186" s="97"/>
      <c r="S186" s="97"/>
      <c r="T186" s="97"/>
      <c r="U186" s="97"/>
      <c r="V186" s="97"/>
      <c r="W186" s="97"/>
      <c r="X186" s="97"/>
      <c r="Y186" s="97"/>
      <c r="Z186" s="97"/>
      <c r="AA186" s="97"/>
      <c r="AB186" s="97"/>
    </row>
    <row r="187" spans="1:28" hidden="1" outlineLevel="1">
      <c r="A187" s="410" t="s">
        <v>798</v>
      </c>
      <c r="B187" s="97" t="s">
        <v>785</v>
      </c>
      <c r="C187" s="97"/>
      <c r="D187" s="97"/>
      <c r="E187" s="97"/>
      <c r="F187" s="97"/>
      <c r="G187" s="97"/>
      <c r="H187" s="97"/>
      <c r="I187" s="97"/>
      <c r="J187" s="93" t="s">
        <v>631</v>
      </c>
      <c r="K187" s="403"/>
      <c r="L187" s="438"/>
      <c r="M187" s="438"/>
      <c r="N187" s="438"/>
      <c r="O187" s="438"/>
      <c r="P187" s="97"/>
      <c r="Q187" s="97"/>
      <c r="R187" s="97"/>
      <c r="S187" s="97"/>
      <c r="T187" s="97"/>
      <c r="U187" s="97"/>
      <c r="V187" s="97"/>
      <c r="W187" s="97"/>
      <c r="X187" s="97"/>
      <c r="Y187" s="97"/>
      <c r="Z187" s="97"/>
      <c r="AA187" s="97"/>
      <c r="AB187" s="97"/>
    </row>
    <row r="188" spans="1:28" hidden="1" outlineLevel="1">
      <c r="A188" s="411" t="str">
        <f>A187</f>
        <v>[ESO Affiliate or Related Undertaking that do not trade / transact with the ESO 3]</v>
      </c>
      <c r="B188" s="97" t="s">
        <v>767</v>
      </c>
      <c r="C188" s="97"/>
      <c r="D188" s="97"/>
      <c r="E188" s="97"/>
      <c r="F188" s="97"/>
      <c r="G188" s="97"/>
      <c r="H188" s="97"/>
      <c r="I188" s="97"/>
      <c r="J188" s="93" t="s">
        <v>631</v>
      </c>
      <c r="K188" s="403"/>
      <c r="L188" s="438"/>
      <c r="M188" s="438"/>
      <c r="N188" s="438"/>
      <c r="O188" s="438"/>
      <c r="P188" s="97"/>
      <c r="Q188" s="97"/>
      <c r="R188" s="97"/>
      <c r="S188" s="97"/>
      <c r="T188" s="97"/>
      <c r="U188" s="97"/>
      <c r="V188" s="97"/>
      <c r="W188" s="97"/>
      <c r="X188" s="97"/>
      <c r="Y188" s="97"/>
      <c r="Z188" s="97"/>
      <c r="AA188" s="97"/>
      <c r="AB188" s="97"/>
    </row>
    <row r="189" spans="1:28" hidden="1" outlineLevel="1">
      <c r="A189" s="411" t="str">
        <f>A187</f>
        <v>[ESO Affiliate or Related Undertaking that do not trade / transact with the ESO 3]</v>
      </c>
      <c r="B189" s="97" t="s">
        <v>786</v>
      </c>
      <c r="C189" s="97"/>
      <c r="D189" s="97"/>
      <c r="E189" s="97"/>
      <c r="F189" s="97"/>
      <c r="G189" s="97"/>
      <c r="H189" s="97"/>
      <c r="I189" s="97"/>
      <c r="J189" s="93" t="s">
        <v>252</v>
      </c>
      <c r="K189" s="409">
        <f t="shared" ref="K189:O189" si="92">IFERROR(K188/K187,0)</f>
        <v>0</v>
      </c>
      <c r="L189" s="440">
        <f t="shared" si="92"/>
        <v>0</v>
      </c>
      <c r="M189" s="440">
        <f t="shared" si="92"/>
        <v>0</v>
      </c>
      <c r="N189" s="440">
        <f t="shared" si="92"/>
        <v>0</v>
      </c>
      <c r="O189" s="440">
        <f t="shared" si="92"/>
        <v>0</v>
      </c>
      <c r="P189" s="97"/>
      <c r="Q189" s="97"/>
      <c r="R189" s="97"/>
      <c r="S189" s="97"/>
      <c r="T189" s="97"/>
      <c r="U189" s="97"/>
      <c r="V189" s="97"/>
      <c r="W189" s="97"/>
      <c r="X189" s="97"/>
      <c r="Y189" s="97"/>
      <c r="Z189" s="97"/>
      <c r="AA189" s="97"/>
      <c r="AB189" s="97"/>
    </row>
    <row r="190" spans="1:28" hidden="1" outlineLevel="1">
      <c r="A190" s="410" t="s">
        <v>791</v>
      </c>
      <c r="B190" s="97" t="s">
        <v>785</v>
      </c>
      <c r="C190" s="97"/>
      <c r="D190" s="97"/>
      <c r="E190" s="97"/>
      <c r="F190" s="97"/>
      <c r="G190" s="97"/>
      <c r="H190" s="97"/>
      <c r="I190" s="97"/>
      <c r="J190" s="93" t="s">
        <v>631</v>
      </c>
      <c r="K190" s="403"/>
      <c r="L190" s="438"/>
      <c r="M190" s="438"/>
      <c r="N190" s="438"/>
      <c r="O190" s="438"/>
      <c r="P190" s="97"/>
      <c r="Q190" s="97"/>
      <c r="R190" s="97"/>
      <c r="S190" s="97"/>
      <c r="T190" s="97"/>
      <c r="U190" s="97"/>
      <c r="V190" s="97"/>
      <c r="W190" s="97"/>
      <c r="X190" s="97"/>
      <c r="Y190" s="97"/>
      <c r="Z190" s="97"/>
      <c r="AA190" s="97"/>
      <c r="AB190" s="97"/>
    </row>
    <row r="191" spans="1:28" hidden="1" outlineLevel="1">
      <c r="A191" s="411" t="str">
        <f>A190</f>
        <v>[ESO Affiliate or Related Undertaking that do not trade / transact with the ESO 4]</v>
      </c>
      <c r="B191" s="97" t="s">
        <v>767</v>
      </c>
      <c r="C191" s="97"/>
      <c r="D191" s="97"/>
      <c r="E191" s="97"/>
      <c r="F191" s="97"/>
      <c r="G191" s="97"/>
      <c r="H191" s="97"/>
      <c r="I191" s="97"/>
      <c r="J191" s="93" t="s">
        <v>631</v>
      </c>
      <c r="K191" s="403"/>
      <c r="L191" s="438"/>
      <c r="M191" s="438"/>
      <c r="N191" s="438"/>
      <c r="O191" s="438"/>
      <c r="P191" s="97"/>
      <c r="Q191" s="97"/>
      <c r="R191" s="97"/>
      <c r="S191" s="97"/>
      <c r="T191" s="97"/>
      <c r="U191" s="97"/>
      <c r="V191" s="97"/>
      <c r="W191" s="97"/>
      <c r="X191" s="97"/>
      <c r="Y191" s="97"/>
      <c r="Z191" s="97"/>
      <c r="AA191" s="97"/>
      <c r="AB191" s="97"/>
    </row>
    <row r="192" spans="1:28" hidden="1" outlineLevel="1">
      <c r="A192" s="411" t="str">
        <f>A190</f>
        <v>[ESO Affiliate or Related Undertaking that do not trade / transact with the ESO 4]</v>
      </c>
      <c r="B192" s="97" t="s">
        <v>786</v>
      </c>
      <c r="C192" s="97"/>
      <c r="D192" s="97"/>
      <c r="E192" s="97"/>
      <c r="F192" s="97"/>
      <c r="G192" s="97"/>
      <c r="H192" s="97"/>
      <c r="I192" s="97"/>
      <c r="J192" s="93" t="s">
        <v>252</v>
      </c>
      <c r="K192" s="409">
        <f t="shared" ref="K192:O192" si="93">IFERROR(K191/K190,0)</f>
        <v>0</v>
      </c>
      <c r="L192" s="440">
        <f t="shared" si="93"/>
        <v>0</v>
      </c>
      <c r="M192" s="440">
        <f t="shared" si="93"/>
        <v>0</v>
      </c>
      <c r="N192" s="440">
        <f t="shared" si="93"/>
        <v>0</v>
      </c>
      <c r="O192" s="440">
        <f t="shared" si="93"/>
        <v>0</v>
      </c>
      <c r="P192" s="97"/>
      <c r="Q192" s="97"/>
      <c r="R192" s="97"/>
      <c r="S192" s="97"/>
      <c r="T192" s="97"/>
      <c r="U192" s="97"/>
      <c r="V192" s="97"/>
      <c r="W192" s="97"/>
      <c r="X192" s="97"/>
      <c r="Y192" s="97"/>
      <c r="Z192" s="97"/>
      <c r="AA192" s="97"/>
      <c r="AB192" s="97"/>
    </row>
    <row r="193" spans="1:28" ht="13.5" hidden="1" customHeight="1" outlineLevel="1">
      <c r="A193" s="410" t="s">
        <v>792</v>
      </c>
      <c r="B193" s="97" t="s">
        <v>785</v>
      </c>
      <c r="C193" s="97"/>
      <c r="D193" s="97"/>
      <c r="E193" s="97"/>
      <c r="F193" s="97"/>
      <c r="G193" s="97"/>
      <c r="H193" s="97"/>
      <c r="I193" s="97"/>
      <c r="J193" s="93" t="s">
        <v>631</v>
      </c>
      <c r="K193" s="403"/>
      <c r="L193" s="438"/>
      <c r="M193" s="438"/>
      <c r="N193" s="438"/>
      <c r="O193" s="438"/>
      <c r="P193" s="97"/>
      <c r="Q193" s="97"/>
      <c r="R193" s="97"/>
      <c r="S193" s="97"/>
      <c r="T193" s="97"/>
      <c r="U193" s="97"/>
      <c r="V193" s="97"/>
      <c r="W193" s="97"/>
      <c r="X193" s="97"/>
      <c r="Y193" s="97"/>
      <c r="Z193" s="97"/>
      <c r="AA193" s="97"/>
      <c r="AB193" s="97"/>
    </row>
    <row r="194" spans="1:28" hidden="1" outlineLevel="1">
      <c r="A194" s="411" t="str">
        <f>A193</f>
        <v>[ESO Affiliate or Related Undertaking that do not trade / transact with the ESO 5]</v>
      </c>
      <c r="B194" s="97" t="s">
        <v>767</v>
      </c>
      <c r="C194" s="97"/>
      <c r="D194" s="97"/>
      <c r="E194" s="97"/>
      <c r="F194" s="97"/>
      <c r="G194" s="97"/>
      <c r="H194" s="97"/>
      <c r="I194" s="97"/>
      <c r="J194" s="93" t="s">
        <v>631</v>
      </c>
      <c r="K194" s="403"/>
      <c r="L194" s="438"/>
      <c r="M194" s="438"/>
      <c r="N194" s="438"/>
      <c r="O194" s="438"/>
      <c r="P194" s="97"/>
      <c r="Q194" s="97"/>
      <c r="R194" s="97"/>
      <c r="S194" s="97"/>
      <c r="T194" s="97"/>
      <c r="U194" s="97"/>
      <c r="V194" s="97"/>
      <c r="W194" s="97"/>
      <c r="X194" s="97"/>
      <c r="Y194" s="97"/>
      <c r="Z194" s="97"/>
      <c r="AA194" s="97"/>
      <c r="AB194" s="97"/>
    </row>
    <row r="195" spans="1:28" hidden="1" outlineLevel="1">
      <c r="A195" s="411" t="str">
        <f>A193</f>
        <v>[ESO Affiliate or Related Undertaking that do not trade / transact with the ESO 5]</v>
      </c>
      <c r="B195" s="97" t="s">
        <v>786</v>
      </c>
      <c r="C195" s="97"/>
      <c r="D195" s="97"/>
      <c r="E195" s="97"/>
      <c r="F195" s="97"/>
      <c r="G195" s="97"/>
      <c r="H195" s="97"/>
      <c r="I195" s="97"/>
      <c r="J195" s="93" t="s">
        <v>252</v>
      </c>
      <c r="K195" s="409">
        <f t="shared" ref="K195:O195" si="94">IFERROR(K194/K193,0)</f>
        <v>0</v>
      </c>
      <c r="L195" s="440">
        <f t="shared" si="94"/>
        <v>0</v>
      </c>
      <c r="M195" s="440">
        <f t="shared" si="94"/>
        <v>0</v>
      </c>
      <c r="N195" s="440">
        <f t="shared" si="94"/>
        <v>0</v>
      </c>
      <c r="O195" s="440">
        <f t="shared" si="94"/>
        <v>0</v>
      </c>
      <c r="P195" s="97"/>
      <c r="Q195" s="97"/>
      <c r="R195" s="97"/>
      <c r="S195" s="97"/>
      <c r="T195" s="97"/>
      <c r="U195" s="97"/>
      <c r="V195" s="97"/>
      <c r="W195" s="97"/>
      <c r="X195" s="97"/>
      <c r="Y195" s="97"/>
      <c r="Z195" s="97"/>
      <c r="AA195" s="97"/>
      <c r="AB195" s="97"/>
    </row>
    <row r="196" spans="1:28" hidden="1" outlineLevel="1">
      <c r="A196" s="410" t="s">
        <v>793</v>
      </c>
      <c r="B196" s="97" t="s">
        <v>785</v>
      </c>
      <c r="C196" s="97"/>
      <c r="D196" s="97"/>
      <c r="E196" s="97"/>
      <c r="F196" s="97"/>
      <c r="G196" s="97"/>
      <c r="H196" s="97"/>
      <c r="I196" s="97"/>
      <c r="J196" s="93" t="s">
        <v>631</v>
      </c>
      <c r="K196" s="403"/>
      <c r="L196" s="438"/>
      <c r="M196" s="438"/>
      <c r="N196" s="438"/>
      <c r="O196" s="438"/>
      <c r="P196" s="97"/>
      <c r="Q196" s="97"/>
      <c r="R196" s="97"/>
      <c r="S196" s="97"/>
      <c r="T196" s="97"/>
      <c r="U196" s="97"/>
      <c r="V196" s="97"/>
      <c r="W196" s="97"/>
      <c r="X196" s="97"/>
      <c r="Y196" s="97"/>
      <c r="Z196" s="97"/>
      <c r="AA196" s="97"/>
      <c r="AB196" s="97"/>
    </row>
    <row r="197" spans="1:28" hidden="1" outlineLevel="1">
      <c r="A197" s="411" t="str">
        <f>A196</f>
        <v>[ESO Affiliate or Related Undertaking that do not trade / transact with the ESO 6]</v>
      </c>
      <c r="B197" s="97" t="s">
        <v>767</v>
      </c>
      <c r="C197" s="97"/>
      <c r="D197" s="97"/>
      <c r="E197" s="97"/>
      <c r="F197" s="97"/>
      <c r="G197" s="97"/>
      <c r="H197" s="97"/>
      <c r="I197" s="97"/>
      <c r="J197" s="93" t="s">
        <v>631</v>
      </c>
      <c r="K197" s="403"/>
      <c r="L197" s="438"/>
      <c r="M197" s="438"/>
      <c r="N197" s="438"/>
      <c r="O197" s="438"/>
      <c r="P197" s="97"/>
      <c r="Q197" s="97"/>
      <c r="R197" s="97"/>
      <c r="S197" s="97"/>
      <c r="T197" s="97"/>
      <c r="U197" s="97"/>
      <c r="V197" s="97"/>
      <c r="W197" s="97"/>
      <c r="X197" s="97"/>
      <c r="Y197" s="97"/>
      <c r="Z197" s="97"/>
      <c r="AA197" s="97"/>
      <c r="AB197" s="97"/>
    </row>
    <row r="198" spans="1:28" hidden="1" outlineLevel="1">
      <c r="A198" s="411" t="str">
        <f>A196</f>
        <v>[ESO Affiliate or Related Undertaking that do not trade / transact with the ESO 6]</v>
      </c>
      <c r="B198" s="97" t="s">
        <v>786</v>
      </c>
      <c r="C198" s="97"/>
      <c r="D198" s="97"/>
      <c r="E198" s="97"/>
      <c r="F198" s="97"/>
      <c r="G198" s="97"/>
      <c r="H198" s="97"/>
      <c r="I198" s="97"/>
      <c r="J198" s="93" t="s">
        <v>252</v>
      </c>
      <c r="K198" s="409">
        <f t="shared" ref="K198:O198" si="95">IFERROR(K197/K196,0)</f>
        <v>0</v>
      </c>
      <c r="L198" s="440">
        <f t="shared" si="95"/>
        <v>0</v>
      </c>
      <c r="M198" s="440">
        <f t="shared" si="95"/>
        <v>0</v>
      </c>
      <c r="N198" s="440">
        <f t="shared" si="95"/>
        <v>0</v>
      </c>
      <c r="O198" s="440">
        <f t="shared" si="95"/>
        <v>0</v>
      </c>
      <c r="P198" s="97"/>
      <c r="Q198" s="97"/>
      <c r="R198" s="97"/>
      <c r="S198" s="97"/>
      <c r="T198" s="97"/>
      <c r="U198" s="97"/>
      <c r="V198" s="97"/>
      <c r="W198" s="97"/>
      <c r="X198" s="97"/>
      <c r="Y198" s="97"/>
      <c r="Z198" s="97"/>
      <c r="AA198" s="97"/>
      <c r="AB198" s="97"/>
    </row>
    <row r="199" spans="1:28" hidden="1" outlineLevel="1">
      <c r="A199" s="97" t="s">
        <v>794</v>
      </c>
      <c r="B199" s="97" t="s">
        <v>785</v>
      </c>
      <c r="C199" s="97"/>
      <c r="D199" s="97"/>
      <c r="E199" s="97"/>
      <c r="F199" s="97"/>
      <c r="G199" s="97"/>
      <c r="H199" s="97"/>
      <c r="I199" s="97"/>
      <c r="J199" s="93" t="s">
        <v>631</v>
      </c>
      <c r="K199" s="403"/>
      <c r="L199" s="438"/>
      <c r="M199" s="438"/>
      <c r="N199" s="438"/>
      <c r="O199" s="438"/>
      <c r="P199" s="97"/>
      <c r="Q199" s="97"/>
      <c r="R199" s="97"/>
      <c r="S199" s="97"/>
      <c r="T199" s="97"/>
      <c r="U199" s="97"/>
      <c r="V199" s="97"/>
      <c r="W199" s="97"/>
      <c r="X199" s="97"/>
      <c r="Y199" s="97"/>
      <c r="Z199" s="97"/>
      <c r="AA199" s="97"/>
      <c r="AB199" s="97"/>
    </row>
    <row r="200" spans="1:28" hidden="1" outlineLevel="1">
      <c r="A200" s="97" t="s">
        <v>794</v>
      </c>
      <c r="B200" s="97" t="s">
        <v>767</v>
      </c>
      <c r="C200" s="97"/>
      <c r="D200" s="97"/>
      <c r="E200" s="97"/>
      <c r="F200" s="97"/>
      <c r="G200" s="97"/>
      <c r="H200" s="97"/>
      <c r="I200" s="97"/>
      <c r="J200" s="93" t="s">
        <v>631</v>
      </c>
      <c r="K200" s="403"/>
      <c r="L200" s="438"/>
      <c r="M200" s="438"/>
      <c r="N200" s="438"/>
      <c r="O200" s="438"/>
      <c r="P200" s="97"/>
      <c r="Q200" s="97"/>
      <c r="R200" s="97"/>
      <c r="S200" s="97"/>
      <c r="T200" s="97"/>
      <c r="U200" s="97"/>
      <c r="V200" s="97"/>
      <c r="W200" s="97"/>
      <c r="X200" s="97"/>
      <c r="Y200" s="97"/>
      <c r="Z200" s="97"/>
      <c r="AA200" s="97"/>
      <c r="AB200" s="97"/>
    </row>
    <row r="201" spans="1:28" hidden="1" outlineLevel="1">
      <c r="A201" s="97" t="s">
        <v>794</v>
      </c>
      <c r="B201" s="97" t="s">
        <v>786</v>
      </c>
      <c r="C201" s="97"/>
      <c r="D201" s="97"/>
      <c r="E201" s="97"/>
      <c r="F201" s="97"/>
      <c r="G201" s="97"/>
      <c r="H201" s="97"/>
      <c r="I201" s="97"/>
      <c r="J201" s="93" t="s">
        <v>252</v>
      </c>
      <c r="K201" s="409">
        <f t="shared" ref="K201:O201" si="96">IFERROR(K200/K199,0)</f>
        <v>0</v>
      </c>
      <c r="L201" s="440">
        <f t="shared" si="96"/>
        <v>0</v>
      </c>
      <c r="M201" s="440">
        <f t="shared" si="96"/>
        <v>0</v>
      </c>
      <c r="N201" s="440">
        <f t="shared" si="96"/>
        <v>0</v>
      </c>
      <c r="O201" s="440">
        <f t="shared" si="96"/>
        <v>0</v>
      </c>
      <c r="P201" s="97"/>
      <c r="Q201" s="97"/>
      <c r="R201" s="97"/>
      <c r="S201" s="97"/>
      <c r="T201" s="97"/>
      <c r="U201" s="97"/>
      <c r="V201" s="97"/>
      <c r="W201" s="97"/>
      <c r="X201" s="97"/>
      <c r="Y201" s="97"/>
      <c r="Z201" s="97"/>
      <c r="AA201" s="97"/>
      <c r="AB201" s="97"/>
    </row>
    <row r="202" spans="1:28" hidden="1" outlineLevel="1">
      <c r="A202" s="97" t="s">
        <v>795</v>
      </c>
      <c r="B202" s="97"/>
      <c r="C202" s="97"/>
      <c r="D202" s="97"/>
      <c r="E202" s="97"/>
      <c r="F202" s="97"/>
      <c r="G202" s="97"/>
      <c r="H202" s="97"/>
      <c r="I202" s="97"/>
      <c r="J202" s="93"/>
      <c r="K202" s="412">
        <f t="shared" ref="K202:O202" si="97">IF(K177&gt;0,IF(K199&gt;=0.75*SUM(K177,K181,K184,K187,K190,K193,K196,K199),"Allowed", "Disallowed"),0)</f>
        <v>0</v>
      </c>
      <c r="L202" s="412">
        <f t="shared" si="97"/>
        <v>0</v>
      </c>
      <c r="M202" s="412">
        <f t="shared" si="97"/>
        <v>0</v>
      </c>
      <c r="N202" s="412">
        <f t="shared" si="97"/>
        <v>0</v>
      </c>
      <c r="O202" s="412">
        <f t="shared" si="97"/>
        <v>0</v>
      </c>
      <c r="P202" s="97"/>
      <c r="Q202" s="97"/>
      <c r="R202" s="97"/>
      <c r="S202" s="97"/>
      <c r="T202" s="97"/>
      <c r="U202" s="97"/>
      <c r="V202" s="97"/>
      <c r="W202" s="97"/>
      <c r="X202" s="97"/>
      <c r="Y202" s="97"/>
      <c r="Z202" s="97"/>
      <c r="AA202" s="97"/>
      <c r="AB202" s="97"/>
    </row>
    <row r="203" spans="1:28" collapsed="1">
      <c r="A203" s="97"/>
      <c r="B203" s="97"/>
      <c r="C203" s="97"/>
      <c r="D203" s="97"/>
      <c r="E203" s="97"/>
      <c r="F203" s="97"/>
      <c r="G203" s="97"/>
      <c r="H203" s="97"/>
      <c r="I203" s="97"/>
      <c r="J203" s="93"/>
      <c r="K203" s="98"/>
      <c r="L203" s="98"/>
      <c r="M203" s="98"/>
      <c r="N203" s="98"/>
      <c r="O203" s="98"/>
      <c r="P203" s="97"/>
      <c r="Q203" s="97"/>
      <c r="R203" s="97"/>
      <c r="S203" s="97"/>
      <c r="T203" s="97"/>
      <c r="U203" s="97"/>
      <c r="V203" s="97"/>
      <c r="W203" s="97"/>
      <c r="X203" s="97"/>
      <c r="Y203" s="97"/>
      <c r="Z203" s="97"/>
      <c r="AA203" s="97"/>
      <c r="AB203" s="97"/>
    </row>
    <row r="204" spans="1:28" hidden="1" outlineLevel="1">
      <c r="A204" s="413" t="str">
        <f>A23</f>
        <v>[Related Party 7]</v>
      </c>
      <c r="B204" s="97"/>
      <c r="C204" s="97"/>
      <c r="D204" s="97"/>
      <c r="E204" s="97"/>
      <c r="F204" s="97"/>
      <c r="G204" s="97"/>
      <c r="H204" s="97"/>
      <c r="I204" s="97"/>
      <c r="J204" s="93"/>
      <c r="K204" s="98"/>
      <c r="L204" s="98"/>
      <c r="M204" s="98"/>
      <c r="N204" s="98"/>
      <c r="O204" s="98"/>
      <c r="P204" s="97"/>
      <c r="Q204" s="97"/>
      <c r="R204" s="97"/>
      <c r="S204" s="97"/>
      <c r="T204" s="97"/>
      <c r="U204" s="97"/>
      <c r="V204" s="97"/>
      <c r="W204" s="97"/>
      <c r="X204" s="97"/>
      <c r="Y204" s="97"/>
      <c r="Z204" s="97"/>
      <c r="AA204" s="97"/>
      <c r="AB204" s="97"/>
    </row>
    <row r="205" spans="1:28" hidden="1" outlineLevel="1">
      <c r="A205" s="97" t="s">
        <v>784</v>
      </c>
      <c r="B205" s="97" t="s">
        <v>785</v>
      </c>
      <c r="C205" s="97"/>
      <c r="D205" s="97"/>
      <c r="E205" s="97"/>
      <c r="F205" s="97"/>
      <c r="G205" s="97"/>
      <c r="H205" s="97"/>
      <c r="I205" s="97"/>
      <c r="J205" s="93" t="s">
        <v>631</v>
      </c>
      <c r="K205" s="403"/>
      <c r="L205" s="438"/>
      <c r="M205" s="438"/>
      <c r="N205" s="438"/>
      <c r="O205" s="438"/>
      <c r="P205" s="97"/>
      <c r="Q205" s="97"/>
      <c r="R205" s="97"/>
      <c r="S205" s="97"/>
      <c r="T205" s="97"/>
      <c r="U205" s="97"/>
      <c r="V205" s="97"/>
      <c r="W205" s="97"/>
      <c r="X205" s="97"/>
      <c r="Y205" s="97"/>
      <c r="Z205" s="97"/>
      <c r="AA205" s="97"/>
      <c r="AB205" s="97"/>
    </row>
    <row r="206" spans="1:28" hidden="1" outlineLevel="1">
      <c r="A206" s="97" t="s">
        <v>784</v>
      </c>
      <c r="B206" s="97" t="s">
        <v>767</v>
      </c>
      <c r="C206" s="97"/>
      <c r="D206" s="97"/>
      <c r="E206" s="97"/>
      <c r="F206" s="97"/>
      <c r="G206" s="97"/>
      <c r="H206" s="97"/>
      <c r="I206" s="97"/>
      <c r="J206" s="93" t="s">
        <v>631</v>
      </c>
      <c r="K206" s="403"/>
      <c r="L206" s="438"/>
      <c r="M206" s="438"/>
      <c r="N206" s="438"/>
      <c r="O206" s="438"/>
      <c r="P206" s="97"/>
      <c r="Q206" s="97"/>
      <c r="R206" s="97"/>
      <c r="S206" s="97"/>
      <c r="T206" s="97"/>
      <c r="U206" s="97"/>
      <c r="V206" s="97"/>
      <c r="W206" s="97"/>
      <c r="X206" s="97"/>
      <c r="Y206" s="97"/>
      <c r="Z206" s="97"/>
      <c r="AA206" s="97"/>
      <c r="AB206" s="97"/>
    </row>
    <row r="207" spans="1:28" hidden="1" outlineLevel="1">
      <c r="A207" s="97" t="s">
        <v>784</v>
      </c>
      <c r="B207" s="97" t="s">
        <v>786</v>
      </c>
      <c r="C207" s="97"/>
      <c r="D207" s="97"/>
      <c r="E207" s="97"/>
      <c r="F207" s="97"/>
      <c r="G207" s="97"/>
      <c r="H207" s="97"/>
      <c r="I207" s="97"/>
      <c r="J207" s="93" t="s">
        <v>252</v>
      </c>
      <c r="K207" s="409">
        <f t="shared" ref="K207:O207" si="98">IFERROR(K206/K205,0)</f>
        <v>0</v>
      </c>
      <c r="L207" s="440">
        <f t="shared" si="98"/>
        <v>0</v>
      </c>
      <c r="M207" s="440">
        <f t="shared" si="98"/>
        <v>0</v>
      </c>
      <c r="N207" s="440">
        <f t="shared" si="98"/>
        <v>0</v>
      </c>
      <c r="O207" s="440">
        <f t="shared" si="98"/>
        <v>0</v>
      </c>
      <c r="P207" s="97"/>
      <c r="Q207" s="97"/>
      <c r="R207" s="97"/>
      <c r="S207" s="97"/>
      <c r="T207" s="97"/>
      <c r="U207" s="97"/>
      <c r="V207" s="97"/>
      <c r="W207" s="97"/>
      <c r="X207" s="97"/>
      <c r="Y207" s="97"/>
      <c r="Z207" s="97"/>
      <c r="AA207" s="97"/>
      <c r="AB207" s="97"/>
    </row>
    <row r="208" spans="1:28" hidden="1" outlineLevel="1">
      <c r="A208" s="97" t="s">
        <v>787</v>
      </c>
      <c r="B208" s="97" t="s">
        <v>767</v>
      </c>
      <c r="C208" s="97"/>
      <c r="D208" s="97"/>
      <c r="E208" s="97"/>
      <c r="F208" s="97"/>
      <c r="G208" s="97"/>
      <c r="H208" s="97"/>
      <c r="I208" s="97"/>
      <c r="J208" s="93" t="s">
        <v>631</v>
      </c>
      <c r="K208" s="403"/>
      <c r="L208" s="438"/>
      <c r="M208" s="438"/>
      <c r="N208" s="438"/>
      <c r="O208" s="438"/>
      <c r="P208" s="97"/>
      <c r="Q208" s="97"/>
      <c r="R208" s="97"/>
      <c r="S208" s="97"/>
      <c r="T208" s="97"/>
      <c r="U208" s="97"/>
      <c r="V208" s="97"/>
      <c r="W208" s="97"/>
      <c r="X208" s="97"/>
      <c r="Y208" s="97"/>
      <c r="Z208" s="97"/>
      <c r="AA208" s="97"/>
      <c r="AB208" s="97"/>
    </row>
    <row r="209" spans="1:28" hidden="1" outlineLevel="1">
      <c r="A209" s="410" t="s">
        <v>796</v>
      </c>
      <c r="B209" s="97" t="s">
        <v>785</v>
      </c>
      <c r="C209" s="97"/>
      <c r="D209" s="97"/>
      <c r="E209" s="97"/>
      <c r="F209" s="97"/>
      <c r="G209" s="97"/>
      <c r="H209" s="97"/>
      <c r="I209" s="97"/>
      <c r="J209" s="93" t="s">
        <v>631</v>
      </c>
      <c r="K209" s="403"/>
      <c r="L209" s="438"/>
      <c r="M209" s="438"/>
      <c r="N209" s="438"/>
      <c r="O209" s="438"/>
      <c r="P209" s="97"/>
      <c r="Q209" s="97"/>
      <c r="R209" s="97"/>
      <c r="S209" s="97"/>
      <c r="T209" s="97"/>
      <c r="U209" s="97"/>
      <c r="V209" s="97"/>
      <c r="W209" s="97"/>
      <c r="X209" s="97"/>
      <c r="Y209" s="97"/>
      <c r="Z209" s="97"/>
      <c r="AA209" s="97"/>
      <c r="AB209" s="97"/>
    </row>
    <row r="210" spans="1:28" hidden="1" outlineLevel="1">
      <c r="A210" s="411" t="str">
        <f>A209</f>
        <v>[ESO Affiliate or Related Undertaking that do not trade / transact with the ESO 1]</v>
      </c>
      <c r="B210" s="97" t="s">
        <v>767</v>
      </c>
      <c r="C210" s="97"/>
      <c r="D210" s="97"/>
      <c r="E210" s="97"/>
      <c r="F210" s="97"/>
      <c r="G210" s="97"/>
      <c r="H210" s="97"/>
      <c r="I210" s="97"/>
      <c r="J210" s="93" t="s">
        <v>631</v>
      </c>
      <c r="K210" s="403"/>
      <c r="L210" s="438"/>
      <c r="M210" s="438"/>
      <c r="N210" s="438"/>
      <c r="O210" s="438"/>
      <c r="P210" s="97"/>
      <c r="Q210" s="97"/>
      <c r="R210" s="97"/>
      <c r="S210" s="97"/>
      <c r="T210" s="97"/>
      <c r="U210" s="97"/>
      <c r="V210" s="97"/>
      <c r="W210" s="97"/>
      <c r="X210" s="97"/>
      <c r="Y210" s="97"/>
      <c r="Z210" s="97"/>
      <c r="AA210" s="97"/>
      <c r="AB210" s="97"/>
    </row>
    <row r="211" spans="1:28" hidden="1" outlineLevel="1">
      <c r="A211" s="411" t="str">
        <f>A209</f>
        <v>[ESO Affiliate or Related Undertaking that do not trade / transact with the ESO 1]</v>
      </c>
      <c r="B211" s="97" t="s">
        <v>786</v>
      </c>
      <c r="C211" s="97"/>
      <c r="D211" s="97"/>
      <c r="E211" s="97"/>
      <c r="F211" s="97"/>
      <c r="G211" s="97"/>
      <c r="H211" s="97"/>
      <c r="I211" s="97"/>
      <c r="J211" s="93" t="s">
        <v>252</v>
      </c>
      <c r="K211" s="409">
        <f t="shared" ref="K211:O211" si="99">IFERROR(K210/K209,0)</f>
        <v>0</v>
      </c>
      <c r="L211" s="440">
        <f t="shared" si="99"/>
        <v>0</v>
      </c>
      <c r="M211" s="440">
        <f t="shared" si="99"/>
        <v>0</v>
      </c>
      <c r="N211" s="440">
        <f t="shared" si="99"/>
        <v>0</v>
      </c>
      <c r="O211" s="440">
        <f t="shared" si="99"/>
        <v>0</v>
      </c>
      <c r="P211" s="97"/>
      <c r="Q211" s="97"/>
      <c r="R211" s="97"/>
      <c r="S211" s="97"/>
      <c r="T211" s="97"/>
      <c r="U211" s="97"/>
      <c r="V211" s="97"/>
      <c r="W211" s="97"/>
      <c r="X211" s="97"/>
      <c r="Y211" s="97"/>
      <c r="Z211" s="97"/>
      <c r="AA211" s="97"/>
      <c r="AB211" s="97"/>
    </row>
    <row r="212" spans="1:28" hidden="1" outlineLevel="1">
      <c r="A212" s="410" t="s">
        <v>797</v>
      </c>
      <c r="B212" s="97" t="s">
        <v>785</v>
      </c>
      <c r="C212" s="97"/>
      <c r="D212" s="97"/>
      <c r="E212" s="97"/>
      <c r="F212" s="97"/>
      <c r="G212" s="97"/>
      <c r="H212" s="97"/>
      <c r="I212" s="97"/>
      <c r="J212" s="93" t="s">
        <v>631</v>
      </c>
      <c r="K212" s="403"/>
      <c r="L212" s="438"/>
      <c r="M212" s="438"/>
      <c r="N212" s="438"/>
      <c r="O212" s="438"/>
      <c r="P212" s="97"/>
      <c r="Q212" s="97"/>
      <c r="R212" s="97"/>
      <c r="S212" s="97"/>
      <c r="T212" s="97"/>
      <c r="U212" s="97"/>
      <c r="V212" s="97"/>
      <c r="W212" s="97"/>
      <c r="X212" s="97"/>
      <c r="Y212" s="97"/>
      <c r="Z212" s="97"/>
      <c r="AA212" s="97"/>
      <c r="AB212" s="97"/>
    </row>
    <row r="213" spans="1:28" hidden="1" outlineLevel="1">
      <c r="A213" s="411" t="str">
        <f>A212</f>
        <v>[ESO Affiliate or Related Undertaking that do not trade / transact with the ESO 2]</v>
      </c>
      <c r="B213" s="97" t="s">
        <v>767</v>
      </c>
      <c r="C213" s="97"/>
      <c r="D213" s="97"/>
      <c r="E213" s="97"/>
      <c r="F213" s="97"/>
      <c r="G213" s="97"/>
      <c r="H213" s="97"/>
      <c r="I213" s="97"/>
      <c r="J213" s="93" t="s">
        <v>631</v>
      </c>
      <c r="K213" s="403"/>
      <c r="L213" s="438"/>
      <c r="M213" s="438"/>
      <c r="N213" s="438"/>
      <c r="O213" s="438"/>
      <c r="P213" s="97"/>
      <c r="Q213" s="97"/>
      <c r="R213" s="97"/>
      <c r="S213" s="97"/>
      <c r="T213" s="97"/>
      <c r="U213" s="97"/>
      <c r="V213" s="97"/>
      <c r="W213" s="97"/>
      <c r="X213" s="97"/>
      <c r="Y213" s="97"/>
      <c r="Z213" s="97"/>
      <c r="AA213" s="97"/>
      <c r="AB213" s="97"/>
    </row>
    <row r="214" spans="1:28" hidden="1" outlineLevel="1">
      <c r="A214" s="411" t="str">
        <f>A212</f>
        <v>[ESO Affiliate or Related Undertaking that do not trade / transact with the ESO 2]</v>
      </c>
      <c r="B214" s="97" t="s">
        <v>786</v>
      </c>
      <c r="C214" s="97"/>
      <c r="D214" s="97"/>
      <c r="E214" s="97"/>
      <c r="F214" s="97"/>
      <c r="G214" s="97"/>
      <c r="H214" s="97"/>
      <c r="I214" s="97"/>
      <c r="J214" s="93" t="s">
        <v>252</v>
      </c>
      <c r="K214" s="409">
        <f t="shared" ref="K214:O214" si="100">IFERROR(K213/K212,0)</f>
        <v>0</v>
      </c>
      <c r="L214" s="440">
        <f t="shared" si="100"/>
        <v>0</v>
      </c>
      <c r="M214" s="440">
        <f t="shared" si="100"/>
        <v>0</v>
      </c>
      <c r="N214" s="440">
        <f t="shared" si="100"/>
        <v>0</v>
      </c>
      <c r="O214" s="440">
        <f t="shared" si="100"/>
        <v>0</v>
      </c>
      <c r="P214" s="97"/>
      <c r="Q214" s="97"/>
      <c r="R214" s="97"/>
      <c r="S214" s="97"/>
      <c r="T214" s="97"/>
      <c r="U214" s="97"/>
      <c r="V214" s="97"/>
      <c r="W214" s="97"/>
      <c r="X214" s="97"/>
      <c r="Y214" s="97"/>
      <c r="Z214" s="97"/>
      <c r="AA214" s="97"/>
      <c r="AB214" s="97"/>
    </row>
    <row r="215" spans="1:28" hidden="1" outlineLevel="1">
      <c r="A215" s="410" t="s">
        <v>798</v>
      </c>
      <c r="B215" s="97" t="s">
        <v>785</v>
      </c>
      <c r="C215" s="97"/>
      <c r="D215" s="97"/>
      <c r="E215" s="97"/>
      <c r="F215" s="97"/>
      <c r="G215" s="97"/>
      <c r="H215" s="97"/>
      <c r="I215" s="97"/>
      <c r="J215" s="93" t="s">
        <v>631</v>
      </c>
      <c r="K215" s="403"/>
      <c r="L215" s="438"/>
      <c r="M215" s="438"/>
      <c r="N215" s="438"/>
      <c r="O215" s="438"/>
      <c r="P215" s="97"/>
      <c r="Q215" s="97"/>
      <c r="R215" s="97"/>
      <c r="S215" s="97"/>
      <c r="T215" s="97"/>
      <c r="U215" s="97"/>
      <c r="V215" s="97"/>
      <c r="W215" s="97"/>
      <c r="X215" s="97"/>
      <c r="Y215" s="97"/>
      <c r="Z215" s="97"/>
      <c r="AA215" s="97"/>
      <c r="AB215" s="97"/>
    </row>
    <row r="216" spans="1:28" hidden="1" outlineLevel="1">
      <c r="A216" s="411" t="str">
        <f>A215</f>
        <v>[ESO Affiliate or Related Undertaking that do not trade / transact with the ESO 3]</v>
      </c>
      <c r="B216" s="97" t="s">
        <v>767</v>
      </c>
      <c r="C216" s="97"/>
      <c r="D216" s="97"/>
      <c r="E216" s="97"/>
      <c r="F216" s="97"/>
      <c r="G216" s="97"/>
      <c r="H216" s="97"/>
      <c r="I216" s="97"/>
      <c r="J216" s="93" t="s">
        <v>631</v>
      </c>
      <c r="K216" s="403"/>
      <c r="L216" s="438"/>
      <c r="M216" s="438"/>
      <c r="N216" s="438"/>
      <c r="O216" s="438"/>
      <c r="P216" s="97"/>
      <c r="Q216" s="97"/>
      <c r="R216" s="97"/>
      <c r="S216" s="97"/>
      <c r="T216" s="97"/>
      <c r="U216" s="97"/>
      <c r="V216" s="97"/>
      <c r="W216" s="97"/>
      <c r="X216" s="97"/>
      <c r="Y216" s="97"/>
      <c r="Z216" s="97"/>
      <c r="AA216" s="97"/>
      <c r="AB216" s="97"/>
    </row>
    <row r="217" spans="1:28" hidden="1" outlineLevel="1">
      <c r="A217" s="411" t="str">
        <f>A215</f>
        <v>[ESO Affiliate or Related Undertaking that do not trade / transact with the ESO 3]</v>
      </c>
      <c r="B217" s="97" t="s">
        <v>786</v>
      </c>
      <c r="C217" s="97"/>
      <c r="D217" s="97"/>
      <c r="E217" s="97"/>
      <c r="F217" s="97"/>
      <c r="G217" s="97"/>
      <c r="H217" s="97"/>
      <c r="I217" s="97"/>
      <c r="J217" s="93" t="s">
        <v>252</v>
      </c>
      <c r="K217" s="409">
        <f t="shared" ref="K217:O217" si="101">IFERROR(K216/K215,0)</f>
        <v>0</v>
      </c>
      <c r="L217" s="440">
        <f t="shared" si="101"/>
        <v>0</v>
      </c>
      <c r="M217" s="440">
        <f t="shared" si="101"/>
        <v>0</v>
      </c>
      <c r="N217" s="440">
        <f t="shared" si="101"/>
        <v>0</v>
      </c>
      <c r="O217" s="440">
        <f t="shared" si="101"/>
        <v>0</v>
      </c>
      <c r="P217" s="97"/>
      <c r="Q217" s="97"/>
      <c r="R217" s="97"/>
      <c r="S217" s="97"/>
      <c r="T217" s="97"/>
      <c r="U217" s="97"/>
      <c r="V217" s="97"/>
      <c r="W217" s="97"/>
      <c r="X217" s="97"/>
      <c r="Y217" s="97"/>
      <c r="Z217" s="97"/>
      <c r="AA217" s="97"/>
      <c r="AB217" s="97"/>
    </row>
    <row r="218" spans="1:28" hidden="1" outlineLevel="1">
      <c r="A218" s="410" t="s">
        <v>791</v>
      </c>
      <c r="B218" s="97" t="s">
        <v>785</v>
      </c>
      <c r="C218" s="97"/>
      <c r="D218" s="97"/>
      <c r="E218" s="97"/>
      <c r="F218" s="97"/>
      <c r="G218" s="97"/>
      <c r="H218" s="97"/>
      <c r="I218" s="97"/>
      <c r="J218" s="93" t="s">
        <v>631</v>
      </c>
      <c r="K218" s="403"/>
      <c r="L218" s="438"/>
      <c r="M218" s="438"/>
      <c r="N218" s="438"/>
      <c r="O218" s="438"/>
      <c r="P218" s="97"/>
      <c r="Q218" s="97"/>
      <c r="R218" s="97"/>
      <c r="S218" s="97"/>
      <c r="T218" s="97"/>
      <c r="U218" s="97"/>
      <c r="V218" s="97"/>
      <c r="W218" s="97"/>
      <c r="X218" s="97"/>
      <c r="Y218" s="97"/>
      <c r="Z218" s="97"/>
      <c r="AA218" s="97"/>
      <c r="AB218" s="97"/>
    </row>
    <row r="219" spans="1:28" hidden="1" outlineLevel="1">
      <c r="A219" s="411" t="str">
        <f>A218</f>
        <v>[ESO Affiliate or Related Undertaking that do not trade / transact with the ESO 4]</v>
      </c>
      <c r="B219" s="97" t="s">
        <v>767</v>
      </c>
      <c r="C219" s="97"/>
      <c r="D219" s="97"/>
      <c r="E219" s="97"/>
      <c r="F219" s="97"/>
      <c r="G219" s="97"/>
      <c r="H219" s="97"/>
      <c r="I219" s="97"/>
      <c r="J219" s="93" t="s">
        <v>631</v>
      </c>
      <c r="K219" s="403"/>
      <c r="L219" s="438"/>
      <c r="M219" s="438"/>
      <c r="N219" s="438"/>
      <c r="O219" s="438"/>
      <c r="P219" s="97"/>
      <c r="Q219" s="97"/>
      <c r="R219" s="97"/>
      <c r="S219" s="97"/>
      <c r="T219" s="97"/>
      <c r="U219" s="97"/>
      <c r="V219" s="97"/>
      <c r="W219" s="97"/>
      <c r="X219" s="97"/>
      <c r="Y219" s="97"/>
      <c r="Z219" s="97"/>
      <c r="AA219" s="97"/>
      <c r="AB219" s="97"/>
    </row>
    <row r="220" spans="1:28" hidden="1" outlineLevel="1">
      <c r="A220" s="411" t="str">
        <f>A218</f>
        <v>[ESO Affiliate or Related Undertaking that do not trade / transact with the ESO 4]</v>
      </c>
      <c r="B220" s="97" t="s">
        <v>786</v>
      </c>
      <c r="C220" s="97"/>
      <c r="D220" s="97"/>
      <c r="E220" s="97"/>
      <c r="F220" s="97"/>
      <c r="G220" s="97"/>
      <c r="H220" s="97"/>
      <c r="I220" s="97"/>
      <c r="J220" s="93" t="s">
        <v>252</v>
      </c>
      <c r="K220" s="409">
        <f t="shared" ref="K220:O220" si="102">IFERROR(K219/K218,0)</f>
        <v>0</v>
      </c>
      <c r="L220" s="440">
        <f t="shared" si="102"/>
        <v>0</v>
      </c>
      <c r="M220" s="440">
        <f t="shared" si="102"/>
        <v>0</v>
      </c>
      <c r="N220" s="440">
        <f t="shared" si="102"/>
        <v>0</v>
      </c>
      <c r="O220" s="440">
        <f t="shared" si="102"/>
        <v>0</v>
      </c>
      <c r="P220" s="97"/>
      <c r="Q220" s="97"/>
      <c r="R220" s="97"/>
      <c r="S220" s="97"/>
      <c r="T220" s="97"/>
      <c r="U220" s="97"/>
      <c r="V220" s="97"/>
      <c r="W220" s="97"/>
      <c r="X220" s="97"/>
      <c r="Y220" s="97"/>
      <c r="Z220" s="97"/>
      <c r="AA220" s="97"/>
      <c r="AB220" s="97"/>
    </row>
    <row r="221" spans="1:28" hidden="1" outlineLevel="1">
      <c r="A221" s="410" t="s">
        <v>792</v>
      </c>
      <c r="B221" s="97" t="s">
        <v>785</v>
      </c>
      <c r="C221" s="97"/>
      <c r="D221" s="97"/>
      <c r="E221" s="97"/>
      <c r="F221" s="97"/>
      <c r="G221" s="97"/>
      <c r="H221" s="97"/>
      <c r="I221" s="97"/>
      <c r="J221" s="93" t="s">
        <v>631</v>
      </c>
      <c r="K221" s="403"/>
      <c r="L221" s="438"/>
      <c r="M221" s="438"/>
      <c r="N221" s="438"/>
      <c r="O221" s="438"/>
      <c r="P221" s="97"/>
      <c r="Q221" s="97"/>
      <c r="R221" s="97"/>
      <c r="S221" s="97"/>
      <c r="T221" s="97"/>
      <c r="U221" s="97"/>
      <c r="V221" s="97"/>
      <c r="W221" s="97"/>
      <c r="X221" s="97"/>
      <c r="Y221" s="97"/>
      <c r="Z221" s="97"/>
      <c r="AA221" s="97"/>
      <c r="AB221" s="97"/>
    </row>
    <row r="222" spans="1:28" hidden="1" outlineLevel="1">
      <c r="A222" s="411" t="str">
        <f>A221</f>
        <v>[ESO Affiliate or Related Undertaking that do not trade / transact with the ESO 5]</v>
      </c>
      <c r="B222" s="97" t="s">
        <v>767</v>
      </c>
      <c r="C222" s="97"/>
      <c r="D222" s="97"/>
      <c r="E222" s="97"/>
      <c r="F222" s="97"/>
      <c r="G222" s="97"/>
      <c r="H222" s="97"/>
      <c r="I222" s="97"/>
      <c r="J222" s="93" t="s">
        <v>631</v>
      </c>
      <c r="K222" s="403"/>
      <c r="L222" s="438"/>
      <c r="M222" s="438"/>
      <c r="N222" s="438"/>
      <c r="O222" s="438"/>
      <c r="P222" s="97"/>
      <c r="Q222" s="97"/>
      <c r="R222" s="97"/>
      <c r="S222" s="97"/>
      <c r="T222" s="97"/>
      <c r="U222" s="97"/>
      <c r="V222" s="97"/>
      <c r="W222" s="97"/>
      <c r="X222" s="97"/>
      <c r="Y222" s="97"/>
      <c r="Z222" s="97"/>
      <c r="AA222" s="97"/>
      <c r="AB222" s="97"/>
    </row>
    <row r="223" spans="1:28" hidden="1" outlineLevel="1">
      <c r="A223" s="411" t="str">
        <f>A221</f>
        <v>[ESO Affiliate or Related Undertaking that do not trade / transact with the ESO 5]</v>
      </c>
      <c r="B223" s="97" t="s">
        <v>786</v>
      </c>
      <c r="C223" s="97"/>
      <c r="D223" s="97"/>
      <c r="E223" s="97"/>
      <c r="F223" s="97"/>
      <c r="G223" s="97"/>
      <c r="H223" s="97"/>
      <c r="I223" s="97"/>
      <c r="J223" s="93" t="s">
        <v>252</v>
      </c>
      <c r="K223" s="409">
        <f t="shared" ref="K223:O223" si="103">IFERROR(K222/K221,0)</f>
        <v>0</v>
      </c>
      <c r="L223" s="440">
        <f t="shared" si="103"/>
        <v>0</v>
      </c>
      <c r="M223" s="440">
        <f t="shared" si="103"/>
        <v>0</v>
      </c>
      <c r="N223" s="440">
        <f t="shared" si="103"/>
        <v>0</v>
      </c>
      <c r="O223" s="440">
        <f t="shared" si="103"/>
        <v>0</v>
      </c>
      <c r="P223" s="97"/>
      <c r="Q223" s="97"/>
      <c r="R223" s="97"/>
      <c r="S223" s="97"/>
      <c r="T223" s="97"/>
      <c r="U223" s="97"/>
      <c r="V223" s="97"/>
      <c r="W223" s="97"/>
      <c r="X223" s="97"/>
      <c r="Y223" s="97"/>
      <c r="Z223" s="97"/>
      <c r="AA223" s="97"/>
      <c r="AB223" s="97"/>
    </row>
    <row r="224" spans="1:28" hidden="1" outlineLevel="1">
      <c r="A224" s="410" t="s">
        <v>793</v>
      </c>
      <c r="B224" s="97" t="s">
        <v>785</v>
      </c>
      <c r="C224" s="97"/>
      <c r="D224" s="97"/>
      <c r="E224" s="97"/>
      <c r="F224" s="97"/>
      <c r="G224" s="97"/>
      <c r="H224" s="97"/>
      <c r="I224" s="97"/>
      <c r="J224" s="93" t="s">
        <v>631</v>
      </c>
      <c r="K224" s="403"/>
      <c r="L224" s="438"/>
      <c r="M224" s="438"/>
      <c r="N224" s="438"/>
      <c r="O224" s="438"/>
      <c r="P224" s="97"/>
      <c r="Q224" s="97"/>
      <c r="R224" s="97"/>
      <c r="S224" s="97"/>
      <c r="T224" s="97"/>
      <c r="U224" s="97"/>
      <c r="V224" s="97"/>
      <c r="W224" s="97"/>
      <c r="X224" s="97"/>
      <c r="Y224" s="97"/>
      <c r="Z224" s="97"/>
      <c r="AA224" s="97"/>
      <c r="AB224" s="97"/>
    </row>
    <row r="225" spans="1:28" ht="13.5" hidden="1" customHeight="1" outlineLevel="1">
      <c r="A225" s="411" t="str">
        <f>A224</f>
        <v>[ESO Affiliate or Related Undertaking that do not trade / transact with the ESO 6]</v>
      </c>
      <c r="B225" s="97" t="s">
        <v>767</v>
      </c>
      <c r="C225" s="97"/>
      <c r="D225" s="97"/>
      <c r="E225" s="97"/>
      <c r="F225" s="97"/>
      <c r="G225" s="97"/>
      <c r="H225" s="97"/>
      <c r="I225" s="97"/>
      <c r="J225" s="93" t="s">
        <v>631</v>
      </c>
      <c r="K225" s="403"/>
      <c r="L225" s="438"/>
      <c r="M225" s="438"/>
      <c r="N225" s="438"/>
      <c r="O225" s="438"/>
      <c r="P225" s="97"/>
      <c r="Q225" s="97"/>
      <c r="R225" s="97"/>
      <c r="S225" s="97"/>
      <c r="T225" s="97"/>
      <c r="U225" s="97"/>
      <c r="V225" s="97"/>
      <c r="W225" s="97"/>
      <c r="X225" s="97"/>
      <c r="Y225" s="97"/>
      <c r="Z225" s="97"/>
      <c r="AA225" s="97"/>
      <c r="AB225" s="97"/>
    </row>
    <row r="226" spans="1:28" hidden="1" outlineLevel="1">
      <c r="A226" s="411" t="str">
        <f>A224</f>
        <v>[ESO Affiliate or Related Undertaking that do not trade / transact with the ESO 6]</v>
      </c>
      <c r="B226" s="97" t="s">
        <v>786</v>
      </c>
      <c r="C226" s="97"/>
      <c r="D226" s="97"/>
      <c r="E226" s="97"/>
      <c r="F226" s="97"/>
      <c r="G226" s="97"/>
      <c r="H226" s="97"/>
      <c r="I226" s="97"/>
      <c r="J226" s="93" t="s">
        <v>252</v>
      </c>
      <c r="K226" s="409">
        <f t="shared" ref="K226:O226" si="104">IFERROR(K225/K224,0)</f>
        <v>0</v>
      </c>
      <c r="L226" s="440">
        <f t="shared" si="104"/>
        <v>0</v>
      </c>
      <c r="M226" s="440">
        <f t="shared" si="104"/>
        <v>0</v>
      </c>
      <c r="N226" s="440">
        <f t="shared" si="104"/>
        <v>0</v>
      </c>
      <c r="O226" s="440">
        <f t="shared" si="104"/>
        <v>0</v>
      </c>
      <c r="P226" s="97"/>
      <c r="Q226" s="97"/>
      <c r="R226" s="97"/>
      <c r="S226" s="97"/>
      <c r="T226" s="97"/>
      <c r="U226" s="97"/>
      <c r="V226" s="97"/>
      <c r="W226" s="97"/>
      <c r="X226" s="97"/>
      <c r="Y226" s="97"/>
      <c r="Z226" s="97"/>
      <c r="AA226" s="97"/>
      <c r="AB226" s="97"/>
    </row>
    <row r="227" spans="1:28" hidden="1" outlineLevel="1">
      <c r="A227" s="97" t="s">
        <v>794</v>
      </c>
      <c r="B227" s="97" t="s">
        <v>785</v>
      </c>
      <c r="C227" s="97"/>
      <c r="D227" s="97"/>
      <c r="E227" s="97"/>
      <c r="F227" s="97"/>
      <c r="G227" s="97"/>
      <c r="H227" s="97"/>
      <c r="I227" s="97"/>
      <c r="J227" s="93" t="s">
        <v>631</v>
      </c>
      <c r="K227" s="403"/>
      <c r="L227" s="438"/>
      <c r="M227" s="438"/>
      <c r="N227" s="438"/>
      <c r="O227" s="438"/>
      <c r="P227" s="97"/>
      <c r="Q227" s="97"/>
      <c r="R227" s="97"/>
      <c r="S227" s="97"/>
      <c r="T227" s="97"/>
      <c r="U227" s="97"/>
      <c r="V227" s="97"/>
      <c r="W227" s="97"/>
      <c r="X227" s="97"/>
      <c r="Y227" s="97"/>
      <c r="Z227" s="97"/>
      <c r="AA227" s="97"/>
      <c r="AB227" s="97"/>
    </row>
    <row r="228" spans="1:28" hidden="1" outlineLevel="1">
      <c r="A228" s="97" t="s">
        <v>794</v>
      </c>
      <c r="B228" s="97" t="s">
        <v>767</v>
      </c>
      <c r="C228" s="97"/>
      <c r="D228" s="97"/>
      <c r="E228" s="97"/>
      <c r="F228" s="97"/>
      <c r="G228" s="97"/>
      <c r="H228" s="97"/>
      <c r="I228" s="97"/>
      <c r="J228" s="93" t="s">
        <v>631</v>
      </c>
      <c r="K228" s="403"/>
      <c r="L228" s="438"/>
      <c r="M228" s="438"/>
      <c r="N228" s="438"/>
      <c r="O228" s="438"/>
      <c r="P228" s="97"/>
      <c r="Q228" s="97"/>
      <c r="R228" s="97"/>
      <c r="S228" s="97"/>
      <c r="T228" s="97"/>
      <c r="U228" s="97"/>
      <c r="V228" s="97"/>
      <c r="W228" s="97"/>
      <c r="X228" s="97"/>
      <c r="Y228" s="97"/>
      <c r="Z228" s="97"/>
      <c r="AA228" s="97"/>
      <c r="AB228" s="97"/>
    </row>
    <row r="229" spans="1:28" hidden="1" outlineLevel="1">
      <c r="A229" s="97" t="s">
        <v>794</v>
      </c>
      <c r="B229" s="97" t="s">
        <v>786</v>
      </c>
      <c r="C229" s="97"/>
      <c r="D229" s="97"/>
      <c r="E229" s="97"/>
      <c r="F229" s="97"/>
      <c r="G229" s="97"/>
      <c r="H229" s="97"/>
      <c r="I229" s="97"/>
      <c r="J229" s="93" t="s">
        <v>252</v>
      </c>
      <c r="K229" s="409">
        <f t="shared" ref="K229:O229" si="105">IFERROR(K228/K227,0)</f>
        <v>0</v>
      </c>
      <c r="L229" s="440">
        <f t="shared" si="105"/>
        <v>0</v>
      </c>
      <c r="M229" s="440">
        <f t="shared" si="105"/>
        <v>0</v>
      </c>
      <c r="N229" s="440">
        <f t="shared" si="105"/>
        <v>0</v>
      </c>
      <c r="O229" s="440">
        <f t="shared" si="105"/>
        <v>0</v>
      </c>
      <c r="P229" s="97"/>
      <c r="Q229" s="97"/>
      <c r="R229" s="97"/>
      <c r="S229" s="97"/>
      <c r="T229" s="97"/>
      <c r="U229" s="97"/>
      <c r="V229" s="97"/>
      <c r="W229" s="97"/>
      <c r="X229" s="97"/>
      <c r="Y229" s="97"/>
      <c r="Z229" s="97"/>
      <c r="AA229" s="97"/>
      <c r="AB229" s="97"/>
    </row>
    <row r="230" spans="1:28" hidden="1" outlineLevel="1">
      <c r="A230" s="97" t="s">
        <v>795</v>
      </c>
      <c r="B230" s="97"/>
      <c r="C230" s="97"/>
      <c r="D230" s="97"/>
      <c r="E230" s="97"/>
      <c r="F230" s="97"/>
      <c r="G230" s="97"/>
      <c r="H230" s="97"/>
      <c r="I230" s="97"/>
      <c r="J230" s="93"/>
      <c r="K230" s="412">
        <f t="shared" ref="K230:O230" si="106">IF(K205&gt;0,IF(K227&gt;=0.75*SUM(K205,K209,K212,K215,K218,K221,K224,K227),"Allowed", "Disallowed"),0)</f>
        <v>0</v>
      </c>
      <c r="L230" s="412">
        <f t="shared" si="106"/>
        <v>0</v>
      </c>
      <c r="M230" s="412">
        <f t="shared" si="106"/>
        <v>0</v>
      </c>
      <c r="N230" s="412">
        <f t="shared" si="106"/>
        <v>0</v>
      </c>
      <c r="O230" s="412">
        <f t="shared" si="106"/>
        <v>0</v>
      </c>
      <c r="P230" s="97"/>
      <c r="Q230" s="97"/>
      <c r="R230" s="97"/>
      <c r="S230" s="97"/>
      <c r="T230" s="97"/>
      <c r="U230" s="97"/>
      <c r="V230" s="97"/>
      <c r="W230" s="97"/>
      <c r="X230" s="97"/>
      <c r="Y230" s="97"/>
      <c r="Z230" s="97"/>
      <c r="AA230" s="97"/>
      <c r="AB230" s="97"/>
    </row>
    <row r="231" spans="1:28" collapsed="1">
      <c r="A231" s="97"/>
      <c r="B231" s="97"/>
      <c r="C231" s="97"/>
      <c r="D231" s="97"/>
      <c r="E231" s="97"/>
      <c r="F231" s="97"/>
      <c r="G231" s="97"/>
      <c r="H231" s="97"/>
      <c r="I231" s="97"/>
      <c r="J231" s="93"/>
      <c r="K231" s="98"/>
      <c r="L231" s="98"/>
      <c r="M231" s="98"/>
      <c r="N231" s="98"/>
      <c r="O231" s="98"/>
      <c r="P231" s="97"/>
      <c r="Q231" s="97"/>
      <c r="R231" s="97"/>
      <c r="S231" s="97"/>
      <c r="T231" s="97"/>
      <c r="U231" s="97"/>
      <c r="V231" s="97"/>
      <c r="W231" s="97"/>
      <c r="X231" s="97"/>
      <c r="Y231" s="97"/>
      <c r="Z231" s="97"/>
      <c r="AA231" s="97"/>
      <c r="AB231" s="97"/>
    </row>
    <row r="232" spans="1:28" hidden="1" outlineLevel="1">
      <c r="A232" s="413" t="str">
        <f>A24</f>
        <v>[Related Party 8]</v>
      </c>
      <c r="B232" s="97"/>
      <c r="C232" s="97"/>
      <c r="D232" s="97"/>
      <c r="E232" s="97"/>
      <c r="F232" s="97"/>
      <c r="G232" s="97"/>
      <c r="H232" s="97"/>
      <c r="I232" s="97"/>
      <c r="J232" s="93"/>
      <c r="K232" s="98"/>
      <c r="L232" s="98"/>
      <c r="M232" s="98"/>
      <c r="N232" s="98"/>
      <c r="O232" s="98"/>
      <c r="P232" s="97"/>
      <c r="Q232" s="97"/>
      <c r="R232" s="97"/>
      <c r="S232" s="97"/>
      <c r="T232" s="97"/>
      <c r="U232" s="97"/>
      <c r="V232" s="97"/>
      <c r="W232" s="97"/>
      <c r="X232" s="97"/>
      <c r="Y232" s="97"/>
      <c r="Z232" s="97"/>
      <c r="AA232" s="97"/>
      <c r="AB232" s="97"/>
    </row>
    <row r="233" spans="1:28" hidden="1" outlineLevel="1">
      <c r="A233" s="97" t="s">
        <v>784</v>
      </c>
      <c r="B233" s="97" t="s">
        <v>785</v>
      </c>
      <c r="C233" s="97"/>
      <c r="D233" s="97"/>
      <c r="E233" s="97"/>
      <c r="F233" s="97"/>
      <c r="G233" s="97"/>
      <c r="H233" s="97"/>
      <c r="I233" s="97"/>
      <c r="J233" s="93" t="s">
        <v>631</v>
      </c>
      <c r="K233" s="403"/>
      <c r="L233" s="438"/>
      <c r="M233" s="438"/>
      <c r="N233" s="438"/>
      <c r="O233" s="438"/>
      <c r="P233" s="97"/>
      <c r="Q233" s="97"/>
      <c r="R233" s="97"/>
      <c r="S233" s="97"/>
      <c r="T233" s="97"/>
      <c r="U233" s="97"/>
      <c r="V233" s="97"/>
      <c r="W233" s="97"/>
      <c r="X233" s="97"/>
      <c r="Y233" s="97"/>
      <c r="Z233" s="97"/>
      <c r="AA233" s="97"/>
      <c r="AB233" s="97"/>
    </row>
    <row r="234" spans="1:28" hidden="1" outlineLevel="1">
      <c r="A234" s="97" t="s">
        <v>784</v>
      </c>
      <c r="B234" s="97" t="s">
        <v>767</v>
      </c>
      <c r="C234" s="97"/>
      <c r="D234" s="97"/>
      <c r="E234" s="97"/>
      <c r="F234" s="97"/>
      <c r="G234" s="97"/>
      <c r="H234" s="97"/>
      <c r="I234" s="97"/>
      <c r="J234" s="93" t="s">
        <v>631</v>
      </c>
      <c r="K234" s="403"/>
      <c r="L234" s="438"/>
      <c r="M234" s="438"/>
      <c r="N234" s="438"/>
      <c r="O234" s="438"/>
      <c r="P234" s="97"/>
      <c r="Q234" s="97"/>
      <c r="R234" s="97"/>
      <c r="S234" s="97"/>
      <c r="T234" s="97"/>
      <c r="U234" s="97"/>
      <c r="V234" s="97"/>
      <c r="W234" s="97"/>
      <c r="X234" s="97"/>
      <c r="Y234" s="97"/>
      <c r="Z234" s="97"/>
      <c r="AA234" s="97"/>
      <c r="AB234" s="97"/>
    </row>
    <row r="235" spans="1:28" hidden="1" outlineLevel="1">
      <c r="A235" s="97" t="s">
        <v>784</v>
      </c>
      <c r="B235" s="97" t="s">
        <v>786</v>
      </c>
      <c r="C235" s="97"/>
      <c r="D235" s="97"/>
      <c r="E235" s="97"/>
      <c r="F235" s="97"/>
      <c r="G235" s="97"/>
      <c r="H235" s="97"/>
      <c r="I235" s="97"/>
      <c r="J235" s="93" t="s">
        <v>252</v>
      </c>
      <c r="K235" s="409">
        <f t="shared" ref="K235:O235" si="107">IFERROR(K234/K233,0)</f>
        <v>0</v>
      </c>
      <c r="L235" s="440">
        <f t="shared" si="107"/>
        <v>0</v>
      </c>
      <c r="M235" s="440">
        <f t="shared" si="107"/>
        <v>0</v>
      </c>
      <c r="N235" s="440">
        <f t="shared" si="107"/>
        <v>0</v>
      </c>
      <c r="O235" s="440">
        <f t="shared" si="107"/>
        <v>0</v>
      </c>
      <c r="P235" s="97"/>
      <c r="Q235" s="97"/>
      <c r="R235" s="97"/>
      <c r="S235" s="97"/>
      <c r="T235" s="97"/>
      <c r="U235" s="97"/>
      <c r="V235" s="97"/>
      <c r="W235" s="97"/>
      <c r="X235" s="97"/>
      <c r="Y235" s="97"/>
      <c r="Z235" s="97"/>
      <c r="AA235" s="97"/>
      <c r="AB235" s="97"/>
    </row>
    <row r="236" spans="1:28" hidden="1" outlineLevel="1">
      <c r="A236" s="97" t="s">
        <v>787</v>
      </c>
      <c r="B236" s="97" t="s">
        <v>767</v>
      </c>
      <c r="C236" s="97"/>
      <c r="D236" s="97"/>
      <c r="E236" s="97"/>
      <c r="F236" s="97"/>
      <c r="G236" s="97"/>
      <c r="H236" s="97"/>
      <c r="I236" s="97"/>
      <c r="J236" s="93" t="s">
        <v>631</v>
      </c>
      <c r="K236" s="403"/>
      <c r="L236" s="438"/>
      <c r="M236" s="438"/>
      <c r="N236" s="438"/>
      <c r="O236" s="438"/>
      <c r="P236" s="97"/>
      <c r="Q236" s="97"/>
      <c r="R236" s="97"/>
      <c r="S236" s="97"/>
      <c r="T236" s="97"/>
      <c r="U236" s="97"/>
      <c r="V236" s="97"/>
      <c r="W236" s="97"/>
      <c r="X236" s="97"/>
      <c r="Y236" s="97"/>
      <c r="Z236" s="97"/>
      <c r="AA236" s="97"/>
      <c r="AB236" s="97"/>
    </row>
    <row r="237" spans="1:28" hidden="1" outlineLevel="1">
      <c r="A237" s="410" t="s">
        <v>796</v>
      </c>
      <c r="B237" s="97" t="s">
        <v>785</v>
      </c>
      <c r="C237" s="97"/>
      <c r="D237" s="97"/>
      <c r="E237" s="97"/>
      <c r="F237" s="97"/>
      <c r="G237" s="97"/>
      <c r="H237" s="97"/>
      <c r="I237" s="97"/>
      <c r="J237" s="93" t="s">
        <v>631</v>
      </c>
      <c r="K237" s="403"/>
      <c r="L237" s="438"/>
      <c r="M237" s="438"/>
      <c r="N237" s="438"/>
      <c r="O237" s="438"/>
      <c r="P237" s="97"/>
      <c r="Q237" s="97"/>
      <c r="R237" s="97"/>
      <c r="S237" s="97"/>
      <c r="T237" s="97"/>
      <c r="U237" s="97"/>
      <c r="V237" s="97"/>
      <c r="W237" s="97"/>
      <c r="X237" s="97"/>
      <c r="Y237" s="97"/>
      <c r="Z237" s="97"/>
      <c r="AA237" s="97"/>
      <c r="AB237" s="97"/>
    </row>
    <row r="238" spans="1:28" ht="13.5" hidden="1" customHeight="1" outlineLevel="1">
      <c r="A238" s="411" t="str">
        <f>A237</f>
        <v>[ESO Affiliate or Related Undertaking that do not trade / transact with the ESO 1]</v>
      </c>
      <c r="B238" s="97" t="s">
        <v>767</v>
      </c>
      <c r="C238" s="97"/>
      <c r="D238" s="97"/>
      <c r="E238" s="97"/>
      <c r="F238" s="97"/>
      <c r="G238" s="97"/>
      <c r="H238" s="97"/>
      <c r="I238" s="97"/>
      <c r="J238" s="93" t="s">
        <v>631</v>
      </c>
      <c r="K238" s="403"/>
      <c r="L238" s="438"/>
      <c r="M238" s="438"/>
      <c r="N238" s="438"/>
      <c r="O238" s="438"/>
      <c r="P238" s="97"/>
      <c r="Q238" s="97"/>
      <c r="R238" s="97"/>
      <c r="S238" s="97"/>
      <c r="T238" s="97"/>
      <c r="U238" s="97"/>
      <c r="V238" s="97"/>
      <c r="W238" s="97"/>
      <c r="X238" s="97"/>
      <c r="Y238" s="97"/>
      <c r="Z238" s="97"/>
      <c r="AA238" s="97"/>
      <c r="AB238" s="97"/>
    </row>
    <row r="239" spans="1:28" hidden="1" outlineLevel="1">
      <c r="A239" s="411" t="str">
        <f>A237</f>
        <v>[ESO Affiliate or Related Undertaking that do not trade / transact with the ESO 1]</v>
      </c>
      <c r="B239" s="97" t="s">
        <v>786</v>
      </c>
      <c r="C239" s="97"/>
      <c r="D239" s="97"/>
      <c r="E239" s="97"/>
      <c r="F239" s="97"/>
      <c r="G239" s="97"/>
      <c r="H239" s="97"/>
      <c r="I239" s="97"/>
      <c r="J239" s="93" t="s">
        <v>252</v>
      </c>
      <c r="K239" s="409">
        <f t="shared" ref="K239:O239" si="108">IFERROR(K238/K237,0)</f>
        <v>0</v>
      </c>
      <c r="L239" s="440">
        <f t="shared" si="108"/>
        <v>0</v>
      </c>
      <c r="M239" s="440">
        <f t="shared" si="108"/>
        <v>0</v>
      </c>
      <c r="N239" s="440">
        <f t="shared" si="108"/>
        <v>0</v>
      </c>
      <c r="O239" s="440">
        <f t="shared" si="108"/>
        <v>0</v>
      </c>
      <c r="P239" s="97"/>
      <c r="Q239" s="97"/>
      <c r="R239" s="97"/>
      <c r="S239" s="97"/>
      <c r="T239" s="97"/>
      <c r="U239" s="97"/>
      <c r="V239" s="97"/>
      <c r="W239" s="97"/>
      <c r="X239" s="97"/>
      <c r="Y239" s="97"/>
      <c r="Z239" s="97"/>
      <c r="AA239" s="97"/>
      <c r="AB239" s="97"/>
    </row>
    <row r="240" spans="1:28" hidden="1" outlineLevel="1">
      <c r="A240" s="410" t="s">
        <v>797</v>
      </c>
      <c r="B240" s="97" t="s">
        <v>785</v>
      </c>
      <c r="C240" s="97"/>
      <c r="D240" s="97"/>
      <c r="E240" s="97"/>
      <c r="F240" s="97"/>
      <c r="G240" s="97"/>
      <c r="H240" s="97"/>
      <c r="I240" s="97"/>
      <c r="J240" s="93" t="s">
        <v>631</v>
      </c>
      <c r="K240" s="403"/>
      <c r="L240" s="438"/>
      <c r="M240" s="438"/>
      <c r="N240" s="438"/>
      <c r="O240" s="438"/>
      <c r="P240" s="97"/>
      <c r="Q240" s="97"/>
      <c r="R240" s="97"/>
      <c r="S240" s="97"/>
      <c r="T240" s="97"/>
      <c r="U240" s="97"/>
      <c r="V240" s="97"/>
      <c r="W240" s="97"/>
      <c r="X240" s="97"/>
      <c r="Y240" s="97"/>
      <c r="Z240" s="97"/>
      <c r="AA240" s="97"/>
      <c r="AB240" s="97"/>
    </row>
    <row r="241" spans="1:28" ht="13.5" hidden="1" customHeight="1" outlineLevel="1">
      <c r="A241" s="411" t="str">
        <f>A240</f>
        <v>[ESO Affiliate or Related Undertaking that do not trade / transact with the ESO 2]</v>
      </c>
      <c r="B241" s="97" t="s">
        <v>767</v>
      </c>
      <c r="C241" s="97"/>
      <c r="D241" s="97"/>
      <c r="E241" s="97"/>
      <c r="F241" s="97"/>
      <c r="G241" s="97"/>
      <c r="H241" s="97"/>
      <c r="I241" s="97"/>
      <c r="J241" s="93" t="s">
        <v>631</v>
      </c>
      <c r="K241" s="403"/>
      <c r="L241" s="438"/>
      <c r="M241" s="438"/>
      <c r="N241" s="438"/>
      <c r="O241" s="438"/>
      <c r="P241" s="97"/>
      <c r="Q241" s="97"/>
      <c r="R241" s="97"/>
      <c r="S241" s="97"/>
      <c r="T241" s="97"/>
      <c r="U241" s="97"/>
      <c r="V241" s="97"/>
      <c r="W241" s="97"/>
      <c r="X241" s="97"/>
      <c r="Y241" s="97"/>
      <c r="Z241" s="97"/>
      <c r="AA241" s="97"/>
      <c r="AB241" s="97"/>
    </row>
    <row r="242" spans="1:28" hidden="1" outlineLevel="1">
      <c r="A242" s="411" t="str">
        <f>A240</f>
        <v>[ESO Affiliate or Related Undertaking that do not trade / transact with the ESO 2]</v>
      </c>
      <c r="B242" s="97" t="s">
        <v>786</v>
      </c>
      <c r="C242" s="97"/>
      <c r="D242" s="97"/>
      <c r="E242" s="97"/>
      <c r="F242" s="97"/>
      <c r="G242" s="97"/>
      <c r="H242" s="97"/>
      <c r="I242" s="97"/>
      <c r="J242" s="93" t="s">
        <v>252</v>
      </c>
      <c r="K242" s="409">
        <f t="shared" ref="K242:O242" si="109">IFERROR(K241/K240,0)</f>
        <v>0</v>
      </c>
      <c r="L242" s="440">
        <f t="shared" si="109"/>
        <v>0</v>
      </c>
      <c r="M242" s="440">
        <f t="shared" si="109"/>
        <v>0</v>
      </c>
      <c r="N242" s="440">
        <f t="shared" si="109"/>
        <v>0</v>
      </c>
      <c r="O242" s="440">
        <f t="shared" si="109"/>
        <v>0</v>
      </c>
      <c r="P242" s="97"/>
      <c r="Q242" s="97"/>
      <c r="R242" s="97"/>
      <c r="S242" s="97"/>
      <c r="T242" s="97"/>
      <c r="U242" s="97"/>
      <c r="V242" s="97"/>
      <c r="W242" s="97"/>
      <c r="X242" s="97"/>
      <c r="Y242" s="97"/>
      <c r="Z242" s="97"/>
      <c r="AA242" s="97"/>
      <c r="AB242" s="97"/>
    </row>
    <row r="243" spans="1:28" hidden="1" outlineLevel="1">
      <c r="A243" s="410" t="s">
        <v>798</v>
      </c>
      <c r="B243" s="97" t="s">
        <v>785</v>
      </c>
      <c r="C243" s="97"/>
      <c r="D243" s="97"/>
      <c r="E243" s="97"/>
      <c r="F243" s="97"/>
      <c r="G243" s="97"/>
      <c r="H243" s="97"/>
      <c r="I243" s="97"/>
      <c r="J243" s="93" t="s">
        <v>631</v>
      </c>
      <c r="K243" s="403"/>
      <c r="L243" s="438"/>
      <c r="M243" s="438"/>
      <c r="N243" s="438"/>
      <c r="O243" s="438"/>
      <c r="P243" s="97"/>
      <c r="Q243" s="97"/>
      <c r="R243" s="97"/>
      <c r="S243" s="97"/>
      <c r="T243" s="97"/>
      <c r="U243" s="97"/>
      <c r="V243" s="97"/>
      <c r="W243" s="97"/>
      <c r="X243" s="97"/>
      <c r="Y243" s="97"/>
      <c r="Z243" s="97"/>
      <c r="AA243" s="97"/>
      <c r="AB243" s="97"/>
    </row>
    <row r="244" spans="1:28" hidden="1" outlineLevel="1">
      <c r="A244" s="411" t="str">
        <f>A243</f>
        <v>[ESO Affiliate or Related Undertaking that do not trade / transact with the ESO 3]</v>
      </c>
      <c r="B244" s="97" t="s">
        <v>767</v>
      </c>
      <c r="C244" s="97"/>
      <c r="D244" s="97"/>
      <c r="E244" s="97"/>
      <c r="F244" s="97"/>
      <c r="G244" s="97"/>
      <c r="H244" s="97"/>
      <c r="I244" s="97"/>
      <c r="J244" s="93" t="s">
        <v>631</v>
      </c>
      <c r="K244" s="403"/>
      <c r="L244" s="438"/>
      <c r="M244" s="438"/>
      <c r="N244" s="438"/>
      <c r="O244" s="438"/>
      <c r="P244" s="97"/>
      <c r="Q244" s="97"/>
      <c r="R244" s="97"/>
      <c r="S244" s="97"/>
      <c r="T244" s="97"/>
      <c r="U244" s="97"/>
      <c r="V244" s="97"/>
      <c r="W244" s="97"/>
      <c r="X244" s="97"/>
      <c r="Y244" s="97"/>
      <c r="Z244" s="97"/>
      <c r="AA244" s="97"/>
      <c r="AB244" s="97"/>
    </row>
    <row r="245" spans="1:28" hidden="1" outlineLevel="1">
      <c r="A245" s="411" t="str">
        <f>A243</f>
        <v>[ESO Affiliate or Related Undertaking that do not trade / transact with the ESO 3]</v>
      </c>
      <c r="B245" s="97" t="s">
        <v>786</v>
      </c>
      <c r="C245" s="97"/>
      <c r="D245" s="97"/>
      <c r="E245" s="97"/>
      <c r="F245" s="97"/>
      <c r="G245" s="97"/>
      <c r="H245" s="97"/>
      <c r="I245" s="97"/>
      <c r="J245" s="93" t="s">
        <v>252</v>
      </c>
      <c r="K245" s="409">
        <f t="shared" ref="K245:O245" si="110">IFERROR(K244/K243,0)</f>
        <v>0</v>
      </c>
      <c r="L245" s="440">
        <f t="shared" si="110"/>
        <v>0</v>
      </c>
      <c r="M245" s="440">
        <f t="shared" si="110"/>
        <v>0</v>
      </c>
      <c r="N245" s="440">
        <f t="shared" si="110"/>
        <v>0</v>
      </c>
      <c r="O245" s="440">
        <f t="shared" si="110"/>
        <v>0</v>
      </c>
      <c r="P245" s="97"/>
      <c r="Q245" s="97"/>
      <c r="R245" s="97"/>
      <c r="S245" s="97"/>
      <c r="T245" s="97"/>
      <c r="U245" s="97"/>
      <c r="V245" s="97"/>
      <c r="W245" s="97"/>
      <c r="X245" s="97"/>
      <c r="Y245" s="97"/>
      <c r="Z245" s="97"/>
      <c r="AA245" s="97"/>
      <c r="AB245" s="97"/>
    </row>
    <row r="246" spans="1:28" hidden="1" outlineLevel="1">
      <c r="A246" s="410" t="s">
        <v>791</v>
      </c>
      <c r="B246" s="97" t="s">
        <v>785</v>
      </c>
      <c r="C246" s="97"/>
      <c r="D246" s="97"/>
      <c r="E246" s="97"/>
      <c r="F246" s="97"/>
      <c r="G246" s="97"/>
      <c r="H246" s="97"/>
      <c r="I246" s="97"/>
      <c r="J246" s="93" t="s">
        <v>631</v>
      </c>
      <c r="K246" s="403"/>
      <c r="L246" s="438"/>
      <c r="M246" s="438"/>
      <c r="N246" s="438"/>
      <c r="O246" s="438"/>
      <c r="P246" s="97"/>
      <c r="Q246" s="97"/>
      <c r="R246" s="97"/>
      <c r="S246" s="97"/>
      <c r="T246" s="97"/>
      <c r="U246" s="97"/>
      <c r="V246" s="97"/>
      <c r="W246" s="97"/>
      <c r="X246" s="97"/>
      <c r="Y246" s="97"/>
      <c r="Z246" s="97"/>
      <c r="AA246" s="97"/>
      <c r="AB246" s="97"/>
    </row>
    <row r="247" spans="1:28" hidden="1" outlineLevel="1">
      <c r="A247" s="411" t="str">
        <f>A246</f>
        <v>[ESO Affiliate or Related Undertaking that do not trade / transact with the ESO 4]</v>
      </c>
      <c r="B247" s="97" t="s">
        <v>767</v>
      </c>
      <c r="C247" s="97"/>
      <c r="D247" s="97"/>
      <c r="E247" s="97"/>
      <c r="F247" s="97"/>
      <c r="G247" s="97"/>
      <c r="H247" s="97"/>
      <c r="I247" s="97"/>
      <c r="J247" s="93" t="s">
        <v>631</v>
      </c>
      <c r="K247" s="403"/>
      <c r="L247" s="438"/>
      <c r="M247" s="438"/>
      <c r="N247" s="438"/>
      <c r="O247" s="438"/>
      <c r="P247" s="97"/>
      <c r="Q247" s="97"/>
      <c r="R247" s="97"/>
      <c r="S247" s="97"/>
      <c r="T247" s="97"/>
      <c r="U247" s="97"/>
      <c r="V247" s="97"/>
      <c r="W247" s="97"/>
      <c r="X247" s="97"/>
      <c r="Y247" s="97"/>
      <c r="Z247" s="97"/>
      <c r="AA247" s="97"/>
      <c r="AB247" s="97"/>
    </row>
    <row r="248" spans="1:28" hidden="1" outlineLevel="1">
      <c r="A248" s="411" t="str">
        <f>A246</f>
        <v>[ESO Affiliate or Related Undertaking that do not trade / transact with the ESO 4]</v>
      </c>
      <c r="B248" s="97" t="s">
        <v>786</v>
      </c>
      <c r="C248" s="97"/>
      <c r="D248" s="97"/>
      <c r="E248" s="97"/>
      <c r="F248" s="97"/>
      <c r="G248" s="97"/>
      <c r="H248" s="97"/>
      <c r="I248" s="97"/>
      <c r="J248" s="93" t="s">
        <v>252</v>
      </c>
      <c r="K248" s="409">
        <f t="shared" ref="K248:O248" si="111">IFERROR(K247/K246,0)</f>
        <v>0</v>
      </c>
      <c r="L248" s="440">
        <f t="shared" si="111"/>
        <v>0</v>
      </c>
      <c r="M248" s="440">
        <f t="shared" si="111"/>
        <v>0</v>
      </c>
      <c r="N248" s="440">
        <f t="shared" si="111"/>
        <v>0</v>
      </c>
      <c r="O248" s="440">
        <f t="shared" si="111"/>
        <v>0</v>
      </c>
      <c r="P248" s="97"/>
      <c r="Q248" s="97"/>
      <c r="R248" s="97"/>
      <c r="S248" s="97"/>
      <c r="T248" s="97"/>
      <c r="U248" s="97"/>
      <c r="V248" s="97"/>
      <c r="W248" s="97"/>
      <c r="X248" s="97"/>
      <c r="Y248" s="97"/>
      <c r="Z248" s="97"/>
      <c r="AA248" s="97"/>
      <c r="AB248" s="97"/>
    </row>
    <row r="249" spans="1:28" hidden="1" outlineLevel="1">
      <c r="A249" s="410" t="s">
        <v>792</v>
      </c>
      <c r="B249" s="97" t="s">
        <v>785</v>
      </c>
      <c r="C249" s="97"/>
      <c r="D249" s="97"/>
      <c r="E249" s="97"/>
      <c r="F249" s="97"/>
      <c r="G249" s="97"/>
      <c r="H249" s="97"/>
      <c r="I249" s="97"/>
      <c r="J249" s="93" t="s">
        <v>631</v>
      </c>
      <c r="K249" s="403"/>
      <c r="L249" s="438"/>
      <c r="M249" s="438"/>
      <c r="N249" s="438"/>
      <c r="O249" s="438"/>
      <c r="P249" s="97"/>
      <c r="Q249" s="97"/>
      <c r="R249" s="97"/>
      <c r="S249" s="97"/>
      <c r="T249" s="97"/>
      <c r="U249" s="97"/>
      <c r="V249" s="97"/>
      <c r="W249" s="97"/>
      <c r="X249" s="97"/>
      <c r="Y249" s="97"/>
      <c r="Z249" s="97"/>
      <c r="AA249" s="97"/>
      <c r="AB249" s="97"/>
    </row>
    <row r="250" spans="1:28" hidden="1" outlineLevel="1">
      <c r="A250" s="411" t="str">
        <f>A249</f>
        <v>[ESO Affiliate or Related Undertaking that do not trade / transact with the ESO 5]</v>
      </c>
      <c r="B250" s="97" t="s">
        <v>767</v>
      </c>
      <c r="C250" s="97"/>
      <c r="D250" s="97"/>
      <c r="E250" s="97"/>
      <c r="F250" s="97"/>
      <c r="G250" s="97"/>
      <c r="H250" s="97"/>
      <c r="I250" s="97"/>
      <c r="J250" s="93" t="s">
        <v>631</v>
      </c>
      <c r="K250" s="403"/>
      <c r="L250" s="438"/>
      <c r="M250" s="438"/>
      <c r="N250" s="438"/>
      <c r="O250" s="438"/>
      <c r="P250" s="97"/>
      <c r="Q250" s="97"/>
      <c r="R250" s="97"/>
      <c r="S250" s="97"/>
      <c r="T250" s="97"/>
      <c r="U250" s="97"/>
      <c r="V250" s="97"/>
      <c r="W250" s="97"/>
      <c r="X250" s="97"/>
      <c r="Y250" s="97"/>
      <c r="Z250" s="97"/>
      <c r="AA250" s="97"/>
      <c r="AB250" s="97"/>
    </row>
    <row r="251" spans="1:28" hidden="1" outlineLevel="1">
      <c r="A251" s="411" t="str">
        <f>A249</f>
        <v>[ESO Affiliate or Related Undertaking that do not trade / transact with the ESO 5]</v>
      </c>
      <c r="B251" s="97" t="s">
        <v>786</v>
      </c>
      <c r="C251" s="97"/>
      <c r="D251" s="97"/>
      <c r="E251" s="97"/>
      <c r="F251" s="97"/>
      <c r="G251" s="97"/>
      <c r="H251" s="97"/>
      <c r="I251" s="97"/>
      <c r="J251" s="93" t="s">
        <v>252</v>
      </c>
      <c r="K251" s="409">
        <f t="shared" ref="K251:O251" si="112">IFERROR(K250/K249,0)</f>
        <v>0</v>
      </c>
      <c r="L251" s="440">
        <f t="shared" si="112"/>
        <v>0</v>
      </c>
      <c r="M251" s="440">
        <f t="shared" si="112"/>
        <v>0</v>
      </c>
      <c r="N251" s="440">
        <f t="shared" si="112"/>
        <v>0</v>
      </c>
      <c r="O251" s="440">
        <f t="shared" si="112"/>
        <v>0</v>
      </c>
      <c r="P251" s="97"/>
      <c r="Q251" s="97"/>
      <c r="R251" s="97"/>
      <c r="S251" s="97"/>
      <c r="T251" s="97"/>
      <c r="U251" s="97"/>
      <c r="V251" s="97"/>
      <c r="W251" s="97"/>
      <c r="X251" s="97"/>
      <c r="Y251" s="97"/>
      <c r="Z251" s="97"/>
      <c r="AA251" s="97"/>
      <c r="AB251" s="97"/>
    </row>
    <row r="252" spans="1:28" hidden="1" outlineLevel="1">
      <c r="A252" s="410" t="s">
        <v>793</v>
      </c>
      <c r="B252" s="97" t="s">
        <v>785</v>
      </c>
      <c r="C252" s="97"/>
      <c r="D252" s="97"/>
      <c r="E252" s="97"/>
      <c r="F252" s="97"/>
      <c r="G252" s="97"/>
      <c r="H252" s="97"/>
      <c r="I252" s="97"/>
      <c r="J252" s="93" t="s">
        <v>631</v>
      </c>
      <c r="K252" s="403"/>
      <c r="L252" s="438"/>
      <c r="M252" s="438"/>
      <c r="N252" s="438"/>
      <c r="O252" s="438"/>
      <c r="P252" s="97"/>
      <c r="Q252" s="97"/>
      <c r="R252" s="97"/>
      <c r="S252" s="97"/>
      <c r="T252" s="97"/>
      <c r="U252" s="97"/>
      <c r="V252" s="97"/>
      <c r="W252" s="97"/>
      <c r="X252" s="97"/>
      <c r="Y252" s="97"/>
      <c r="Z252" s="97"/>
      <c r="AA252" s="97"/>
      <c r="AB252" s="97"/>
    </row>
    <row r="253" spans="1:28" hidden="1" outlineLevel="1">
      <c r="A253" s="411" t="str">
        <f>A252</f>
        <v>[ESO Affiliate or Related Undertaking that do not trade / transact with the ESO 6]</v>
      </c>
      <c r="B253" s="97" t="s">
        <v>767</v>
      </c>
      <c r="C253" s="97"/>
      <c r="D253" s="97"/>
      <c r="E253" s="97"/>
      <c r="F253" s="97"/>
      <c r="G253" s="97"/>
      <c r="H253" s="97"/>
      <c r="I253" s="97"/>
      <c r="J253" s="93" t="s">
        <v>631</v>
      </c>
      <c r="K253" s="403"/>
      <c r="L253" s="438"/>
      <c r="M253" s="438"/>
      <c r="N253" s="438"/>
      <c r="O253" s="438"/>
      <c r="P253" s="97"/>
      <c r="Q253" s="97"/>
      <c r="R253" s="97"/>
      <c r="S253" s="97"/>
      <c r="T253" s="97"/>
      <c r="U253" s="97"/>
      <c r="V253" s="97"/>
      <c r="W253" s="97"/>
      <c r="X253" s="97"/>
      <c r="Y253" s="97"/>
      <c r="Z253" s="97"/>
      <c r="AA253" s="97"/>
      <c r="AB253" s="97"/>
    </row>
    <row r="254" spans="1:28" hidden="1" outlineLevel="1">
      <c r="A254" s="411" t="str">
        <f>A252</f>
        <v>[ESO Affiliate or Related Undertaking that do not trade / transact with the ESO 6]</v>
      </c>
      <c r="B254" s="97" t="s">
        <v>786</v>
      </c>
      <c r="C254" s="97"/>
      <c r="D254" s="97"/>
      <c r="E254" s="97"/>
      <c r="F254" s="97"/>
      <c r="G254" s="97"/>
      <c r="H254" s="97"/>
      <c r="I254" s="97"/>
      <c r="J254" s="93" t="s">
        <v>252</v>
      </c>
      <c r="K254" s="409">
        <f t="shared" ref="K254:O254" si="113">IFERROR(K253/K252,0)</f>
        <v>0</v>
      </c>
      <c r="L254" s="440">
        <f t="shared" si="113"/>
        <v>0</v>
      </c>
      <c r="M254" s="440">
        <f t="shared" si="113"/>
        <v>0</v>
      </c>
      <c r="N254" s="440">
        <f t="shared" si="113"/>
        <v>0</v>
      </c>
      <c r="O254" s="440">
        <f t="shared" si="113"/>
        <v>0</v>
      </c>
      <c r="P254" s="97"/>
      <c r="Q254" s="97"/>
      <c r="R254" s="97"/>
      <c r="S254" s="97"/>
      <c r="T254" s="97"/>
      <c r="U254" s="97"/>
      <c r="V254" s="97"/>
      <c r="W254" s="97"/>
      <c r="X254" s="97"/>
      <c r="Y254" s="97"/>
      <c r="Z254" s="97"/>
      <c r="AA254" s="97"/>
      <c r="AB254" s="97"/>
    </row>
    <row r="255" spans="1:28" hidden="1" outlineLevel="1">
      <c r="A255" s="97" t="s">
        <v>794</v>
      </c>
      <c r="B255" s="97" t="s">
        <v>785</v>
      </c>
      <c r="C255" s="97"/>
      <c r="D255" s="97"/>
      <c r="E255" s="97"/>
      <c r="F255" s="97"/>
      <c r="G255" s="97"/>
      <c r="H255" s="97"/>
      <c r="I255" s="97"/>
      <c r="J255" s="93" t="s">
        <v>631</v>
      </c>
      <c r="K255" s="403"/>
      <c r="L255" s="438"/>
      <c r="M255" s="438"/>
      <c r="N255" s="438"/>
      <c r="O255" s="438"/>
      <c r="P255" s="97"/>
      <c r="Q255" s="97"/>
      <c r="R255" s="97"/>
      <c r="S255" s="97"/>
      <c r="T255" s="97"/>
      <c r="U255" s="97"/>
      <c r="V255" s="97"/>
      <c r="W255" s="97"/>
      <c r="X255" s="97"/>
      <c r="Y255" s="97"/>
      <c r="Z255" s="97"/>
      <c r="AA255" s="97"/>
      <c r="AB255" s="97"/>
    </row>
    <row r="256" spans="1:28" hidden="1" outlineLevel="1">
      <c r="A256" s="97" t="s">
        <v>794</v>
      </c>
      <c r="B256" s="97" t="s">
        <v>767</v>
      </c>
      <c r="C256" s="97"/>
      <c r="D256" s="97"/>
      <c r="E256" s="97"/>
      <c r="F256" s="97"/>
      <c r="G256" s="97"/>
      <c r="H256" s="97"/>
      <c r="I256" s="97"/>
      <c r="J256" s="93" t="s">
        <v>631</v>
      </c>
      <c r="K256" s="403"/>
      <c r="L256" s="438"/>
      <c r="M256" s="438"/>
      <c r="N256" s="438"/>
      <c r="O256" s="438"/>
      <c r="P256" s="97"/>
      <c r="Q256" s="97"/>
      <c r="R256" s="97"/>
      <c r="S256" s="97"/>
      <c r="T256" s="97"/>
      <c r="U256" s="97"/>
      <c r="V256" s="97"/>
      <c r="W256" s="97"/>
      <c r="X256" s="97"/>
      <c r="Y256" s="97"/>
      <c r="Z256" s="97"/>
      <c r="AA256" s="97"/>
      <c r="AB256" s="97"/>
    </row>
    <row r="257" spans="1:118" hidden="1" outlineLevel="1">
      <c r="A257" s="97" t="s">
        <v>794</v>
      </c>
      <c r="B257" s="97" t="s">
        <v>786</v>
      </c>
      <c r="C257" s="97"/>
      <c r="D257" s="97"/>
      <c r="E257" s="97"/>
      <c r="F257" s="97"/>
      <c r="G257" s="97"/>
      <c r="H257" s="97"/>
      <c r="I257" s="97"/>
      <c r="J257" s="93" t="s">
        <v>252</v>
      </c>
      <c r="K257" s="409">
        <f t="shared" ref="K257:O257" si="114">IFERROR(K256/K255,0)</f>
        <v>0</v>
      </c>
      <c r="L257" s="440">
        <f t="shared" si="114"/>
        <v>0</v>
      </c>
      <c r="M257" s="440">
        <f t="shared" si="114"/>
        <v>0</v>
      </c>
      <c r="N257" s="440">
        <f t="shared" si="114"/>
        <v>0</v>
      </c>
      <c r="O257" s="440">
        <f t="shared" si="114"/>
        <v>0</v>
      </c>
      <c r="P257" s="97"/>
      <c r="Q257" s="97"/>
      <c r="R257" s="97"/>
      <c r="S257" s="97"/>
      <c r="T257" s="97"/>
      <c r="U257" s="97"/>
      <c r="V257" s="97"/>
      <c r="W257" s="97"/>
      <c r="X257" s="97"/>
      <c r="Y257" s="97"/>
      <c r="Z257" s="97"/>
      <c r="AA257" s="97"/>
      <c r="AB257" s="97"/>
    </row>
    <row r="258" spans="1:118" hidden="1" outlineLevel="1">
      <c r="A258" s="97" t="s">
        <v>795</v>
      </c>
      <c r="B258" s="97"/>
      <c r="C258" s="97"/>
      <c r="D258" s="97"/>
      <c r="E258" s="97"/>
      <c r="F258" s="97"/>
      <c r="G258" s="97"/>
      <c r="H258" s="97"/>
      <c r="I258" s="97"/>
      <c r="J258" s="93"/>
      <c r="K258" s="412">
        <f t="shared" ref="K258:O258" si="115">IF(K233&gt;0,IF(K255&gt;=0.75*SUM(K233,K237,K240,K243,K246,K249,K252,K255),"Allowed", "Disallowed"),0)</f>
        <v>0</v>
      </c>
      <c r="L258" s="412">
        <f t="shared" si="115"/>
        <v>0</v>
      </c>
      <c r="M258" s="412">
        <f t="shared" si="115"/>
        <v>0</v>
      </c>
      <c r="N258" s="412">
        <f t="shared" si="115"/>
        <v>0</v>
      </c>
      <c r="O258" s="412">
        <f t="shared" si="115"/>
        <v>0</v>
      </c>
      <c r="P258" s="97"/>
      <c r="Q258" s="97"/>
      <c r="R258" s="97"/>
      <c r="S258" s="97"/>
      <c r="T258" s="97"/>
      <c r="U258" s="97"/>
      <c r="V258" s="97"/>
      <c r="W258" s="97"/>
      <c r="X258" s="97"/>
      <c r="Y258" s="97"/>
      <c r="Z258" s="97"/>
      <c r="AA258" s="97"/>
      <c r="AB258" s="97"/>
    </row>
    <row r="259" spans="1:118" collapsed="1">
      <c r="A259" s="97"/>
      <c r="B259" s="97"/>
      <c r="C259" s="97"/>
      <c r="D259" s="97"/>
      <c r="E259" s="97"/>
      <c r="F259" s="97"/>
      <c r="G259" s="97"/>
      <c r="H259" s="97"/>
      <c r="I259" s="97"/>
      <c r="J259" s="93"/>
      <c r="K259" s="98"/>
      <c r="L259" s="98"/>
      <c r="M259" s="98"/>
      <c r="N259" s="98"/>
      <c r="O259" s="98"/>
      <c r="P259" s="97"/>
      <c r="Q259" s="97"/>
      <c r="R259" s="97"/>
      <c r="S259" s="97"/>
      <c r="T259" s="97"/>
      <c r="U259" s="97"/>
      <c r="V259" s="97"/>
      <c r="W259" s="97"/>
      <c r="X259" s="97"/>
      <c r="Y259" s="97"/>
      <c r="Z259" s="97"/>
      <c r="AA259" s="97"/>
      <c r="AB259" s="97"/>
    </row>
    <row r="260" spans="1:118" hidden="1" outlineLevel="1">
      <c r="A260" s="413" t="str">
        <f>A25</f>
        <v>[Related Party 9]</v>
      </c>
      <c r="B260" s="97"/>
      <c r="C260" s="97"/>
      <c r="D260" s="97"/>
      <c r="E260" s="97"/>
      <c r="F260" s="97"/>
      <c r="G260" s="97"/>
      <c r="H260" s="97"/>
      <c r="I260" s="97"/>
      <c r="J260" s="93"/>
      <c r="K260" s="98"/>
      <c r="L260" s="98"/>
      <c r="M260" s="98"/>
      <c r="N260" s="98"/>
      <c r="O260" s="98"/>
      <c r="P260" s="97"/>
      <c r="Q260" s="97"/>
      <c r="R260" s="97"/>
      <c r="S260" s="97"/>
      <c r="T260" s="97"/>
      <c r="U260" s="97"/>
      <c r="V260" s="97"/>
      <c r="W260" s="97"/>
      <c r="X260" s="97"/>
      <c r="Y260" s="97"/>
      <c r="Z260" s="97"/>
      <c r="AA260" s="97"/>
      <c r="AB260" s="97"/>
    </row>
    <row r="261" spans="1:118" hidden="1" outlineLevel="1">
      <c r="A261" s="97" t="s">
        <v>784</v>
      </c>
      <c r="B261" s="97" t="s">
        <v>785</v>
      </c>
      <c r="C261" s="97"/>
      <c r="D261" s="97"/>
      <c r="E261" s="97"/>
      <c r="F261" s="97"/>
      <c r="G261" s="97"/>
      <c r="H261" s="97"/>
      <c r="I261" s="97"/>
      <c r="J261" s="93" t="s">
        <v>631</v>
      </c>
      <c r="K261" s="403"/>
      <c r="L261" s="438"/>
      <c r="M261" s="438"/>
      <c r="N261" s="438"/>
      <c r="O261" s="438"/>
      <c r="P261" s="97"/>
      <c r="Q261" s="97"/>
      <c r="R261" s="97"/>
      <c r="S261" s="97"/>
      <c r="T261" s="97"/>
      <c r="U261" s="97"/>
      <c r="V261" s="97"/>
      <c r="W261" s="97"/>
      <c r="X261" s="97"/>
      <c r="Y261" s="97"/>
      <c r="Z261" s="97"/>
      <c r="AA261" s="97"/>
      <c r="AB261" s="97"/>
    </row>
    <row r="262" spans="1:118" hidden="1" outlineLevel="1">
      <c r="A262" s="97" t="s">
        <v>784</v>
      </c>
      <c r="B262" s="97" t="s">
        <v>767</v>
      </c>
      <c r="C262" s="97"/>
      <c r="D262" s="97"/>
      <c r="E262" s="97"/>
      <c r="F262" s="97"/>
      <c r="G262" s="97"/>
      <c r="H262" s="97"/>
      <c r="I262" s="97"/>
      <c r="J262" s="93" t="s">
        <v>631</v>
      </c>
      <c r="K262" s="403"/>
      <c r="L262" s="438"/>
      <c r="M262" s="438"/>
      <c r="N262" s="438"/>
      <c r="O262" s="438"/>
      <c r="P262" s="97"/>
      <c r="Q262" s="97"/>
      <c r="R262" s="97"/>
      <c r="S262" s="97"/>
      <c r="T262" s="97"/>
      <c r="U262" s="97"/>
      <c r="V262" s="97"/>
      <c r="W262" s="97"/>
      <c r="X262" s="97"/>
      <c r="Y262" s="97"/>
      <c r="Z262" s="97"/>
      <c r="AA262" s="97"/>
      <c r="AB262" s="97"/>
    </row>
    <row r="263" spans="1:118" hidden="1" outlineLevel="1">
      <c r="A263" s="97" t="s">
        <v>784</v>
      </c>
      <c r="B263" s="97" t="s">
        <v>786</v>
      </c>
      <c r="C263" s="97"/>
      <c r="D263" s="97"/>
      <c r="E263" s="97"/>
      <c r="F263" s="97"/>
      <c r="G263" s="97"/>
      <c r="H263" s="97"/>
      <c r="I263" s="97"/>
      <c r="J263" s="93" t="s">
        <v>252</v>
      </c>
      <c r="K263" s="409">
        <f t="shared" ref="K263:O263" si="116">IFERROR(K262/K261,0)</f>
        <v>0</v>
      </c>
      <c r="L263" s="440">
        <f t="shared" si="116"/>
        <v>0</v>
      </c>
      <c r="M263" s="440">
        <f t="shared" si="116"/>
        <v>0</v>
      </c>
      <c r="N263" s="440">
        <f t="shared" si="116"/>
        <v>0</v>
      </c>
      <c r="O263" s="440">
        <f t="shared" si="116"/>
        <v>0</v>
      </c>
      <c r="P263" s="97"/>
      <c r="Q263" s="97"/>
      <c r="R263" s="97"/>
      <c r="S263" s="97"/>
      <c r="T263" s="97"/>
      <c r="U263" s="97"/>
      <c r="V263" s="97"/>
      <c r="W263" s="97"/>
      <c r="X263" s="97"/>
      <c r="Y263" s="97"/>
      <c r="Z263" s="97"/>
      <c r="AA263" s="97"/>
      <c r="AB263" s="97"/>
    </row>
    <row r="264" spans="1:118" hidden="1" outlineLevel="1">
      <c r="A264" s="97" t="s">
        <v>787</v>
      </c>
      <c r="B264" s="97" t="s">
        <v>767</v>
      </c>
      <c r="C264" s="97"/>
      <c r="D264" s="97"/>
      <c r="E264" s="97"/>
      <c r="F264" s="97"/>
      <c r="G264" s="97"/>
      <c r="H264" s="97"/>
      <c r="I264" s="97"/>
      <c r="J264" s="93" t="s">
        <v>631</v>
      </c>
      <c r="K264" s="403"/>
      <c r="L264" s="438"/>
      <c r="M264" s="438"/>
      <c r="N264" s="438"/>
      <c r="O264" s="438"/>
      <c r="P264" s="97"/>
      <c r="Q264" s="97"/>
      <c r="R264" s="97"/>
      <c r="S264" s="97"/>
      <c r="T264" s="97"/>
      <c r="U264" s="97"/>
      <c r="V264" s="97"/>
      <c r="W264" s="97"/>
      <c r="X264" s="97"/>
      <c r="Y264" s="97"/>
      <c r="Z264" s="97"/>
      <c r="AA264" s="97"/>
      <c r="AB264" s="97"/>
    </row>
    <row r="265" spans="1:118" hidden="1" outlineLevel="1">
      <c r="A265" s="410" t="s">
        <v>796</v>
      </c>
      <c r="B265" s="97" t="s">
        <v>785</v>
      </c>
      <c r="C265" s="97"/>
      <c r="D265" s="97"/>
      <c r="E265" s="97"/>
      <c r="F265" s="97"/>
      <c r="G265" s="97"/>
      <c r="H265" s="97"/>
      <c r="I265" s="97"/>
      <c r="J265" s="93" t="s">
        <v>631</v>
      </c>
      <c r="K265" s="403"/>
      <c r="L265" s="438"/>
      <c r="M265" s="438"/>
      <c r="N265" s="438"/>
      <c r="O265" s="438"/>
      <c r="P265" s="97"/>
      <c r="Q265" s="97"/>
      <c r="R265" s="97"/>
      <c r="S265" s="97"/>
      <c r="T265" s="97"/>
      <c r="U265" s="97"/>
      <c r="V265" s="97"/>
      <c r="W265" s="97"/>
      <c r="X265" s="97"/>
      <c r="Y265" s="97"/>
      <c r="Z265" s="97"/>
      <c r="AA265" s="97"/>
      <c r="AB265" s="97"/>
    </row>
    <row r="266" spans="1:118" hidden="1" outlineLevel="1">
      <c r="A266" s="411" t="str">
        <f>A265</f>
        <v>[ESO Affiliate or Related Undertaking that do not trade / transact with the ESO 1]</v>
      </c>
      <c r="B266" s="97" t="s">
        <v>767</v>
      </c>
      <c r="C266" s="97"/>
      <c r="D266" s="97"/>
      <c r="E266" s="97"/>
      <c r="F266" s="97"/>
      <c r="G266" s="97"/>
      <c r="H266" s="97"/>
      <c r="I266" s="97"/>
      <c r="J266" s="93" t="s">
        <v>631</v>
      </c>
      <c r="K266" s="403"/>
      <c r="L266" s="438"/>
      <c r="M266" s="438"/>
      <c r="N266" s="438"/>
      <c r="O266" s="438"/>
      <c r="P266" s="97"/>
      <c r="Q266" s="97"/>
      <c r="R266" s="97"/>
      <c r="S266" s="97"/>
      <c r="T266" s="97"/>
      <c r="U266" s="97"/>
      <c r="V266" s="97"/>
      <c r="W266" s="97"/>
      <c r="X266" s="97"/>
      <c r="Y266" s="97"/>
      <c r="Z266" s="97"/>
      <c r="AA266" s="97"/>
      <c r="AB266" s="97"/>
    </row>
    <row r="267" spans="1:118" hidden="1" outlineLevel="1">
      <c r="A267" s="411" t="str">
        <f>A265</f>
        <v>[ESO Affiliate or Related Undertaking that do not trade / transact with the ESO 1]</v>
      </c>
      <c r="B267" s="97" t="s">
        <v>786</v>
      </c>
      <c r="C267" s="97"/>
      <c r="D267" s="97"/>
      <c r="E267" s="97"/>
      <c r="F267" s="97"/>
      <c r="G267" s="97"/>
      <c r="H267" s="97"/>
      <c r="I267" s="97"/>
      <c r="J267" s="93" t="s">
        <v>252</v>
      </c>
      <c r="K267" s="409">
        <f t="shared" ref="K267:O267" si="117">IFERROR(K266/K265,0)</f>
        <v>0</v>
      </c>
      <c r="L267" s="440">
        <f t="shared" si="117"/>
        <v>0</v>
      </c>
      <c r="M267" s="440">
        <f t="shared" si="117"/>
        <v>0</v>
      </c>
      <c r="N267" s="440">
        <f t="shared" si="117"/>
        <v>0</v>
      </c>
      <c r="O267" s="440">
        <f t="shared" si="117"/>
        <v>0</v>
      </c>
      <c r="P267" s="97"/>
      <c r="Q267" s="97"/>
      <c r="R267" s="97"/>
      <c r="S267" s="97"/>
      <c r="T267" s="97"/>
      <c r="U267" s="97"/>
      <c r="V267" s="97"/>
      <c r="W267" s="97"/>
      <c r="X267" s="97"/>
      <c r="Y267" s="97"/>
      <c r="Z267" s="97"/>
      <c r="AA267" s="97"/>
      <c r="AB267" s="97"/>
    </row>
    <row r="268" spans="1:118" hidden="1" outlineLevel="1">
      <c r="A268" s="410" t="s">
        <v>797</v>
      </c>
      <c r="B268" s="97" t="s">
        <v>785</v>
      </c>
      <c r="C268" s="97"/>
      <c r="D268" s="97"/>
      <c r="E268" s="97"/>
      <c r="F268" s="97"/>
      <c r="G268" s="97"/>
      <c r="H268" s="97"/>
      <c r="I268" s="97"/>
      <c r="J268" s="93" t="s">
        <v>631</v>
      </c>
      <c r="K268" s="403"/>
      <c r="L268" s="438"/>
      <c r="M268" s="438"/>
      <c r="N268" s="438"/>
      <c r="O268" s="438"/>
      <c r="P268" s="97"/>
      <c r="Q268" s="97"/>
      <c r="R268" s="97"/>
      <c r="S268" s="97"/>
      <c r="T268" s="97"/>
      <c r="U268" s="97"/>
      <c r="V268" s="97"/>
      <c r="W268" s="97"/>
      <c r="X268" s="97"/>
      <c r="Y268" s="97"/>
      <c r="Z268" s="97"/>
      <c r="AA268" s="97"/>
      <c r="AB268" s="97"/>
    </row>
    <row r="269" spans="1:118" hidden="1" outlineLevel="1">
      <c r="A269" s="411" t="str">
        <f>A268</f>
        <v>[ESO Affiliate or Related Undertaking that do not trade / transact with the ESO 2]</v>
      </c>
      <c r="B269" s="97" t="s">
        <v>767</v>
      </c>
      <c r="C269" s="97"/>
      <c r="D269" s="97"/>
      <c r="E269" s="97"/>
      <c r="F269" s="97"/>
      <c r="G269" s="97"/>
      <c r="H269" s="97"/>
      <c r="I269" s="97"/>
      <c r="J269" s="93" t="s">
        <v>631</v>
      </c>
      <c r="K269" s="403"/>
      <c r="L269" s="438"/>
      <c r="M269" s="438"/>
      <c r="N269" s="438"/>
      <c r="O269" s="438"/>
      <c r="P269" s="97"/>
      <c r="Q269" s="97"/>
      <c r="R269" s="97"/>
      <c r="S269" s="97"/>
      <c r="T269" s="97"/>
      <c r="U269" s="97"/>
      <c r="V269" s="97"/>
      <c r="W269" s="97"/>
      <c r="X269" s="97"/>
      <c r="Y269" s="97"/>
      <c r="Z269" s="97"/>
      <c r="AA269" s="97"/>
      <c r="AB269" s="97"/>
      <c r="AC269" s="97"/>
      <c r="AD269" s="98"/>
      <c r="AE269" s="98"/>
      <c r="AF269" s="98"/>
      <c r="AG269" s="98"/>
      <c r="AH269" s="98"/>
      <c r="AI269" s="98"/>
      <c r="AJ269" s="98"/>
      <c r="AK269" s="98"/>
      <c r="AL269" s="98"/>
      <c r="AM269" s="98"/>
      <c r="AN269" s="98"/>
      <c r="AO269" s="98"/>
      <c r="AP269" s="98"/>
      <c r="AQ269" s="97"/>
      <c r="AV269" s="97"/>
      <c r="AW269" s="98"/>
      <c r="AX269" s="98"/>
      <c r="AY269" s="98"/>
      <c r="AZ269" s="98"/>
      <c r="BA269" s="98"/>
      <c r="BB269" s="98"/>
      <c r="BC269" s="98"/>
      <c r="BD269" s="98"/>
      <c r="BE269" s="98"/>
      <c r="BF269" s="98"/>
      <c r="BG269" s="98"/>
      <c r="BH269" s="98"/>
      <c r="BI269" s="98"/>
      <c r="BO269" s="97"/>
      <c r="BP269" s="98"/>
      <c r="BQ269" s="98"/>
      <c r="BR269" s="98"/>
      <c r="BS269" s="98"/>
      <c r="BT269" s="98"/>
      <c r="BU269" s="98"/>
      <c r="BV269" s="98"/>
      <c r="BW269" s="98"/>
      <c r="BX269" s="98"/>
      <c r="BY269" s="98"/>
      <c r="BZ269" s="98"/>
      <c r="CA269" s="98"/>
      <c r="CB269" s="98"/>
      <c r="CH269" s="97"/>
      <c r="CI269" s="98"/>
      <c r="CJ269" s="98"/>
      <c r="CK269" s="98"/>
      <c r="CL269" s="98"/>
      <c r="CM269" s="98"/>
      <c r="CN269" s="98"/>
      <c r="CO269" s="98"/>
      <c r="CP269" s="98"/>
      <c r="CQ269" s="98"/>
      <c r="CR269" s="98"/>
      <c r="CS269" s="98"/>
      <c r="CT269" s="98"/>
      <c r="CU269" s="98"/>
      <c r="DA269" s="97"/>
      <c r="DB269" s="98"/>
      <c r="DC269" s="98"/>
      <c r="DD269" s="98"/>
      <c r="DE269" s="98"/>
      <c r="DF269" s="98"/>
      <c r="DG269" s="98"/>
      <c r="DH269" s="98"/>
      <c r="DI269" s="98"/>
      <c r="DJ269" s="98"/>
      <c r="DK269" s="98"/>
      <c r="DL269" s="98"/>
      <c r="DM269" s="98"/>
      <c r="DN269" s="98"/>
    </row>
    <row r="270" spans="1:118" hidden="1" outlineLevel="1">
      <c r="A270" s="411" t="str">
        <f>A268</f>
        <v>[ESO Affiliate or Related Undertaking that do not trade / transact with the ESO 2]</v>
      </c>
      <c r="B270" s="97" t="s">
        <v>786</v>
      </c>
      <c r="C270" s="97"/>
      <c r="D270" s="97"/>
      <c r="E270" s="97"/>
      <c r="F270" s="97"/>
      <c r="G270" s="97"/>
      <c r="H270" s="97"/>
      <c r="I270" s="97"/>
      <c r="J270" s="93" t="s">
        <v>252</v>
      </c>
      <c r="K270" s="409">
        <f t="shared" ref="K270:O270" si="118">IFERROR(K269/K268,0)</f>
        <v>0</v>
      </c>
      <c r="L270" s="440">
        <f t="shared" si="118"/>
        <v>0</v>
      </c>
      <c r="M270" s="440">
        <f t="shared" si="118"/>
        <v>0</v>
      </c>
      <c r="N270" s="440">
        <f t="shared" si="118"/>
        <v>0</v>
      </c>
      <c r="O270" s="440">
        <f t="shared" si="118"/>
        <v>0</v>
      </c>
      <c r="P270" s="97"/>
      <c r="Q270" s="97"/>
      <c r="R270" s="97"/>
      <c r="S270" s="97"/>
      <c r="T270" s="97"/>
      <c r="U270" s="97"/>
      <c r="V270" s="97"/>
      <c r="W270" s="97"/>
      <c r="X270" s="97"/>
      <c r="Y270" s="97"/>
      <c r="Z270" s="97"/>
      <c r="AA270" s="97"/>
      <c r="AB270" s="97"/>
      <c r="AC270" s="97"/>
      <c r="AD270" s="98"/>
      <c r="AE270" s="98"/>
      <c r="AF270" s="98"/>
      <c r="AG270" s="98"/>
      <c r="AH270" s="98"/>
      <c r="AI270" s="98"/>
      <c r="AJ270" s="98"/>
      <c r="AK270" s="98"/>
      <c r="AL270" s="98"/>
      <c r="AM270" s="98"/>
      <c r="AN270" s="98"/>
      <c r="AO270" s="98"/>
      <c r="AP270" s="98"/>
      <c r="AQ270" s="97"/>
      <c r="AV270" s="97"/>
      <c r="AW270" s="98"/>
      <c r="AX270" s="98"/>
      <c r="AY270" s="98"/>
      <c r="AZ270" s="98"/>
      <c r="BA270" s="98"/>
      <c r="BB270" s="98"/>
      <c r="BC270" s="98"/>
      <c r="BD270" s="98"/>
      <c r="BE270" s="98"/>
      <c r="BF270" s="98"/>
      <c r="BG270" s="98"/>
      <c r="BH270" s="98"/>
      <c r="BI270" s="98"/>
      <c r="BO270" s="97"/>
      <c r="BP270" s="98"/>
      <c r="BQ270" s="98"/>
      <c r="BR270" s="98"/>
      <c r="BS270" s="98"/>
      <c r="BT270" s="98"/>
      <c r="BU270" s="98"/>
      <c r="BV270" s="98"/>
      <c r="BW270" s="98"/>
      <c r="BX270" s="98"/>
      <c r="BY270" s="98"/>
      <c r="BZ270" s="98"/>
      <c r="CA270" s="98"/>
      <c r="CB270" s="98"/>
      <c r="CH270" s="97"/>
      <c r="CI270" s="98"/>
      <c r="CJ270" s="98"/>
      <c r="CK270" s="98"/>
      <c r="CL270" s="98"/>
      <c r="CM270" s="98"/>
      <c r="CN270" s="98"/>
      <c r="CO270" s="98"/>
      <c r="CP270" s="98"/>
      <c r="CQ270" s="98"/>
      <c r="CR270" s="98"/>
      <c r="CS270" s="98"/>
      <c r="CT270" s="98"/>
      <c r="CU270" s="98"/>
      <c r="DA270" s="97"/>
      <c r="DB270" s="98"/>
      <c r="DC270" s="98"/>
      <c r="DD270" s="98"/>
      <c r="DE270" s="98"/>
      <c r="DF270" s="98"/>
      <c r="DG270" s="98"/>
      <c r="DH270" s="98"/>
      <c r="DI270" s="98"/>
      <c r="DJ270" s="98"/>
      <c r="DK270" s="98"/>
      <c r="DL270" s="98"/>
      <c r="DM270" s="98"/>
      <c r="DN270" s="98"/>
    </row>
    <row r="271" spans="1:118" hidden="1" outlineLevel="1">
      <c r="A271" s="410" t="s">
        <v>798</v>
      </c>
      <c r="B271" s="97" t="s">
        <v>785</v>
      </c>
      <c r="C271" s="97"/>
      <c r="D271" s="97"/>
      <c r="E271" s="97"/>
      <c r="F271" s="97"/>
      <c r="G271" s="97"/>
      <c r="H271" s="97"/>
      <c r="I271" s="97"/>
      <c r="J271" s="93" t="s">
        <v>631</v>
      </c>
      <c r="K271" s="403"/>
      <c r="L271" s="438"/>
      <c r="M271" s="438"/>
      <c r="N271" s="438"/>
      <c r="O271" s="438"/>
      <c r="P271" s="97"/>
      <c r="Q271" s="97"/>
      <c r="R271" s="97"/>
      <c r="S271" s="97"/>
      <c r="T271" s="97"/>
      <c r="U271" s="97"/>
      <c r="V271" s="97"/>
      <c r="W271" s="97"/>
      <c r="X271" s="97"/>
      <c r="Y271" s="97"/>
      <c r="Z271" s="97"/>
      <c r="AA271" s="97"/>
      <c r="AB271" s="97"/>
      <c r="AC271" s="97"/>
      <c r="AD271" s="98"/>
      <c r="AE271" s="98"/>
      <c r="AF271" s="98"/>
      <c r="AG271" s="98"/>
      <c r="AH271" s="98"/>
      <c r="AI271" s="98"/>
      <c r="AJ271" s="98"/>
      <c r="AK271" s="98"/>
      <c r="AL271" s="98"/>
      <c r="AM271" s="98"/>
      <c r="AN271" s="98"/>
      <c r="AO271" s="98"/>
      <c r="AP271" s="98"/>
      <c r="AQ271" s="97"/>
      <c r="AV271" s="97"/>
      <c r="AW271" s="98"/>
      <c r="AX271" s="98"/>
      <c r="AY271" s="98"/>
      <c r="AZ271" s="98"/>
      <c r="BA271" s="98"/>
      <c r="BB271" s="98"/>
      <c r="BC271" s="98"/>
      <c r="BD271" s="98"/>
      <c r="BE271" s="98"/>
      <c r="BF271" s="98"/>
      <c r="BG271" s="98"/>
      <c r="BH271" s="98"/>
      <c r="BI271" s="98"/>
      <c r="BO271" s="97"/>
      <c r="BP271" s="98"/>
      <c r="BQ271" s="98"/>
      <c r="BR271" s="98"/>
      <c r="BS271" s="98"/>
      <c r="BT271" s="98"/>
      <c r="BU271" s="98"/>
      <c r="BV271" s="98"/>
      <c r="BW271" s="98"/>
      <c r="BX271" s="98"/>
      <c r="BY271" s="98"/>
      <c r="BZ271" s="98"/>
      <c r="CA271" s="98"/>
      <c r="CB271" s="98"/>
      <c r="CH271" s="97"/>
      <c r="CI271" s="98"/>
      <c r="CJ271" s="98"/>
      <c r="CK271" s="98"/>
      <c r="CL271" s="98"/>
      <c r="CM271" s="98"/>
      <c r="CN271" s="98"/>
      <c r="CO271" s="98"/>
      <c r="CP271" s="98"/>
      <c r="CQ271" s="98"/>
      <c r="CR271" s="98"/>
      <c r="CS271" s="98"/>
      <c r="CT271" s="98"/>
      <c r="CU271" s="98"/>
      <c r="DA271" s="97"/>
      <c r="DB271" s="98"/>
      <c r="DC271" s="98"/>
      <c r="DD271" s="98"/>
      <c r="DE271" s="98"/>
      <c r="DF271" s="98"/>
      <c r="DG271" s="98"/>
      <c r="DH271" s="98"/>
      <c r="DI271" s="98"/>
      <c r="DJ271" s="98"/>
      <c r="DK271" s="98"/>
      <c r="DL271" s="98"/>
      <c r="DM271" s="98"/>
      <c r="DN271" s="98"/>
    </row>
    <row r="272" spans="1:118" hidden="1" outlineLevel="1">
      <c r="A272" s="411" t="str">
        <f>A271</f>
        <v>[ESO Affiliate or Related Undertaking that do not trade / transact with the ESO 3]</v>
      </c>
      <c r="B272" s="97" t="s">
        <v>767</v>
      </c>
      <c r="C272" s="97"/>
      <c r="D272" s="97"/>
      <c r="E272" s="97"/>
      <c r="F272" s="97"/>
      <c r="G272" s="97"/>
      <c r="H272" s="97"/>
      <c r="I272" s="97"/>
      <c r="J272" s="93" t="s">
        <v>631</v>
      </c>
      <c r="K272" s="403"/>
      <c r="L272" s="438"/>
      <c r="M272" s="438"/>
      <c r="N272" s="438"/>
      <c r="O272" s="438"/>
      <c r="P272" s="97"/>
      <c r="Q272" s="97"/>
      <c r="R272" s="97"/>
      <c r="S272" s="97"/>
      <c r="T272" s="97"/>
      <c r="U272" s="97"/>
      <c r="V272" s="97"/>
      <c r="W272" s="97"/>
      <c r="X272" s="97"/>
      <c r="Y272" s="97"/>
      <c r="Z272" s="97"/>
      <c r="AA272" s="97"/>
      <c r="AB272" s="97"/>
      <c r="AC272" s="97"/>
      <c r="AD272" s="98"/>
      <c r="AE272" s="98"/>
      <c r="AF272" s="98"/>
      <c r="AG272" s="98"/>
      <c r="AH272" s="98"/>
      <c r="AI272" s="98"/>
      <c r="AJ272" s="98"/>
      <c r="AK272" s="98"/>
      <c r="AL272" s="98"/>
      <c r="AM272" s="98"/>
      <c r="AN272" s="98"/>
      <c r="AO272" s="98"/>
      <c r="AP272" s="98"/>
      <c r="AQ272" s="97"/>
      <c r="AV272" s="97"/>
      <c r="AW272" s="98"/>
      <c r="AX272" s="98"/>
      <c r="AY272" s="98"/>
      <c r="AZ272" s="98"/>
      <c r="BA272" s="98"/>
      <c r="BB272" s="98"/>
      <c r="BC272" s="98"/>
      <c r="BD272" s="98"/>
      <c r="BE272" s="98"/>
      <c r="BF272" s="98"/>
      <c r="BG272" s="98"/>
      <c r="BH272" s="98"/>
      <c r="BI272" s="98"/>
      <c r="BO272" s="97"/>
      <c r="BP272" s="98"/>
      <c r="BQ272" s="98"/>
      <c r="BR272" s="98"/>
      <c r="BS272" s="98"/>
      <c r="BT272" s="98"/>
      <c r="BU272" s="98"/>
      <c r="BV272" s="98"/>
      <c r="BW272" s="98"/>
      <c r="BX272" s="98"/>
      <c r="BY272" s="98"/>
      <c r="BZ272" s="98"/>
      <c r="CA272" s="98"/>
      <c r="CB272" s="98"/>
      <c r="CH272" s="97"/>
      <c r="CI272" s="98"/>
      <c r="CJ272" s="98"/>
      <c r="CK272" s="98"/>
      <c r="CL272" s="98"/>
      <c r="CM272" s="98"/>
      <c r="CN272" s="98"/>
      <c r="CO272" s="98"/>
      <c r="CP272" s="98"/>
      <c r="CQ272" s="98"/>
      <c r="CR272" s="98"/>
      <c r="CS272" s="98"/>
      <c r="CT272" s="98"/>
      <c r="CU272" s="98"/>
      <c r="DA272" s="97"/>
      <c r="DB272" s="98"/>
      <c r="DC272" s="98"/>
      <c r="DD272" s="98"/>
      <c r="DE272" s="98"/>
      <c r="DF272" s="98"/>
      <c r="DG272" s="98"/>
      <c r="DH272" s="98"/>
      <c r="DI272" s="98"/>
      <c r="DJ272" s="98"/>
      <c r="DK272" s="98"/>
      <c r="DL272" s="98"/>
      <c r="DM272" s="98"/>
      <c r="DN272" s="98"/>
    </row>
    <row r="273" spans="1:118" hidden="1" outlineLevel="1">
      <c r="A273" s="411" t="str">
        <f>A271</f>
        <v>[ESO Affiliate or Related Undertaking that do not trade / transact with the ESO 3]</v>
      </c>
      <c r="B273" s="97" t="s">
        <v>786</v>
      </c>
      <c r="C273" s="97"/>
      <c r="D273" s="97"/>
      <c r="E273" s="97"/>
      <c r="F273" s="97"/>
      <c r="G273" s="97"/>
      <c r="H273" s="97"/>
      <c r="I273" s="97"/>
      <c r="J273" s="93" t="s">
        <v>252</v>
      </c>
      <c r="K273" s="409">
        <f t="shared" ref="K273:O273" si="119">IFERROR(K272/K271,0)</f>
        <v>0</v>
      </c>
      <c r="L273" s="440">
        <f t="shared" si="119"/>
        <v>0</v>
      </c>
      <c r="M273" s="440">
        <f t="shared" si="119"/>
        <v>0</v>
      </c>
      <c r="N273" s="440">
        <f t="shared" si="119"/>
        <v>0</v>
      </c>
      <c r="O273" s="440">
        <f t="shared" si="119"/>
        <v>0</v>
      </c>
      <c r="P273" s="97"/>
      <c r="Q273" s="97"/>
      <c r="R273" s="97"/>
      <c r="S273" s="97"/>
      <c r="T273" s="97"/>
      <c r="U273" s="97"/>
      <c r="V273" s="97"/>
      <c r="W273" s="97"/>
      <c r="X273" s="97"/>
      <c r="Y273" s="97"/>
      <c r="Z273" s="97"/>
      <c r="AA273" s="97"/>
      <c r="AB273" s="97"/>
      <c r="AC273" s="97"/>
      <c r="AD273" s="98"/>
      <c r="AE273" s="98"/>
      <c r="AF273" s="98"/>
      <c r="AG273" s="98"/>
      <c r="AH273" s="98"/>
      <c r="AI273" s="98"/>
      <c r="AJ273" s="98"/>
      <c r="AK273" s="98"/>
      <c r="AL273" s="98"/>
      <c r="AM273" s="98"/>
      <c r="AN273" s="98"/>
      <c r="AO273" s="98"/>
      <c r="AP273" s="98"/>
      <c r="AQ273" s="97"/>
      <c r="AV273" s="97"/>
      <c r="AW273" s="98"/>
      <c r="AX273" s="98"/>
      <c r="AY273" s="98"/>
      <c r="AZ273" s="98"/>
      <c r="BA273" s="98"/>
      <c r="BB273" s="98"/>
      <c r="BC273" s="98"/>
      <c r="BD273" s="98"/>
      <c r="BE273" s="98"/>
      <c r="BF273" s="98"/>
      <c r="BG273" s="98"/>
      <c r="BH273" s="98"/>
      <c r="BI273" s="98"/>
      <c r="BO273" s="97"/>
      <c r="BP273" s="98"/>
      <c r="BQ273" s="98"/>
      <c r="BR273" s="98"/>
      <c r="BS273" s="98"/>
      <c r="BT273" s="98"/>
      <c r="BU273" s="98"/>
      <c r="BV273" s="98"/>
      <c r="BW273" s="98"/>
      <c r="BX273" s="98"/>
      <c r="BY273" s="98"/>
      <c r="BZ273" s="98"/>
      <c r="CA273" s="98"/>
      <c r="CB273" s="98"/>
      <c r="CH273" s="97"/>
      <c r="CI273" s="98"/>
      <c r="CJ273" s="98"/>
      <c r="CK273" s="98"/>
      <c r="CL273" s="98"/>
      <c r="CM273" s="98"/>
      <c r="CN273" s="98"/>
      <c r="CO273" s="98"/>
      <c r="CP273" s="98"/>
      <c r="CQ273" s="98"/>
      <c r="CR273" s="98"/>
      <c r="CS273" s="98"/>
      <c r="CT273" s="98"/>
      <c r="CU273" s="98"/>
      <c r="DA273" s="97"/>
      <c r="DB273" s="98"/>
      <c r="DC273" s="98"/>
      <c r="DD273" s="98"/>
      <c r="DE273" s="98"/>
      <c r="DF273" s="98"/>
      <c r="DG273" s="98"/>
      <c r="DH273" s="98"/>
      <c r="DI273" s="98"/>
      <c r="DJ273" s="98"/>
      <c r="DK273" s="98"/>
      <c r="DL273" s="98"/>
      <c r="DM273" s="98"/>
      <c r="DN273" s="98"/>
    </row>
    <row r="274" spans="1:118" hidden="1" outlineLevel="1">
      <c r="A274" s="410" t="s">
        <v>791</v>
      </c>
      <c r="B274" s="97" t="s">
        <v>785</v>
      </c>
      <c r="C274" s="97"/>
      <c r="D274" s="97"/>
      <c r="E274" s="97"/>
      <c r="F274" s="97"/>
      <c r="G274" s="97"/>
      <c r="H274" s="97"/>
      <c r="I274" s="97"/>
      <c r="J274" s="93" t="s">
        <v>631</v>
      </c>
      <c r="K274" s="403"/>
      <c r="L274" s="438"/>
      <c r="M274" s="438"/>
      <c r="N274" s="438"/>
      <c r="O274" s="438"/>
      <c r="P274" s="97"/>
      <c r="Q274" s="97"/>
      <c r="R274" s="97"/>
      <c r="S274" s="97"/>
      <c r="T274" s="97"/>
      <c r="U274" s="97"/>
      <c r="V274" s="97"/>
      <c r="W274" s="97"/>
      <c r="X274" s="97"/>
      <c r="Y274" s="97"/>
      <c r="Z274" s="97"/>
      <c r="AA274" s="97"/>
      <c r="AB274" s="97"/>
      <c r="AC274" s="97"/>
      <c r="AD274" s="98"/>
      <c r="AE274" s="98"/>
      <c r="AF274" s="98"/>
      <c r="AG274" s="98"/>
      <c r="AH274" s="98"/>
      <c r="AI274" s="98"/>
      <c r="AJ274" s="98"/>
      <c r="AK274" s="98"/>
      <c r="AL274" s="98"/>
      <c r="AM274" s="98"/>
      <c r="AN274" s="98"/>
      <c r="AO274" s="98"/>
      <c r="AP274" s="98"/>
      <c r="AQ274" s="97"/>
      <c r="AV274" s="97"/>
      <c r="AW274" s="98"/>
      <c r="AX274" s="98"/>
      <c r="AY274" s="98"/>
      <c r="AZ274" s="98"/>
      <c r="BA274" s="98"/>
      <c r="BB274" s="98"/>
      <c r="BC274" s="98"/>
      <c r="BD274" s="98"/>
      <c r="BE274" s="98"/>
      <c r="BF274" s="98"/>
      <c r="BG274" s="98"/>
      <c r="BH274" s="98"/>
      <c r="BI274" s="98"/>
      <c r="BO274" s="97"/>
      <c r="BP274" s="98"/>
      <c r="BQ274" s="98"/>
      <c r="BR274" s="98"/>
      <c r="BS274" s="98"/>
      <c r="BT274" s="98"/>
      <c r="BU274" s="98"/>
      <c r="BV274" s="98"/>
      <c r="BW274" s="98"/>
      <c r="BX274" s="98"/>
      <c r="BY274" s="98"/>
      <c r="BZ274" s="98"/>
      <c r="CA274" s="98"/>
      <c r="CB274" s="98"/>
      <c r="CH274" s="97"/>
      <c r="CI274" s="98"/>
      <c r="CJ274" s="98"/>
      <c r="CK274" s="98"/>
      <c r="CL274" s="98"/>
      <c r="CM274" s="98"/>
      <c r="CN274" s="98"/>
      <c r="CO274" s="98"/>
      <c r="CP274" s="98"/>
      <c r="CQ274" s="98"/>
      <c r="CR274" s="98"/>
      <c r="CS274" s="98"/>
      <c r="CT274" s="98"/>
      <c r="CU274" s="98"/>
      <c r="DA274" s="97"/>
      <c r="DB274" s="98"/>
      <c r="DC274" s="98"/>
      <c r="DD274" s="98"/>
      <c r="DE274" s="98"/>
      <c r="DF274" s="98"/>
      <c r="DG274" s="98"/>
      <c r="DH274" s="98"/>
      <c r="DI274" s="98"/>
      <c r="DJ274" s="98"/>
      <c r="DK274" s="98"/>
      <c r="DL274" s="98"/>
      <c r="DM274" s="98"/>
      <c r="DN274" s="98"/>
    </row>
    <row r="275" spans="1:118" hidden="1" outlineLevel="1">
      <c r="A275" s="411" t="str">
        <f>A274</f>
        <v>[ESO Affiliate or Related Undertaking that do not trade / transact with the ESO 4]</v>
      </c>
      <c r="B275" s="97" t="s">
        <v>767</v>
      </c>
      <c r="C275" s="97"/>
      <c r="D275" s="97"/>
      <c r="E275" s="97"/>
      <c r="F275" s="97"/>
      <c r="G275" s="97"/>
      <c r="H275" s="97"/>
      <c r="I275" s="97"/>
      <c r="J275" s="93" t="s">
        <v>631</v>
      </c>
      <c r="K275" s="403"/>
      <c r="L275" s="438"/>
      <c r="M275" s="438"/>
      <c r="N275" s="438"/>
      <c r="O275" s="438"/>
      <c r="P275" s="97"/>
      <c r="Q275" s="97"/>
      <c r="R275" s="97"/>
      <c r="S275" s="97"/>
      <c r="T275" s="97"/>
      <c r="U275" s="97"/>
      <c r="V275" s="97"/>
      <c r="W275" s="97"/>
      <c r="X275" s="97"/>
      <c r="Y275" s="97"/>
      <c r="Z275" s="97"/>
      <c r="AA275" s="97"/>
      <c r="AB275" s="97"/>
      <c r="AC275" s="97"/>
      <c r="AD275" s="98"/>
      <c r="AE275" s="98"/>
      <c r="AF275" s="98"/>
      <c r="AG275" s="98"/>
      <c r="AH275" s="98"/>
      <c r="AI275" s="98"/>
      <c r="AJ275" s="98"/>
      <c r="AK275" s="98"/>
      <c r="AL275" s="98"/>
      <c r="AM275" s="98"/>
      <c r="AN275" s="98"/>
      <c r="AO275" s="98"/>
      <c r="AP275" s="98"/>
      <c r="AQ275" s="97"/>
      <c r="AV275" s="97"/>
      <c r="AW275" s="98"/>
      <c r="AX275" s="98"/>
      <c r="AY275" s="98"/>
      <c r="AZ275" s="98"/>
      <c r="BA275" s="98"/>
      <c r="BB275" s="98"/>
      <c r="BC275" s="98"/>
      <c r="BD275" s="98"/>
      <c r="BE275" s="98"/>
      <c r="BF275" s="98"/>
      <c r="BG275" s="98"/>
      <c r="BH275" s="98"/>
      <c r="BI275" s="98"/>
      <c r="BO275" s="97"/>
      <c r="BP275" s="98"/>
      <c r="BQ275" s="98"/>
      <c r="BR275" s="98"/>
      <c r="BS275" s="98"/>
      <c r="BT275" s="98"/>
      <c r="BU275" s="98"/>
      <c r="BV275" s="98"/>
      <c r="BW275" s="98"/>
      <c r="BX275" s="98"/>
      <c r="BY275" s="98"/>
      <c r="BZ275" s="98"/>
      <c r="CA275" s="98"/>
      <c r="CB275" s="98"/>
      <c r="CH275" s="97"/>
      <c r="CI275" s="98"/>
      <c r="CJ275" s="98"/>
      <c r="CK275" s="98"/>
      <c r="CL275" s="98"/>
      <c r="CM275" s="98"/>
      <c r="CN275" s="98"/>
      <c r="CO275" s="98"/>
      <c r="CP275" s="98"/>
      <c r="CQ275" s="98"/>
      <c r="CR275" s="98"/>
      <c r="CS275" s="98"/>
      <c r="CT275" s="98"/>
      <c r="CU275" s="98"/>
      <c r="DA275" s="97"/>
      <c r="DB275" s="98"/>
      <c r="DC275" s="98"/>
      <c r="DD275" s="98"/>
      <c r="DE275" s="98"/>
      <c r="DF275" s="98"/>
      <c r="DG275" s="98"/>
      <c r="DH275" s="98"/>
      <c r="DI275" s="98"/>
      <c r="DJ275" s="98"/>
      <c r="DK275" s="98"/>
      <c r="DL275" s="98"/>
      <c r="DM275" s="98"/>
      <c r="DN275" s="98"/>
    </row>
    <row r="276" spans="1:118" hidden="1" outlineLevel="1">
      <c r="A276" s="411" t="str">
        <f>A274</f>
        <v>[ESO Affiliate or Related Undertaking that do not trade / transact with the ESO 4]</v>
      </c>
      <c r="B276" s="97" t="s">
        <v>786</v>
      </c>
      <c r="C276" s="97"/>
      <c r="D276" s="97"/>
      <c r="E276" s="97"/>
      <c r="F276" s="97"/>
      <c r="G276" s="97"/>
      <c r="H276" s="97"/>
      <c r="I276" s="97"/>
      <c r="J276" s="93" t="s">
        <v>252</v>
      </c>
      <c r="K276" s="409">
        <f t="shared" ref="K276:O276" si="120">IFERROR(K275/K274,0)</f>
        <v>0</v>
      </c>
      <c r="L276" s="440">
        <f t="shared" si="120"/>
        <v>0</v>
      </c>
      <c r="M276" s="440">
        <f t="shared" si="120"/>
        <v>0</v>
      </c>
      <c r="N276" s="440">
        <f t="shared" si="120"/>
        <v>0</v>
      </c>
      <c r="O276" s="440">
        <f t="shared" si="120"/>
        <v>0</v>
      </c>
      <c r="P276" s="97"/>
      <c r="Q276" s="97"/>
      <c r="R276" s="97"/>
      <c r="S276" s="97"/>
      <c r="T276" s="97"/>
      <c r="U276" s="97"/>
      <c r="V276" s="97"/>
      <c r="W276" s="97"/>
      <c r="X276" s="97"/>
      <c r="Y276" s="97"/>
      <c r="Z276" s="97"/>
      <c r="AA276" s="97"/>
      <c r="AB276" s="97"/>
      <c r="AC276" s="97"/>
      <c r="AD276" s="98"/>
      <c r="AE276" s="98"/>
      <c r="AF276" s="98"/>
      <c r="AG276" s="98"/>
      <c r="AH276" s="98"/>
      <c r="AI276" s="98"/>
      <c r="AJ276" s="98"/>
      <c r="AK276" s="98"/>
      <c r="AL276" s="98"/>
      <c r="AM276" s="98"/>
      <c r="AN276" s="98"/>
      <c r="AO276" s="98"/>
      <c r="AP276" s="98"/>
      <c r="AQ276" s="97"/>
      <c r="AV276" s="97"/>
      <c r="AW276" s="98"/>
      <c r="AX276" s="98"/>
      <c r="AY276" s="98"/>
      <c r="AZ276" s="98"/>
      <c r="BA276" s="98"/>
      <c r="BB276" s="98"/>
      <c r="BC276" s="98"/>
      <c r="BD276" s="98"/>
      <c r="BE276" s="98"/>
      <c r="BF276" s="98"/>
      <c r="BG276" s="98"/>
      <c r="BH276" s="98"/>
      <c r="BI276" s="98"/>
      <c r="BO276" s="97"/>
      <c r="BP276" s="98"/>
      <c r="BQ276" s="98"/>
      <c r="BR276" s="98"/>
      <c r="BS276" s="98"/>
      <c r="BT276" s="98"/>
      <c r="BU276" s="98"/>
      <c r="BV276" s="98"/>
      <c r="BW276" s="98"/>
      <c r="BX276" s="98"/>
      <c r="BY276" s="98"/>
      <c r="BZ276" s="98"/>
      <c r="CA276" s="98"/>
      <c r="CB276" s="98"/>
      <c r="CH276" s="97"/>
      <c r="CI276" s="98"/>
      <c r="CJ276" s="98"/>
      <c r="CK276" s="98"/>
      <c r="CL276" s="98"/>
      <c r="CM276" s="98"/>
      <c r="CN276" s="98"/>
      <c r="CO276" s="98"/>
      <c r="CP276" s="98"/>
      <c r="CQ276" s="98"/>
      <c r="CR276" s="98"/>
      <c r="CS276" s="98"/>
      <c r="CT276" s="98"/>
      <c r="CU276" s="98"/>
      <c r="DA276" s="97"/>
      <c r="DB276" s="98"/>
      <c r="DC276" s="98"/>
      <c r="DD276" s="98"/>
      <c r="DE276" s="98"/>
      <c r="DF276" s="98"/>
      <c r="DG276" s="98"/>
      <c r="DH276" s="98"/>
      <c r="DI276" s="98"/>
      <c r="DJ276" s="98"/>
      <c r="DK276" s="98"/>
      <c r="DL276" s="98"/>
      <c r="DM276" s="98"/>
      <c r="DN276" s="98"/>
    </row>
    <row r="277" spans="1:118" hidden="1" outlineLevel="1">
      <c r="A277" s="410" t="s">
        <v>792</v>
      </c>
      <c r="B277" s="97" t="s">
        <v>785</v>
      </c>
      <c r="C277" s="97"/>
      <c r="D277" s="97"/>
      <c r="E277" s="97"/>
      <c r="F277" s="97"/>
      <c r="G277" s="97"/>
      <c r="H277" s="97"/>
      <c r="I277" s="97"/>
      <c r="J277" s="93" t="s">
        <v>631</v>
      </c>
      <c r="K277" s="403"/>
      <c r="L277" s="438"/>
      <c r="M277" s="438"/>
      <c r="N277" s="438"/>
      <c r="O277" s="438"/>
      <c r="P277" s="97"/>
      <c r="Q277" s="97"/>
      <c r="R277" s="97"/>
      <c r="S277" s="97"/>
      <c r="T277" s="97"/>
      <c r="U277" s="97"/>
      <c r="V277" s="97"/>
      <c r="W277" s="97"/>
      <c r="X277" s="97"/>
      <c r="Y277" s="97"/>
      <c r="Z277" s="97"/>
      <c r="AA277" s="97"/>
      <c r="AB277" s="97"/>
      <c r="AC277" s="97"/>
      <c r="AD277" s="98"/>
      <c r="AE277" s="98"/>
      <c r="AF277" s="98"/>
      <c r="AG277" s="98"/>
      <c r="AH277" s="98"/>
      <c r="AI277" s="98"/>
      <c r="AJ277" s="98"/>
      <c r="AK277" s="98"/>
      <c r="AL277" s="98"/>
      <c r="AM277" s="98"/>
      <c r="AN277" s="98"/>
      <c r="AO277" s="98"/>
      <c r="AP277" s="98"/>
      <c r="AQ277" s="97"/>
      <c r="AV277" s="97"/>
      <c r="AW277" s="98"/>
      <c r="AX277" s="98"/>
      <c r="AY277" s="98"/>
      <c r="AZ277" s="98"/>
      <c r="BA277" s="98"/>
      <c r="BB277" s="98"/>
      <c r="BC277" s="98"/>
      <c r="BD277" s="98"/>
      <c r="BE277" s="98"/>
      <c r="BF277" s="98"/>
      <c r="BG277" s="98"/>
      <c r="BH277" s="98"/>
      <c r="BI277" s="98"/>
      <c r="BO277" s="97"/>
      <c r="BP277" s="98"/>
      <c r="BQ277" s="98"/>
      <c r="BR277" s="98"/>
      <c r="BS277" s="98"/>
      <c r="BT277" s="98"/>
      <c r="BU277" s="98"/>
      <c r="BV277" s="98"/>
      <c r="BW277" s="98"/>
      <c r="BX277" s="98"/>
      <c r="BY277" s="98"/>
      <c r="BZ277" s="98"/>
      <c r="CA277" s="98"/>
      <c r="CB277" s="98"/>
      <c r="CH277" s="97"/>
      <c r="CI277" s="98"/>
      <c r="CJ277" s="98"/>
      <c r="CK277" s="98"/>
      <c r="CL277" s="98"/>
      <c r="CM277" s="98"/>
      <c r="CN277" s="98"/>
      <c r="CO277" s="98"/>
      <c r="CP277" s="98"/>
      <c r="CQ277" s="98"/>
      <c r="CR277" s="98"/>
      <c r="CS277" s="98"/>
      <c r="CT277" s="98"/>
      <c r="CU277" s="98"/>
      <c r="DA277" s="97"/>
      <c r="DB277" s="98"/>
      <c r="DC277" s="98"/>
      <c r="DD277" s="98"/>
      <c r="DE277" s="98"/>
      <c r="DF277" s="98"/>
      <c r="DG277" s="98"/>
      <c r="DH277" s="98"/>
      <c r="DI277" s="98"/>
      <c r="DJ277" s="98"/>
      <c r="DK277" s="98"/>
      <c r="DL277" s="98"/>
      <c r="DM277" s="98"/>
      <c r="DN277" s="98"/>
    </row>
    <row r="278" spans="1:118" hidden="1" outlineLevel="1">
      <c r="A278" s="411" t="str">
        <f>A277</f>
        <v>[ESO Affiliate or Related Undertaking that do not trade / transact with the ESO 5]</v>
      </c>
      <c r="B278" s="97" t="s">
        <v>767</v>
      </c>
      <c r="C278" s="97"/>
      <c r="D278" s="97"/>
      <c r="E278" s="97"/>
      <c r="F278" s="97"/>
      <c r="G278" s="97"/>
      <c r="H278" s="97"/>
      <c r="I278" s="97"/>
      <c r="J278" s="93" t="s">
        <v>631</v>
      </c>
      <c r="K278" s="403"/>
      <c r="L278" s="438"/>
      <c r="M278" s="438"/>
      <c r="N278" s="438"/>
      <c r="O278" s="438"/>
      <c r="P278" s="97"/>
      <c r="Q278" s="97"/>
      <c r="R278" s="97"/>
      <c r="S278" s="97"/>
      <c r="T278" s="97"/>
      <c r="U278" s="97"/>
      <c r="V278" s="97"/>
      <c r="W278" s="97"/>
      <c r="X278" s="97"/>
      <c r="Y278" s="97"/>
      <c r="Z278" s="97"/>
      <c r="AA278" s="97"/>
      <c r="AB278" s="97"/>
      <c r="AC278" s="97"/>
      <c r="AD278" s="98"/>
      <c r="AE278" s="98"/>
      <c r="AF278" s="98"/>
      <c r="AG278" s="98"/>
      <c r="AH278" s="98"/>
      <c r="AI278" s="98"/>
      <c r="AJ278" s="98"/>
      <c r="AK278" s="98"/>
      <c r="AL278" s="98"/>
      <c r="AM278" s="98"/>
      <c r="AN278" s="98"/>
      <c r="AO278" s="98"/>
      <c r="AP278" s="98"/>
      <c r="AQ278" s="97"/>
      <c r="AV278" s="97"/>
      <c r="AW278" s="98"/>
      <c r="AX278" s="98"/>
      <c r="AY278" s="98"/>
      <c r="AZ278" s="98"/>
      <c r="BA278" s="98"/>
      <c r="BB278" s="98"/>
      <c r="BC278" s="98"/>
      <c r="BD278" s="98"/>
      <c r="BE278" s="98"/>
      <c r="BF278" s="98"/>
      <c r="BG278" s="98"/>
      <c r="BH278" s="98"/>
      <c r="BI278" s="98"/>
      <c r="BO278" s="97"/>
      <c r="BP278" s="98"/>
      <c r="BQ278" s="98"/>
      <c r="BR278" s="98"/>
      <c r="BS278" s="98"/>
      <c r="BT278" s="98"/>
      <c r="BU278" s="98"/>
      <c r="BV278" s="98"/>
      <c r="BW278" s="98"/>
      <c r="BX278" s="98"/>
      <c r="BY278" s="98"/>
      <c r="BZ278" s="98"/>
      <c r="CA278" s="98"/>
      <c r="CB278" s="98"/>
      <c r="CH278" s="97"/>
      <c r="CI278" s="98"/>
      <c r="CJ278" s="98"/>
      <c r="CK278" s="98"/>
      <c r="CL278" s="98"/>
      <c r="CM278" s="98"/>
      <c r="CN278" s="98"/>
      <c r="CO278" s="98"/>
      <c r="CP278" s="98"/>
      <c r="CQ278" s="98"/>
      <c r="CR278" s="98"/>
      <c r="CS278" s="98"/>
      <c r="CT278" s="98"/>
      <c r="CU278" s="98"/>
      <c r="DA278" s="97"/>
      <c r="DB278" s="98"/>
      <c r="DC278" s="98"/>
      <c r="DD278" s="98"/>
      <c r="DE278" s="98"/>
      <c r="DF278" s="98"/>
      <c r="DG278" s="98"/>
      <c r="DH278" s="98"/>
      <c r="DI278" s="98"/>
      <c r="DJ278" s="98"/>
      <c r="DK278" s="98"/>
      <c r="DL278" s="98"/>
      <c r="DM278" s="98"/>
      <c r="DN278" s="98"/>
    </row>
    <row r="279" spans="1:118" hidden="1" outlineLevel="1">
      <c r="A279" s="411" t="str">
        <f>A277</f>
        <v>[ESO Affiliate or Related Undertaking that do not trade / transact with the ESO 5]</v>
      </c>
      <c r="B279" s="97" t="s">
        <v>786</v>
      </c>
      <c r="C279" s="97"/>
      <c r="D279" s="97"/>
      <c r="E279" s="97"/>
      <c r="F279" s="97"/>
      <c r="G279" s="97"/>
      <c r="H279" s="97"/>
      <c r="I279" s="97"/>
      <c r="J279" s="93" t="s">
        <v>252</v>
      </c>
      <c r="K279" s="409">
        <f t="shared" ref="K279:O279" si="121">IFERROR(K278/K277,0)</f>
        <v>0</v>
      </c>
      <c r="L279" s="440">
        <f t="shared" si="121"/>
        <v>0</v>
      </c>
      <c r="M279" s="440">
        <f t="shared" si="121"/>
        <v>0</v>
      </c>
      <c r="N279" s="440">
        <f t="shared" si="121"/>
        <v>0</v>
      </c>
      <c r="O279" s="440">
        <f t="shared" si="121"/>
        <v>0</v>
      </c>
      <c r="P279" s="97"/>
      <c r="Q279" s="97"/>
      <c r="R279" s="97"/>
      <c r="S279" s="97"/>
      <c r="T279" s="97"/>
      <c r="U279" s="97"/>
      <c r="V279" s="97"/>
      <c r="W279" s="97"/>
      <c r="X279" s="97"/>
      <c r="Y279" s="97"/>
      <c r="Z279" s="97"/>
      <c r="AA279" s="97"/>
      <c r="AB279" s="97"/>
      <c r="AC279" s="97"/>
      <c r="AD279" s="98"/>
      <c r="AE279" s="98"/>
      <c r="AF279" s="98"/>
      <c r="AG279" s="98"/>
      <c r="AH279" s="98"/>
      <c r="AI279" s="98"/>
      <c r="AJ279" s="98"/>
      <c r="AK279" s="98"/>
      <c r="AL279" s="98"/>
      <c r="AM279" s="98"/>
      <c r="AN279" s="98"/>
      <c r="AO279" s="98"/>
      <c r="AP279" s="98"/>
      <c r="AQ279" s="97"/>
      <c r="AV279" s="97"/>
      <c r="AW279" s="98"/>
      <c r="AX279" s="98"/>
      <c r="AY279" s="98"/>
      <c r="AZ279" s="98"/>
      <c r="BA279" s="98"/>
      <c r="BB279" s="98"/>
      <c r="BC279" s="98"/>
      <c r="BD279" s="98"/>
      <c r="BE279" s="98"/>
      <c r="BF279" s="98"/>
      <c r="BG279" s="98"/>
      <c r="BH279" s="98"/>
      <c r="BI279" s="98"/>
      <c r="BO279" s="97"/>
      <c r="BP279" s="98"/>
      <c r="BQ279" s="98"/>
      <c r="BR279" s="98"/>
      <c r="BS279" s="98"/>
      <c r="BT279" s="98"/>
      <c r="BU279" s="98"/>
      <c r="BV279" s="98"/>
      <c r="BW279" s="98"/>
      <c r="BX279" s="98"/>
      <c r="BY279" s="98"/>
      <c r="BZ279" s="98"/>
      <c r="CA279" s="98"/>
      <c r="CB279" s="98"/>
      <c r="CH279" s="97"/>
      <c r="CI279" s="98"/>
      <c r="CJ279" s="98"/>
      <c r="CK279" s="98"/>
      <c r="CL279" s="98"/>
      <c r="CM279" s="98"/>
      <c r="CN279" s="98"/>
      <c r="CO279" s="98"/>
      <c r="CP279" s="98"/>
      <c r="CQ279" s="98"/>
      <c r="CR279" s="98"/>
      <c r="CS279" s="98"/>
      <c r="CT279" s="98"/>
      <c r="CU279" s="98"/>
      <c r="DA279" s="97"/>
      <c r="DB279" s="98"/>
      <c r="DC279" s="98"/>
      <c r="DD279" s="98"/>
      <c r="DE279" s="98"/>
      <c r="DF279" s="98"/>
      <c r="DG279" s="98"/>
      <c r="DH279" s="98"/>
      <c r="DI279" s="98"/>
      <c r="DJ279" s="98"/>
      <c r="DK279" s="98"/>
      <c r="DL279" s="98"/>
      <c r="DM279" s="98"/>
      <c r="DN279" s="98"/>
    </row>
    <row r="280" spans="1:118" hidden="1" outlineLevel="1">
      <c r="A280" s="410" t="s">
        <v>793</v>
      </c>
      <c r="B280" s="97" t="s">
        <v>785</v>
      </c>
      <c r="C280" s="97"/>
      <c r="D280" s="97"/>
      <c r="E280" s="97"/>
      <c r="F280" s="97"/>
      <c r="G280" s="97"/>
      <c r="H280" s="97"/>
      <c r="I280" s="97"/>
      <c r="J280" s="93" t="s">
        <v>631</v>
      </c>
      <c r="K280" s="403"/>
      <c r="L280" s="438"/>
      <c r="M280" s="438"/>
      <c r="N280" s="438"/>
      <c r="O280" s="438"/>
      <c r="P280" s="97"/>
      <c r="Q280" s="97"/>
      <c r="R280" s="97"/>
      <c r="S280" s="97"/>
      <c r="T280" s="97"/>
      <c r="U280" s="97"/>
      <c r="V280" s="97"/>
      <c r="W280" s="97"/>
      <c r="X280" s="97"/>
      <c r="Y280" s="97"/>
      <c r="Z280" s="97"/>
      <c r="AA280" s="97"/>
      <c r="AB280" s="97"/>
      <c r="AC280" s="97"/>
      <c r="AD280" s="98"/>
      <c r="AE280" s="98"/>
      <c r="AF280" s="98"/>
      <c r="AG280" s="98"/>
      <c r="AH280" s="98"/>
      <c r="AI280" s="98"/>
      <c r="AJ280" s="98"/>
      <c r="AK280" s="98"/>
      <c r="AL280" s="98"/>
      <c r="AM280" s="98"/>
      <c r="AN280" s="98"/>
      <c r="AO280" s="98"/>
      <c r="AP280" s="98"/>
      <c r="AQ280" s="97"/>
      <c r="AV280" s="97"/>
      <c r="AW280" s="98"/>
      <c r="AX280" s="98"/>
      <c r="AY280" s="98"/>
      <c r="AZ280" s="98"/>
      <c r="BA280" s="98"/>
      <c r="BB280" s="98"/>
      <c r="BC280" s="98"/>
      <c r="BD280" s="98"/>
      <c r="BE280" s="98"/>
      <c r="BF280" s="98"/>
      <c r="BG280" s="98"/>
      <c r="BH280" s="98"/>
      <c r="BI280" s="98"/>
      <c r="BO280" s="97"/>
      <c r="BP280" s="98"/>
      <c r="BQ280" s="98"/>
      <c r="BR280" s="98"/>
      <c r="BS280" s="98"/>
      <c r="BT280" s="98"/>
      <c r="BU280" s="98"/>
      <c r="BV280" s="98"/>
      <c r="BW280" s="98"/>
      <c r="BX280" s="98"/>
      <c r="BY280" s="98"/>
      <c r="BZ280" s="98"/>
      <c r="CA280" s="98"/>
      <c r="CB280" s="98"/>
      <c r="CH280" s="97"/>
      <c r="CI280" s="98"/>
      <c r="CJ280" s="98"/>
      <c r="CK280" s="98"/>
      <c r="CL280" s="98"/>
      <c r="CM280" s="98"/>
      <c r="CN280" s="98"/>
      <c r="CO280" s="98"/>
      <c r="CP280" s="98"/>
      <c r="CQ280" s="98"/>
      <c r="CR280" s="98"/>
      <c r="CS280" s="98"/>
      <c r="CT280" s="98"/>
      <c r="CU280" s="98"/>
      <c r="DA280" s="97"/>
      <c r="DB280" s="98"/>
      <c r="DC280" s="98"/>
      <c r="DD280" s="98"/>
      <c r="DE280" s="98"/>
      <c r="DF280" s="98"/>
      <c r="DG280" s="98"/>
      <c r="DH280" s="98"/>
      <c r="DI280" s="98"/>
      <c r="DJ280" s="98"/>
      <c r="DK280" s="98"/>
      <c r="DL280" s="98"/>
      <c r="DM280" s="98"/>
      <c r="DN280" s="98"/>
    </row>
    <row r="281" spans="1:118" hidden="1" outlineLevel="1">
      <c r="A281" s="411" t="str">
        <f>A280</f>
        <v>[ESO Affiliate or Related Undertaking that do not trade / transact with the ESO 6]</v>
      </c>
      <c r="B281" s="97" t="s">
        <v>767</v>
      </c>
      <c r="C281" s="97"/>
      <c r="D281" s="97"/>
      <c r="E281" s="97"/>
      <c r="F281" s="97"/>
      <c r="G281" s="97"/>
      <c r="H281" s="97"/>
      <c r="I281" s="97"/>
      <c r="J281" s="93" t="s">
        <v>631</v>
      </c>
      <c r="K281" s="403"/>
      <c r="L281" s="438"/>
      <c r="M281" s="438"/>
      <c r="N281" s="438"/>
      <c r="O281" s="438"/>
      <c r="P281" s="97"/>
      <c r="Q281" s="97"/>
      <c r="R281" s="97"/>
      <c r="S281" s="97"/>
      <c r="T281" s="97"/>
      <c r="U281" s="97"/>
      <c r="V281" s="97"/>
      <c r="W281" s="97"/>
      <c r="X281" s="97"/>
      <c r="Y281" s="97"/>
      <c r="Z281" s="97"/>
      <c r="AA281" s="97"/>
      <c r="AB281" s="97"/>
      <c r="AC281" s="97"/>
      <c r="AD281" s="98"/>
      <c r="AE281" s="98"/>
      <c r="AF281" s="98"/>
      <c r="AG281" s="98"/>
      <c r="AH281" s="98"/>
      <c r="AI281" s="98"/>
      <c r="AJ281" s="98"/>
      <c r="AK281" s="98"/>
      <c r="AL281" s="98"/>
      <c r="AM281" s="98"/>
      <c r="AN281" s="98"/>
      <c r="AO281" s="98"/>
      <c r="AP281" s="98"/>
      <c r="AQ281" s="97"/>
      <c r="AV281" s="97"/>
      <c r="AW281" s="98"/>
      <c r="AX281" s="98"/>
      <c r="AY281" s="98"/>
      <c r="AZ281" s="98"/>
      <c r="BA281" s="98"/>
      <c r="BB281" s="98"/>
      <c r="BC281" s="98"/>
      <c r="BD281" s="98"/>
      <c r="BE281" s="98"/>
      <c r="BF281" s="98"/>
      <c r="BG281" s="98"/>
      <c r="BH281" s="98"/>
      <c r="BI281" s="98"/>
      <c r="BO281" s="97"/>
      <c r="BP281" s="98"/>
      <c r="BQ281" s="98"/>
      <c r="BR281" s="98"/>
      <c r="BS281" s="98"/>
      <c r="BT281" s="98"/>
      <c r="BU281" s="98"/>
      <c r="BV281" s="98"/>
      <c r="BW281" s="98"/>
      <c r="BX281" s="98"/>
      <c r="BY281" s="98"/>
      <c r="BZ281" s="98"/>
      <c r="CA281" s="98"/>
      <c r="CB281" s="98"/>
      <c r="CH281" s="97"/>
      <c r="CI281" s="98"/>
      <c r="CJ281" s="98"/>
      <c r="CK281" s="98"/>
      <c r="CL281" s="98"/>
      <c r="CM281" s="98"/>
      <c r="CN281" s="98"/>
      <c r="CO281" s="98"/>
      <c r="CP281" s="98"/>
      <c r="CQ281" s="98"/>
      <c r="CR281" s="98"/>
      <c r="CS281" s="98"/>
      <c r="CT281" s="98"/>
      <c r="CU281" s="98"/>
      <c r="DA281" s="97"/>
      <c r="DB281" s="98"/>
      <c r="DC281" s="98"/>
      <c r="DD281" s="98"/>
      <c r="DE281" s="98"/>
      <c r="DF281" s="98"/>
      <c r="DG281" s="98"/>
      <c r="DH281" s="98"/>
      <c r="DI281" s="98"/>
      <c r="DJ281" s="98"/>
      <c r="DK281" s="98"/>
      <c r="DL281" s="98"/>
      <c r="DM281" s="98"/>
      <c r="DN281" s="98"/>
    </row>
    <row r="282" spans="1:118" hidden="1" outlineLevel="1">
      <c r="A282" s="411" t="str">
        <f>A280</f>
        <v>[ESO Affiliate or Related Undertaking that do not trade / transact with the ESO 6]</v>
      </c>
      <c r="B282" s="97" t="s">
        <v>786</v>
      </c>
      <c r="C282" s="97"/>
      <c r="D282" s="97"/>
      <c r="E282" s="97"/>
      <c r="F282" s="97"/>
      <c r="G282" s="97"/>
      <c r="H282" s="97"/>
      <c r="I282" s="97"/>
      <c r="J282" s="93" t="s">
        <v>252</v>
      </c>
      <c r="K282" s="409">
        <f t="shared" ref="K282:O282" si="122">IFERROR(K281/K280,0)</f>
        <v>0</v>
      </c>
      <c r="L282" s="440">
        <f t="shared" si="122"/>
        <v>0</v>
      </c>
      <c r="M282" s="440">
        <f t="shared" si="122"/>
        <v>0</v>
      </c>
      <c r="N282" s="440">
        <f t="shared" si="122"/>
        <v>0</v>
      </c>
      <c r="O282" s="440">
        <f t="shared" si="122"/>
        <v>0</v>
      </c>
      <c r="P282" s="97"/>
      <c r="Q282" s="97"/>
      <c r="R282" s="97"/>
      <c r="S282" s="97"/>
      <c r="T282" s="97"/>
      <c r="U282" s="97"/>
      <c r="V282" s="97"/>
      <c r="W282" s="97"/>
      <c r="X282" s="97"/>
      <c r="Y282" s="97"/>
      <c r="Z282" s="97"/>
      <c r="AA282" s="97"/>
      <c r="AB282" s="97"/>
      <c r="AC282" s="97"/>
      <c r="AD282" s="98"/>
      <c r="AE282" s="98"/>
      <c r="AF282" s="98"/>
      <c r="AG282" s="98"/>
      <c r="AH282" s="98"/>
      <c r="AI282" s="98"/>
      <c r="AJ282" s="98"/>
      <c r="AK282" s="98"/>
      <c r="AL282" s="98"/>
      <c r="AM282" s="98"/>
      <c r="AN282" s="98"/>
      <c r="AO282" s="98"/>
      <c r="AP282" s="98"/>
      <c r="AQ282" s="97"/>
      <c r="AV282" s="97"/>
      <c r="AW282" s="98"/>
      <c r="AX282" s="98"/>
      <c r="AY282" s="98"/>
      <c r="AZ282" s="98"/>
      <c r="BA282" s="98"/>
      <c r="BB282" s="98"/>
      <c r="BC282" s="98"/>
      <c r="BD282" s="98"/>
      <c r="BE282" s="98"/>
      <c r="BF282" s="98"/>
      <c r="BG282" s="98"/>
      <c r="BH282" s="98"/>
      <c r="BI282" s="98"/>
      <c r="BO282" s="97"/>
      <c r="BP282" s="98"/>
      <c r="BQ282" s="98"/>
      <c r="BR282" s="98"/>
      <c r="BS282" s="98"/>
      <c r="BT282" s="98"/>
      <c r="BU282" s="98"/>
      <c r="BV282" s="98"/>
      <c r="BW282" s="98"/>
      <c r="BX282" s="98"/>
      <c r="BY282" s="98"/>
      <c r="BZ282" s="98"/>
      <c r="CA282" s="98"/>
      <c r="CB282" s="98"/>
      <c r="CH282" s="97"/>
      <c r="CI282" s="98"/>
      <c r="CJ282" s="98"/>
      <c r="CK282" s="98"/>
      <c r="CL282" s="98"/>
      <c r="CM282" s="98"/>
      <c r="CN282" s="98"/>
      <c r="CO282" s="98"/>
      <c r="CP282" s="98"/>
      <c r="CQ282" s="98"/>
      <c r="CR282" s="98"/>
      <c r="CS282" s="98"/>
      <c r="CT282" s="98"/>
      <c r="CU282" s="98"/>
      <c r="DA282" s="97"/>
      <c r="DB282" s="98"/>
      <c r="DC282" s="98"/>
      <c r="DD282" s="98"/>
      <c r="DE282" s="98"/>
      <c r="DF282" s="98"/>
      <c r="DG282" s="98"/>
      <c r="DH282" s="98"/>
      <c r="DI282" s="98"/>
      <c r="DJ282" s="98"/>
      <c r="DK282" s="98"/>
      <c r="DL282" s="98"/>
      <c r="DM282" s="98"/>
      <c r="DN282" s="98"/>
    </row>
    <row r="283" spans="1:118" hidden="1" outlineLevel="1">
      <c r="A283" s="97" t="s">
        <v>794</v>
      </c>
      <c r="B283" s="97" t="s">
        <v>785</v>
      </c>
      <c r="C283" s="97"/>
      <c r="D283" s="97"/>
      <c r="E283" s="97"/>
      <c r="F283" s="97"/>
      <c r="G283" s="97"/>
      <c r="H283" s="97"/>
      <c r="I283" s="97"/>
      <c r="J283" s="93" t="s">
        <v>631</v>
      </c>
      <c r="K283" s="403"/>
      <c r="L283" s="438"/>
      <c r="M283" s="438"/>
      <c r="N283" s="438"/>
      <c r="O283" s="438"/>
      <c r="P283" s="97"/>
      <c r="Q283" s="97"/>
      <c r="R283" s="97"/>
      <c r="S283" s="97"/>
      <c r="T283" s="97"/>
      <c r="U283" s="97"/>
      <c r="V283" s="97"/>
      <c r="W283" s="97"/>
      <c r="X283" s="97"/>
      <c r="Y283" s="97"/>
      <c r="Z283" s="97"/>
      <c r="AA283" s="97"/>
      <c r="AB283" s="97"/>
      <c r="AC283" s="97"/>
      <c r="AD283" s="98"/>
      <c r="AE283" s="98"/>
      <c r="AF283" s="98"/>
      <c r="AG283" s="98"/>
      <c r="AH283" s="98"/>
      <c r="AI283" s="98"/>
      <c r="AJ283" s="98"/>
      <c r="AK283" s="98"/>
      <c r="AL283" s="98"/>
      <c r="AM283" s="98"/>
      <c r="AN283" s="98"/>
      <c r="AO283" s="98"/>
      <c r="AP283" s="98"/>
      <c r="AQ283" s="97"/>
      <c r="AV283" s="97"/>
      <c r="AW283" s="98"/>
      <c r="AX283" s="98"/>
      <c r="AY283" s="98"/>
      <c r="AZ283" s="98"/>
      <c r="BA283" s="98"/>
      <c r="BB283" s="98"/>
      <c r="BC283" s="98"/>
      <c r="BD283" s="98"/>
      <c r="BE283" s="98"/>
      <c r="BF283" s="98"/>
      <c r="BG283" s="98"/>
      <c r="BH283" s="98"/>
      <c r="BI283" s="98"/>
      <c r="BO283" s="97"/>
      <c r="BP283" s="98"/>
      <c r="BQ283" s="98"/>
      <c r="BR283" s="98"/>
      <c r="BS283" s="98"/>
      <c r="BT283" s="98"/>
      <c r="BU283" s="98"/>
      <c r="BV283" s="98"/>
      <c r="BW283" s="98"/>
      <c r="BX283" s="98"/>
      <c r="BY283" s="98"/>
      <c r="BZ283" s="98"/>
      <c r="CA283" s="98"/>
      <c r="CB283" s="98"/>
      <c r="CH283" s="97"/>
      <c r="CI283" s="98"/>
      <c r="CJ283" s="98"/>
      <c r="CK283" s="98"/>
      <c r="CL283" s="98"/>
      <c r="CM283" s="98"/>
      <c r="CN283" s="98"/>
      <c r="CO283" s="98"/>
      <c r="CP283" s="98"/>
      <c r="CQ283" s="98"/>
      <c r="CR283" s="98"/>
      <c r="CS283" s="98"/>
      <c r="CT283" s="98"/>
      <c r="CU283" s="98"/>
      <c r="DA283" s="97"/>
      <c r="DB283" s="98"/>
      <c r="DC283" s="98"/>
      <c r="DD283" s="98"/>
      <c r="DE283" s="98"/>
      <c r="DF283" s="98"/>
      <c r="DG283" s="98"/>
      <c r="DH283" s="98"/>
      <c r="DI283" s="98"/>
      <c r="DJ283" s="98"/>
      <c r="DK283" s="98"/>
      <c r="DL283" s="98"/>
      <c r="DM283" s="98"/>
      <c r="DN283" s="98"/>
    </row>
    <row r="284" spans="1:118" hidden="1" outlineLevel="1">
      <c r="A284" s="97" t="s">
        <v>794</v>
      </c>
      <c r="B284" s="97" t="s">
        <v>767</v>
      </c>
      <c r="C284" s="97"/>
      <c r="D284" s="97"/>
      <c r="E284" s="97"/>
      <c r="F284" s="97"/>
      <c r="G284" s="97"/>
      <c r="H284" s="97"/>
      <c r="I284" s="97"/>
      <c r="J284" s="93" t="s">
        <v>631</v>
      </c>
      <c r="K284" s="403"/>
      <c r="L284" s="438"/>
      <c r="M284" s="438"/>
      <c r="N284" s="438"/>
      <c r="O284" s="438"/>
      <c r="P284" s="97"/>
      <c r="Q284" s="97"/>
      <c r="R284" s="97"/>
      <c r="S284" s="97"/>
      <c r="T284" s="97"/>
      <c r="U284" s="97"/>
      <c r="V284" s="97"/>
      <c r="W284" s="97"/>
      <c r="X284" s="97"/>
      <c r="Y284" s="97"/>
      <c r="Z284" s="97"/>
      <c r="AA284" s="97"/>
      <c r="AB284" s="97"/>
      <c r="AC284" s="97"/>
      <c r="AD284" s="98"/>
      <c r="AE284" s="98"/>
      <c r="AF284" s="98"/>
      <c r="AG284" s="98"/>
      <c r="AH284" s="98"/>
      <c r="AI284" s="98"/>
      <c r="AJ284" s="98"/>
      <c r="AK284" s="98"/>
      <c r="AL284" s="98"/>
      <c r="AM284" s="98"/>
      <c r="AN284" s="98"/>
      <c r="AO284" s="98"/>
      <c r="AP284" s="98"/>
      <c r="AQ284" s="97"/>
      <c r="AV284" s="97"/>
      <c r="AW284" s="98"/>
      <c r="AX284" s="98"/>
      <c r="AY284" s="98"/>
      <c r="AZ284" s="98"/>
      <c r="BA284" s="98"/>
      <c r="BB284" s="98"/>
      <c r="BC284" s="98"/>
      <c r="BD284" s="98"/>
      <c r="BE284" s="98"/>
      <c r="BF284" s="98"/>
      <c r="BG284" s="98"/>
      <c r="BH284" s="98"/>
      <c r="BI284" s="98"/>
      <c r="BO284" s="97"/>
      <c r="BP284" s="98"/>
      <c r="BQ284" s="98"/>
      <c r="BR284" s="98"/>
      <c r="BS284" s="98"/>
      <c r="BT284" s="98"/>
      <c r="BU284" s="98"/>
      <c r="BV284" s="98"/>
      <c r="BW284" s="98"/>
      <c r="BX284" s="98"/>
      <c r="BY284" s="98"/>
      <c r="BZ284" s="98"/>
      <c r="CA284" s="98"/>
      <c r="CB284" s="98"/>
      <c r="CH284" s="97"/>
      <c r="CI284" s="98"/>
      <c r="CJ284" s="98"/>
      <c r="CK284" s="98"/>
      <c r="CL284" s="98"/>
      <c r="CM284" s="98"/>
      <c r="CN284" s="98"/>
      <c r="CO284" s="98"/>
      <c r="CP284" s="98"/>
      <c r="CQ284" s="98"/>
      <c r="CR284" s="98"/>
      <c r="CS284" s="98"/>
      <c r="CT284" s="98"/>
      <c r="CU284" s="98"/>
      <c r="DA284" s="97"/>
      <c r="DB284" s="98"/>
      <c r="DC284" s="98"/>
      <c r="DD284" s="98"/>
      <c r="DE284" s="98"/>
      <c r="DF284" s="98"/>
      <c r="DG284" s="98"/>
      <c r="DH284" s="98"/>
      <c r="DI284" s="98"/>
      <c r="DJ284" s="98"/>
      <c r="DK284" s="98"/>
      <c r="DL284" s="98"/>
      <c r="DM284" s="98"/>
      <c r="DN284" s="98"/>
    </row>
    <row r="285" spans="1:118" hidden="1" outlineLevel="1">
      <c r="A285" s="97" t="s">
        <v>794</v>
      </c>
      <c r="B285" s="97" t="s">
        <v>786</v>
      </c>
      <c r="C285" s="97"/>
      <c r="D285" s="97"/>
      <c r="E285" s="97"/>
      <c r="F285" s="97"/>
      <c r="G285" s="97"/>
      <c r="H285" s="97"/>
      <c r="I285" s="97"/>
      <c r="J285" s="93" t="s">
        <v>252</v>
      </c>
      <c r="K285" s="409">
        <f t="shared" ref="K285:O285" si="123">IFERROR(K284/K283,0)</f>
        <v>0</v>
      </c>
      <c r="L285" s="440">
        <f t="shared" si="123"/>
        <v>0</v>
      </c>
      <c r="M285" s="440">
        <f t="shared" si="123"/>
        <v>0</v>
      </c>
      <c r="N285" s="440">
        <f t="shared" si="123"/>
        <v>0</v>
      </c>
      <c r="O285" s="440">
        <f t="shared" si="123"/>
        <v>0</v>
      </c>
      <c r="P285" s="97"/>
      <c r="Q285" s="97"/>
      <c r="R285" s="97"/>
      <c r="S285" s="97"/>
      <c r="T285" s="97"/>
      <c r="U285" s="97"/>
      <c r="V285" s="97"/>
      <c r="W285" s="97"/>
      <c r="X285" s="97"/>
      <c r="Y285" s="97"/>
      <c r="Z285" s="97"/>
      <c r="AA285" s="97"/>
      <c r="AB285" s="97"/>
      <c r="AC285" s="97"/>
      <c r="AD285" s="98"/>
      <c r="AE285" s="98"/>
      <c r="AF285" s="98"/>
      <c r="AG285" s="98"/>
      <c r="AH285" s="98"/>
      <c r="AI285" s="98"/>
      <c r="AJ285" s="98"/>
      <c r="AK285" s="98"/>
      <c r="AL285" s="98"/>
      <c r="AM285" s="98"/>
      <c r="AN285" s="98"/>
      <c r="AO285" s="98"/>
      <c r="AP285" s="98"/>
      <c r="AQ285" s="97"/>
      <c r="AV285" s="97"/>
      <c r="AW285" s="98"/>
      <c r="AX285" s="98"/>
      <c r="AY285" s="98"/>
      <c r="AZ285" s="98"/>
      <c r="BA285" s="98"/>
      <c r="BB285" s="98"/>
      <c r="BC285" s="98"/>
      <c r="BD285" s="98"/>
      <c r="BE285" s="98"/>
      <c r="BF285" s="98"/>
      <c r="BG285" s="98"/>
      <c r="BH285" s="98"/>
      <c r="BI285" s="98"/>
      <c r="BO285" s="97"/>
      <c r="BP285" s="98"/>
      <c r="BQ285" s="98"/>
      <c r="BR285" s="98"/>
      <c r="BS285" s="98"/>
      <c r="BT285" s="98"/>
      <c r="BU285" s="98"/>
      <c r="BV285" s="98"/>
      <c r="BW285" s="98"/>
      <c r="BX285" s="98"/>
      <c r="BY285" s="98"/>
      <c r="BZ285" s="98"/>
      <c r="CA285" s="98"/>
      <c r="CB285" s="98"/>
      <c r="CH285" s="97"/>
      <c r="CI285" s="98"/>
      <c r="CJ285" s="98"/>
      <c r="CK285" s="98"/>
      <c r="CL285" s="98"/>
      <c r="CM285" s="98"/>
      <c r="CN285" s="98"/>
      <c r="CO285" s="98"/>
      <c r="CP285" s="98"/>
      <c r="CQ285" s="98"/>
      <c r="CR285" s="98"/>
      <c r="CS285" s="98"/>
      <c r="CT285" s="98"/>
      <c r="CU285" s="98"/>
      <c r="DA285" s="97"/>
      <c r="DB285" s="98"/>
      <c r="DC285" s="98"/>
      <c r="DD285" s="98"/>
      <c r="DE285" s="98"/>
      <c r="DF285" s="98"/>
      <c r="DG285" s="98"/>
      <c r="DH285" s="98"/>
      <c r="DI285" s="98"/>
      <c r="DJ285" s="98"/>
      <c r="DK285" s="98"/>
      <c r="DL285" s="98"/>
      <c r="DM285" s="98"/>
      <c r="DN285" s="98"/>
    </row>
    <row r="286" spans="1:118" hidden="1" outlineLevel="1">
      <c r="A286" s="97" t="s">
        <v>795</v>
      </c>
      <c r="B286" s="97"/>
      <c r="C286" s="97"/>
      <c r="D286" s="97"/>
      <c r="E286" s="97"/>
      <c r="F286" s="97"/>
      <c r="G286" s="97"/>
      <c r="H286" s="97"/>
      <c r="I286" s="97"/>
      <c r="J286" s="93"/>
      <c r="K286" s="412">
        <f t="shared" ref="K286:O286" si="124">IF(K261&gt;0,IF(K283&gt;=0.75*SUM(K261,K265,K268,K271,K274,K277,K280,K283),"Allowed", "Disallowed"),0)</f>
        <v>0</v>
      </c>
      <c r="L286" s="412">
        <f t="shared" si="124"/>
        <v>0</v>
      </c>
      <c r="M286" s="412">
        <f t="shared" si="124"/>
        <v>0</v>
      </c>
      <c r="N286" s="412">
        <f t="shared" si="124"/>
        <v>0</v>
      </c>
      <c r="O286" s="412">
        <f t="shared" si="124"/>
        <v>0</v>
      </c>
      <c r="P286" s="97"/>
      <c r="Q286" s="97"/>
      <c r="R286" s="97"/>
      <c r="S286" s="97"/>
      <c r="T286" s="97"/>
      <c r="U286" s="97"/>
      <c r="V286" s="97"/>
      <c r="W286" s="97"/>
      <c r="X286" s="97"/>
      <c r="Y286" s="97"/>
      <c r="Z286" s="97"/>
      <c r="AA286" s="97"/>
      <c r="AB286" s="97"/>
      <c r="AC286" s="97"/>
      <c r="AD286" s="98"/>
      <c r="AE286" s="98"/>
      <c r="AF286" s="98"/>
      <c r="AG286" s="98"/>
      <c r="AH286" s="98"/>
      <c r="AI286" s="98"/>
      <c r="AJ286" s="98"/>
      <c r="AK286" s="98"/>
      <c r="AL286" s="98"/>
      <c r="AM286" s="98"/>
      <c r="AN286" s="98"/>
      <c r="AO286" s="98"/>
      <c r="AP286" s="98"/>
      <c r="AQ286" s="97"/>
      <c r="AV286" s="97"/>
      <c r="AW286" s="98"/>
      <c r="AX286" s="98"/>
      <c r="AY286" s="98"/>
      <c r="AZ286" s="98"/>
      <c r="BA286" s="98"/>
      <c r="BB286" s="98"/>
      <c r="BC286" s="98"/>
      <c r="BD286" s="98"/>
      <c r="BE286" s="98"/>
      <c r="BF286" s="98"/>
      <c r="BG286" s="98"/>
      <c r="BH286" s="98"/>
      <c r="BI286" s="98"/>
      <c r="BO286" s="97"/>
      <c r="BP286" s="98"/>
      <c r="BQ286" s="98"/>
      <c r="BR286" s="98"/>
      <c r="BS286" s="98"/>
      <c r="BT286" s="98"/>
      <c r="BU286" s="98"/>
      <c r="BV286" s="98"/>
      <c r="BW286" s="98"/>
      <c r="BX286" s="98"/>
      <c r="BY286" s="98"/>
      <c r="BZ286" s="98"/>
      <c r="CA286" s="98"/>
      <c r="CB286" s="98"/>
      <c r="CH286" s="97"/>
      <c r="CI286" s="98"/>
      <c r="CJ286" s="98"/>
      <c r="CK286" s="98"/>
      <c r="CL286" s="98"/>
      <c r="CM286" s="98"/>
      <c r="CN286" s="98"/>
      <c r="CO286" s="98"/>
      <c r="CP286" s="98"/>
      <c r="CQ286" s="98"/>
      <c r="CR286" s="98"/>
      <c r="CS286" s="98"/>
      <c r="CT286" s="98"/>
      <c r="CU286" s="98"/>
      <c r="DA286" s="97"/>
      <c r="DB286" s="98"/>
      <c r="DC286" s="98"/>
      <c r="DD286" s="98"/>
      <c r="DE286" s="98"/>
      <c r="DF286" s="98"/>
      <c r="DG286" s="98"/>
      <c r="DH286" s="98"/>
      <c r="DI286" s="98"/>
      <c r="DJ286" s="98"/>
      <c r="DK286" s="98"/>
      <c r="DL286" s="98"/>
      <c r="DM286" s="98"/>
      <c r="DN286" s="98"/>
    </row>
    <row r="287" spans="1:118" collapsed="1">
      <c r="A287" s="97"/>
      <c r="B287" s="97"/>
      <c r="C287" s="97"/>
      <c r="D287" s="97"/>
      <c r="E287" s="97"/>
      <c r="F287" s="97"/>
      <c r="G287" s="97"/>
      <c r="H287" s="97"/>
      <c r="I287" s="97"/>
      <c r="J287" s="93"/>
      <c r="K287" s="98"/>
      <c r="L287" s="98"/>
      <c r="M287" s="98"/>
      <c r="N287" s="98"/>
      <c r="O287" s="98"/>
      <c r="P287" s="97"/>
      <c r="Q287" s="97"/>
      <c r="R287" s="97"/>
      <c r="S287" s="97"/>
      <c r="T287" s="97"/>
      <c r="U287" s="97"/>
      <c r="V287" s="97"/>
      <c r="W287" s="97"/>
      <c r="X287" s="97"/>
      <c r="Y287" s="97"/>
      <c r="Z287" s="97"/>
      <c r="AA287" s="97"/>
      <c r="AB287" s="97"/>
      <c r="AQ287" s="97"/>
    </row>
    <row r="288" spans="1:118" hidden="1" outlineLevel="1">
      <c r="A288" s="413" t="str">
        <f>A26</f>
        <v>[Related Party 10]</v>
      </c>
      <c r="B288" s="97"/>
      <c r="C288" s="97"/>
      <c r="D288" s="97"/>
      <c r="E288" s="97"/>
      <c r="F288" s="97"/>
      <c r="G288" s="97"/>
      <c r="H288" s="97"/>
      <c r="I288" s="97"/>
      <c r="J288" s="93"/>
      <c r="K288" s="98"/>
      <c r="L288" s="98"/>
      <c r="M288" s="98"/>
      <c r="N288" s="98"/>
      <c r="O288" s="98"/>
      <c r="P288" s="97"/>
      <c r="Q288" s="97"/>
      <c r="R288" s="97"/>
      <c r="S288" s="97"/>
      <c r="T288" s="97"/>
      <c r="U288" s="97"/>
      <c r="V288" s="97"/>
      <c r="W288" s="97"/>
      <c r="X288" s="97"/>
      <c r="Y288" s="97"/>
      <c r="Z288" s="97"/>
      <c r="AA288" s="97"/>
      <c r="AB288" s="97"/>
      <c r="AQ288" s="97"/>
    </row>
    <row r="289" spans="1:43" hidden="1" outlineLevel="1">
      <c r="A289" s="97" t="s">
        <v>784</v>
      </c>
      <c r="B289" s="97" t="s">
        <v>785</v>
      </c>
      <c r="C289" s="97"/>
      <c r="D289" s="97"/>
      <c r="E289" s="97"/>
      <c r="F289" s="97"/>
      <c r="G289" s="97"/>
      <c r="H289" s="97"/>
      <c r="I289" s="97"/>
      <c r="J289" s="93" t="s">
        <v>631</v>
      </c>
      <c r="K289" s="403"/>
      <c r="L289" s="438"/>
      <c r="M289" s="438"/>
      <c r="N289" s="438"/>
      <c r="O289" s="438"/>
      <c r="P289" s="97"/>
      <c r="Q289" s="97"/>
      <c r="R289" s="97"/>
      <c r="S289" s="97"/>
      <c r="T289" s="97"/>
      <c r="U289" s="97"/>
      <c r="V289" s="97"/>
      <c r="W289" s="97"/>
      <c r="X289" s="97"/>
      <c r="Y289" s="97"/>
      <c r="Z289" s="97"/>
      <c r="AA289" s="97"/>
      <c r="AB289" s="97"/>
      <c r="AQ289" s="97"/>
    </row>
    <row r="290" spans="1:43" hidden="1" outlineLevel="1">
      <c r="A290" s="97" t="s">
        <v>784</v>
      </c>
      <c r="B290" s="97" t="s">
        <v>767</v>
      </c>
      <c r="C290" s="97"/>
      <c r="D290" s="97"/>
      <c r="E290" s="97"/>
      <c r="F290" s="97"/>
      <c r="G290" s="97"/>
      <c r="H290" s="97"/>
      <c r="I290" s="97"/>
      <c r="J290" s="93" t="s">
        <v>631</v>
      </c>
      <c r="K290" s="403"/>
      <c r="L290" s="438"/>
      <c r="M290" s="438"/>
      <c r="N290" s="438"/>
      <c r="O290" s="438"/>
      <c r="P290" s="97"/>
      <c r="Q290" s="97"/>
      <c r="R290" s="97"/>
      <c r="S290" s="97"/>
      <c r="T290" s="97"/>
      <c r="U290" s="97"/>
      <c r="V290" s="97"/>
      <c r="W290" s="97"/>
      <c r="X290" s="97"/>
      <c r="Y290" s="97"/>
      <c r="Z290" s="97"/>
      <c r="AA290" s="97"/>
      <c r="AB290" s="97"/>
      <c r="AQ290" s="97"/>
    </row>
    <row r="291" spans="1:43" hidden="1" outlineLevel="1">
      <c r="A291" s="97" t="s">
        <v>784</v>
      </c>
      <c r="B291" s="97" t="s">
        <v>786</v>
      </c>
      <c r="C291" s="97"/>
      <c r="D291" s="97"/>
      <c r="E291" s="97"/>
      <c r="F291" s="97"/>
      <c r="G291" s="97"/>
      <c r="H291" s="97"/>
      <c r="I291" s="97"/>
      <c r="J291" s="93" t="s">
        <v>252</v>
      </c>
      <c r="K291" s="409">
        <f t="shared" ref="K291:O291" si="125">IFERROR(K290/K289,0)</f>
        <v>0</v>
      </c>
      <c r="L291" s="440">
        <f t="shared" si="125"/>
        <v>0</v>
      </c>
      <c r="M291" s="440">
        <f t="shared" si="125"/>
        <v>0</v>
      </c>
      <c r="N291" s="440">
        <f t="shared" si="125"/>
        <v>0</v>
      </c>
      <c r="O291" s="440">
        <f t="shared" si="125"/>
        <v>0</v>
      </c>
      <c r="P291" s="97"/>
      <c r="Q291" s="97"/>
      <c r="R291" s="97"/>
      <c r="S291" s="97"/>
      <c r="T291" s="97"/>
      <c r="U291" s="97"/>
      <c r="V291" s="97"/>
      <c r="W291" s="97"/>
      <c r="X291" s="97"/>
      <c r="Y291" s="97"/>
      <c r="Z291" s="97"/>
      <c r="AA291" s="97"/>
      <c r="AB291" s="97"/>
      <c r="AQ291" s="97"/>
    </row>
    <row r="292" spans="1:43" hidden="1" outlineLevel="1">
      <c r="A292" s="97" t="s">
        <v>787</v>
      </c>
      <c r="B292" s="97" t="s">
        <v>767</v>
      </c>
      <c r="C292" s="97"/>
      <c r="D292" s="97"/>
      <c r="E292" s="97"/>
      <c r="F292" s="97"/>
      <c r="G292" s="97"/>
      <c r="H292" s="97"/>
      <c r="I292" s="97"/>
      <c r="J292" s="93" t="s">
        <v>631</v>
      </c>
      <c r="K292" s="403"/>
      <c r="L292" s="438"/>
      <c r="M292" s="438"/>
      <c r="N292" s="438"/>
      <c r="O292" s="438"/>
      <c r="P292" s="97"/>
      <c r="Q292" s="97"/>
      <c r="R292" s="97"/>
      <c r="S292" s="97"/>
      <c r="T292" s="97"/>
      <c r="U292" s="97"/>
      <c r="V292" s="97"/>
      <c r="W292" s="97"/>
      <c r="X292" s="97"/>
      <c r="Y292" s="97"/>
      <c r="Z292" s="97"/>
      <c r="AA292" s="97"/>
      <c r="AB292" s="97"/>
      <c r="AQ292" s="97"/>
    </row>
    <row r="293" spans="1:43" hidden="1" outlineLevel="1">
      <c r="A293" s="410" t="s">
        <v>796</v>
      </c>
      <c r="B293" s="97" t="s">
        <v>785</v>
      </c>
      <c r="C293" s="97"/>
      <c r="D293" s="97"/>
      <c r="E293" s="97"/>
      <c r="F293" s="97"/>
      <c r="G293" s="97"/>
      <c r="H293" s="97"/>
      <c r="I293" s="97"/>
      <c r="J293" s="93" t="s">
        <v>631</v>
      </c>
      <c r="K293" s="403"/>
      <c r="L293" s="438"/>
      <c r="M293" s="438"/>
      <c r="N293" s="438"/>
      <c r="O293" s="438"/>
      <c r="P293" s="97"/>
      <c r="Q293" s="97"/>
      <c r="R293" s="97"/>
      <c r="S293" s="97"/>
      <c r="T293" s="97"/>
      <c r="U293" s="97"/>
      <c r="V293" s="97"/>
      <c r="W293" s="97"/>
      <c r="X293" s="97"/>
      <c r="Y293" s="97"/>
      <c r="Z293" s="97"/>
      <c r="AA293" s="97"/>
      <c r="AB293" s="97"/>
      <c r="AQ293" s="97"/>
    </row>
    <row r="294" spans="1:43" hidden="1" outlineLevel="1">
      <c r="A294" s="411" t="str">
        <f>A293</f>
        <v>[ESO Affiliate or Related Undertaking that do not trade / transact with the ESO 1]</v>
      </c>
      <c r="B294" s="97" t="s">
        <v>767</v>
      </c>
      <c r="C294" s="97"/>
      <c r="D294" s="97"/>
      <c r="E294" s="97"/>
      <c r="F294" s="97"/>
      <c r="G294" s="97"/>
      <c r="H294" s="97"/>
      <c r="I294" s="97"/>
      <c r="J294" s="93" t="s">
        <v>631</v>
      </c>
      <c r="K294" s="403"/>
      <c r="L294" s="438"/>
      <c r="M294" s="438"/>
      <c r="N294" s="438"/>
      <c r="O294" s="438"/>
      <c r="P294" s="97"/>
      <c r="Q294" s="97"/>
      <c r="R294" s="97"/>
      <c r="S294" s="97"/>
      <c r="T294" s="97"/>
      <c r="U294" s="97"/>
      <c r="V294" s="97"/>
      <c r="W294" s="97"/>
      <c r="X294" s="97"/>
      <c r="Y294" s="97"/>
      <c r="Z294" s="97"/>
      <c r="AA294" s="97"/>
      <c r="AB294" s="97"/>
      <c r="AQ294" s="97"/>
    </row>
    <row r="295" spans="1:43" hidden="1" outlineLevel="1">
      <c r="A295" s="411" t="str">
        <f>A293</f>
        <v>[ESO Affiliate or Related Undertaking that do not trade / transact with the ESO 1]</v>
      </c>
      <c r="B295" s="97" t="s">
        <v>786</v>
      </c>
      <c r="C295" s="97"/>
      <c r="D295" s="97"/>
      <c r="E295" s="97"/>
      <c r="F295" s="97"/>
      <c r="G295" s="97"/>
      <c r="H295" s="97"/>
      <c r="I295" s="97"/>
      <c r="J295" s="93" t="s">
        <v>252</v>
      </c>
      <c r="K295" s="409">
        <f t="shared" ref="K295:O295" si="126">IFERROR(K294/K293,0)</f>
        <v>0</v>
      </c>
      <c r="L295" s="440">
        <f t="shared" si="126"/>
        <v>0</v>
      </c>
      <c r="M295" s="440">
        <f t="shared" si="126"/>
        <v>0</v>
      </c>
      <c r="N295" s="440">
        <f t="shared" si="126"/>
        <v>0</v>
      </c>
      <c r="O295" s="440">
        <f t="shared" si="126"/>
        <v>0</v>
      </c>
      <c r="P295" s="97"/>
      <c r="Q295" s="97"/>
      <c r="R295" s="97"/>
      <c r="S295" s="97"/>
      <c r="T295" s="97"/>
      <c r="U295" s="97"/>
      <c r="V295" s="97"/>
      <c r="W295" s="97"/>
      <c r="X295" s="97"/>
      <c r="Y295" s="97"/>
      <c r="Z295" s="97"/>
      <c r="AA295" s="97"/>
      <c r="AB295" s="97"/>
      <c r="AQ295" s="97"/>
    </row>
    <row r="296" spans="1:43" hidden="1" outlineLevel="1">
      <c r="A296" s="410" t="s">
        <v>797</v>
      </c>
      <c r="B296" s="97" t="s">
        <v>785</v>
      </c>
      <c r="C296" s="97"/>
      <c r="D296" s="97"/>
      <c r="E296" s="97"/>
      <c r="F296" s="97"/>
      <c r="G296" s="97"/>
      <c r="H296" s="97"/>
      <c r="I296" s="97"/>
      <c r="J296" s="93" t="s">
        <v>631</v>
      </c>
      <c r="K296" s="403"/>
      <c r="L296" s="438"/>
      <c r="M296" s="438"/>
      <c r="N296" s="438"/>
      <c r="O296" s="438"/>
      <c r="P296" s="97"/>
      <c r="Q296" s="97"/>
      <c r="R296" s="97"/>
      <c r="S296" s="97"/>
      <c r="T296" s="97"/>
      <c r="U296" s="97"/>
      <c r="V296" s="97"/>
      <c r="W296" s="97"/>
      <c r="X296" s="97"/>
      <c r="Y296" s="97"/>
      <c r="Z296" s="97"/>
      <c r="AA296" s="97"/>
      <c r="AB296" s="97"/>
      <c r="AQ296" s="97"/>
    </row>
    <row r="297" spans="1:43" hidden="1" outlineLevel="1">
      <c r="A297" s="411" t="str">
        <f>A296</f>
        <v>[ESO Affiliate or Related Undertaking that do not trade / transact with the ESO 2]</v>
      </c>
      <c r="B297" s="97" t="s">
        <v>767</v>
      </c>
      <c r="C297" s="97"/>
      <c r="D297" s="97"/>
      <c r="E297" s="97"/>
      <c r="F297" s="97"/>
      <c r="G297" s="97"/>
      <c r="H297" s="97"/>
      <c r="I297" s="97"/>
      <c r="J297" s="93" t="s">
        <v>631</v>
      </c>
      <c r="K297" s="403"/>
      <c r="L297" s="438"/>
      <c r="M297" s="438"/>
      <c r="N297" s="438"/>
      <c r="O297" s="438"/>
      <c r="P297" s="97"/>
      <c r="Q297" s="97"/>
      <c r="R297" s="97"/>
      <c r="S297" s="97"/>
      <c r="T297" s="97"/>
      <c r="U297" s="97"/>
      <c r="V297" s="97"/>
      <c r="W297" s="97"/>
      <c r="X297" s="97"/>
      <c r="Y297" s="97"/>
      <c r="Z297" s="97"/>
      <c r="AA297" s="97"/>
      <c r="AB297" s="97"/>
      <c r="AQ297" s="97"/>
    </row>
    <row r="298" spans="1:43" hidden="1" outlineLevel="1">
      <c r="A298" s="411" t="str">
        <f>A296</f>
        <v>[ESO Affiliate or Related Undertaking that do not trade / transact with the ESO 2]</v>
      </c>
      <c r="B298" s="97" t="s">
        <v>786</v>
      </c>
      <c r="C298" s="97"/>
      <c r="D298" s="97"/>
      <c r="E298" s="97"/>
      <c r="F298" s="97"/>
      <c r="G298" s="97"/>
      <c r="H298" s="97"/>
      <c r="I298" s="97"/>
      <c r="J298" s="93" t="s">
        <v>252</v>
      </c>
      <c r="K298" s="409">
        <f t="shared" ref="K298:O298" si="127">IFERROR(K297/K296,0)</f>
        <v>0</v>
      </c>
      <c r="L298" s="440">
        <f t="shared" si="127"/>
        <v>0</v>
      </c>
      <c r="M298" s="440">
        <f t="shared" si="127"/>
        <v>0</v>
      </c>
      <c r="N298" s="440">
        <f t="shared" si="127"/>
        <v>0</v>
      </c>
      <c r="O298" s="440">
        <f t="shared" si="127"/>
        <v>0</v>
      </c>
      <c r="P298" s="97"/>
      <c r="Q298" s="97"/>
      <c r="R298" s="97"/>
      <c r="S298" s="97"/>
      <c r="T298" s="97"/>
      <c r="U298" s="97"/>
      <c r="V298" s="97"/>
      <c r="W298" s="97"/>
      <c r="X298" s="97"/>
      <c r="Y298" s="97"/>
      <c r="Z298" s="97"/>
      <c r="AA298" s="97"/>
      <c r="AB298" s="97"/>
      <c r="AQ298" s="97"/>
    </row>
    <row r="299" spans="1:43" hidden="1" outlineLevel="1">
      <c r="A299" s="410" t="s">
        <v>798</v>
      </c>
      <c r="B299" s="97" t="s">
        <v>785</v>
      </c>
      <c r="C299" s="97"/>
      <c r="D299" s="97"/>
      <c r="E299" s="97"/>
      <c r="F299" s="97"/>
      <c r="G299" s="97"/>
      <c r="H299" s="97"/>
      <c r="I299" s="97"/>
      <c r="J299" s="93" t="s">
        <v>631</v>
      </c>
      <c r="K299" s="403"/>
      <c r="L299" s="438"/>
      <c r="M299" s="438"/>
      <c r="N299" s="438"/>
      <c r="O299" s="438"/>
      <c r="P299" s="97"/>
      <c r="Q299" s="97"/>
      <c r="R299" s="97"/>
      <c r="S299" s="97"/>
      <c r="T299" s="97"/>
      <c r="U299" s="97"/>
      <c r="V299" s="97"/>
      <c r="W299" s="97"/>
      <c r="X299" s="97"/>
      <c r="Y299" s="97"/>
      <c r="Z299" s="97"/>
      <c r="AA299" s="97"/>
      <c r="AB299" s="97"/>
      <c r="AQ299" s="97"/>
    </row>
    <row r="300" spans="1:43" hidden="1" outlineLevel="1">
      <c r="A300" s="411" t="str">
        <f>A299</f>
        <v>[ESO Affiliate or Related Undertaking that do not trade / transact with the ESO 3]</v>
      </c>
      <c r="B300" s="97" t="s">
        <v>767</v>
      </c>
      <c r="C300" s="97"/>
      <c r="D300" s="97"/>
      <c r="E300" s="97"/>
      <c r="F300" s="97"/>
      <c r="G300" s="97"/>
      <c r="H300" s="97"/>
      <c r="I300" s="97"/>
      <c r="J300" s="93" t="s">
        <v>631</v>
      </c>
      <c r="K300" s="403"/>
      <c r="L300" s="438"/>
      <c r="M300" s="438"/>
      <c r="N300" s="438"/>
      <c r="O300" s="438"/>
      <c r="P300" s="97"/>
      <c r="Q300" s="97"/>
      <c r="R300" s="97"/>
      <c r="S300" s="97"/>
      <c r="T300" s="97"/>
      <c r="U300" s="97"/>
      <c r="V300" s="97"/>
      <c r="W300" s="97"/>
      <c r="X300" s="97"/>
      <c r="Y300" s="97"/>
      <c r="Z300" s="97"/>
      <c r="AA300" s="97"/>
      <c r="AB300" s="97"/>
      <c r="AQ300" s="97"/>
    </row>
    <row r="301" spans="1:43" hidden="1" outlineLevel="1">
      <c r="A301" s="411" t="str">
        <f>A299</f>
        <v>[ESO Affiliate or Related Undertaking that do not trade / transact with the ESO 3]</v>
      </c>
      <c r="B301" s="97" t="s">
        <v>786</v>
      </c>
      <c r="C301" s="97"/>
      <c r="D301" s="97"/>
      <c r="E301" s="97"/>
      <c r="F301" s="97"/>
      <c r="G301" s="97"/>
      <c r="H301" s="97"/>
      <c r="I301" s="97"/>
      <c r="J301" s="93" t="s">
        <v>252</v>
      </c>
      <c r="K301" s="409">
        <f t="shared" ref="K301:O301" si="128">IFERROR(K300/K299,0)</f>
        <v>0</v>
      </c>
      <c r="L301" s="440">
        <f t="shared" si="128"/>
        <v>0</v>
      </c>
      <c r="M301" s="440">
        <f t="shared" si="128"/>
        <v>0</v>
      </c>
      <c r="N301" s="440">
        <f t="shared" si="128"/>
        <v>0</v>
      </c>
      <c r="O301" s="440">
        <f t="shared" si="128"/>
        <v>0</v>
      </c>
      <c r="P301" s="97"/>
      <c r="Q301" s="97"/>
      <c r="R301" s="97"/>
      <c r="S301" s="97"/>
      <c r="T301" s="97"/>
      <c r="U301" s="97"/>
      <c r="V301" s="97"/>
      <c r="W301" s="97"/>
      <c r="X301" s="97"/>
      <c r="Y301" s="97"/>
      <c r="Z301" s="97"/>
      <c r="AA301" s="97"/>
      <c r="AB301" s="97"/>
      <c r="AQ301" s="97"/>
    </row>
    <row r="302" spans="1:43" hidden="1" outlineLevel="1">
      <c r="A302" s="410" t="s">
        <v>791</v>
      </c>
      <c r="B302" s="97" t="s">
        <v>785</v>
      </c>
      <c r="C302" s="97"/>
      <c r="D302" s="97"/>
      <c r="E302" s="97"/>
      <c r="F302" s="97"/>
      <c r="G302" s="97"/>
      <c r="H302" s="97"/>
      <c r="I302" s="97"/>
      <c r="J302" s="93" t="s">
        <v>631</v>
      </c>
      <c r="K302" s="403"/>
      <c r="L302" s="438"/>
      <c r="M302" s="438"/>
      <c r="N302" s="438"/>
      <c r="O302" s="438"/>
      <c r="P302" s="97"/>
      <c r="Q302" s="97"/>
      <c r="R302" s="97"/>
      <c r="S302" s="97"/>
      <c r="T302" s="97"/>
      <c r="U302" s="97"/>
      <c r="V302" s="97"/>
      <c r="W302" s="97"/>
      <c r="X302" s="97"/>
      <c r="Y302" s="97"/>
      <c r="Z302" s="97"/>
      <c r="AA302" s="97"/>
      <c r="AB302" s="97"/>
      <c r="AQ302" s="97"/>
    </row>
    <row r="303" spans="1:43" hidden="1" outlineLevel="1">
      <c r="A303" s="411" t="str">
        <f>A302</f>
        <v>[ESO Affiliate or Related Undertaking that do not trade / transact with the ESO 4]</v>
      </c>
      <c r="B303" s="97" t="s">
        <v>767</v>
      </c>
      <c r="C303" s="97"/>
      <c r="D303" s="97"/>
      <c r="E303" s="97"/>
      <c r="F303" s="97"/>
      <c r="G303" s="97"/>
      <c r="H303" s="97"/>
      <c r="I303" s="97"/>
      <c r="J303" s="93" t="s">
        <v>631</v>
      </c>
      <c r="K303" s="403"/>
      <c r="L303" s="438"/>
      <c r="M303" s="438"/>
      <c r="N303" s="438"/>
      <c r="O303" s="438"/>
      <c r="P303" s="97"/>
      <c r="Q303" s="97"/>
      <c r="R303" s="97"/>
      <c r="S303" s="97"/>
      <c r="T303" s="97"/>
      <c r="U303" s="97"/>
      <c r="V303" s="97"/>
      <c r="W303" s="97"/>
      <c r="X303" s="97"/>
      <c r="Y303" s="97"/>
      <c r="Z303" s="97"/>
      <c r="AA303" s="97"/>
      <c r="AB303" s="97"/>
      <c r="AQ303" s="97"/>
    </row>
    <row r="304" spans="1:43" hidden="1" outlineLevel="1">
      <c r="A304" s="411" t="str">
        <f>A302</f>
        <v>[ESO Affiliate or Related Undertaking that do not trade / transact with the ESO 4]</v>
      </c>
      <c r="B304" s="97" t="s">
        <v>786</v>
      </c>
      <c r="C304" s="97"/>
      <c r="D304" s="97"/>
      <c r="E304" s="97"/>
      <c r="F304" s="97"/>
      <c r="G304" s="97"/>
      <c r="H304" s="97"/>
      <c r="I304" s="97"/>
      <c r="J304" s="93" t="s">
        <v>252</v>
      </c>
      <c r="K304" s="409">
        <f t="shared" ref="K304:O304" si="129">IFERROR(K303/K302,0)</f>
        <v>0</v>
      </c>
      <c r="L304" s="440">
        <f t="shared" si="129"/>
        <v>0</v>
      </c>
      <c r="M304" s="440">
        <f t="shared" si="129"/>
        <v>0</v>
      </c>
      <c r="N304" s="440">
        <f t="shared" si="129"/>
        <v>0</v>
      </c>
      <c r="O304" s="440">
        <f t="shared" si="129"/>
        <v>0</v>
      </c>
      <c r="P304" s="97"/>
      <c r="Q304" s="97"/>
      <c r="R304" s="97"/>
      <c r="S304" s="97"/>
      <c r="T304" s="97"/>
      <c r="U304" s="97"/>
      <c r="V304" s="97"/>
      <c r="W304" s="97"/>
      <c r="X304" s="97"/>
      <c r="Y304" s="97"/>
      <c r="Z304" s="97"/>
      <c r="AA304" s="97"/>
      <c r="AB304" s="97"/>
      <c r="AQ304" s="97"/>
    </row>
    <row r="305" spans="1:118" hidden="1" outlineLevel="1">
      <c r="A305" s="410" t="s">
        <v>792</v>
      </c>
      <c r="B305" s="97" t="s">
        <v>785</v>
      </c>
      <c r="C305" s="97"/>
      <c r="D305" s="97"/>
      <c r="E305" s="97"/>
      <c r="F305" s="97"/>
      <c r="G305" s="97"/>
      <c r="H305" s="97"/>
      <c r="I305" s="97"/>
      <c r="J305" s="93" t="s">
        <v>631</v>
      </c>
      <c r="K305" s="403"/>
      <c r="L305" s="438"/>
      <c r="M305" s="438"/>
      <c r="N305" s="438"/>
      <c r="O305" s="438"/>
      <c r="P305" s="97"/>
      <c r="Q305" s="97"/>
      <c r="R305" s="97"/>
      <c r="S305" s="97"/>
      <c r="T305" s="97"/>
      <c r="U305" s="97"/>
      <c r="V305" s="97"/>
      <c r="W305" s="97"/>
      <c r="X305" s="97"/>
      <c r="Y305" s="97"/>
      <c r="Z305" s="97"/>
      <c r="AA305" s="97"/>
      <c r="AB305" s="97"/>
      <c r="AQ305" s="97"/>
    </row>
    <row r="306" spans="1:118" hidden="1" outlineLevel="1">
      <c r="A306" s="411" t="str">
        <f>A305</f>
        <v>[ESO Affiliate or Related Undertaking that do not trade / transact with the ESO 5]</v>
      </c>
      <c r="B306" s="97" t="s">
        <v>767</v>
      </c>
      <c r="C306" s="97"/>
      <c r="D306" s="97"/>
      <c r="E306" s="97"/>
      <c r="F306" s="97"/>
      <c r="G306" s="97"/>
      <c r="H306" s="97"/>
      <c r="I306" s="97"/>
      <c r="J306" s="93" t="s">
        <v>631</v>
      </c>
      <c r="K306" s="403"/>
      <c r="L306" s="438"/>
      <c r="M306" s="438"/>
      <c r="N306" s="438"/>
      <c r="O306" s="438"/>
      <c r="P306" s="97"/>
      <c r="Q306" s="97"/>
      <c r="R306" s="97"/>
      <c r="S306" s="97"/>
      <c r="T306" s="97"/>
      <c r="U306" s="97"/>
      <c r="V306" s="97"/>
      <c r="W306" s="97"/>
      <c r="X306" s="97"/>
      <c r="Y306" s="97"/>
      <c r="Z306" s="97"/>
      <c r="AA306" s="97"/>
      <c r="AB306" s="97"/>
      <c r="AC306" s="97"/>
      <c r="AD306" s="98"/>
      <c r="AE306" s="98"/>
      <c r="AF306" s="98"/>
      <c r="AG306" s="98"/>
      <c r="AH306" s="98"/>
      <c r="AI306" s="98"/>
      <c r="AJ306" s="98"/>
      <c r="AK306" s="98"/>
      <c r="AL306" s="98"/>
      <c r="AM306" s="98"/>
      <c r="AN306" s="98"/>
      <c r="AO306" s="98"/>
      <c r="AP306" s="98"/>
      <c r="AQ306" s="97"/>
      <c r="AV306" s="97"/>
      <c r="AW306" s="98"/>
      <c r="AX306" s="98"/>
      <c r="AY306" s="98"/>
      <c r="AZ306" s="98"/>
      <c r="BA306" s="98"/>
      <c r="BB306" s="98"/>
      <c r="BC306" s="98"/>
      <c r="BD306" s="98"/>
      <c r="BE306" s="98"/>
      <c r="BF306" s="98"/>
      <c r="BG306" s="98"/>
      <c r="BH306" s="98"/>
      <c r="BI306" s="98"/>
      <c r="BO306" s="97"/>
      <c r="BP306" s="98"/>
      <c r="BQ306" s="98"/>
      <c r="BR306" s="98"/>
      <c r="BS306" s="98"/>
      <c r="BT306" s="98"/>
      <c r="BU306" s="98"/>
      <c r="BV306" s="98"/>
      <c r="BW306" s="98"/>
      <c r="BX306" s="98"/>
      <c r="BY306" s="98"/>
      <c r="BZ306" s="98"/>
      <c r="CA306" s="98"/>
      <c r="CB306" s="98"/>
      <c r="CH306" s="97"/>
      <c r="CI306" s="98"/>
      <c r="CJ306" s="98"/>
      <c r="CK306" s="98"/>
      <c r="CL306" s="98"/>
      <c r="CM306" s="98"/>
      <c r="CN306" s="98"/>
      <c r="CO306" s="98"/>
      <c r="CP306" s="98"/>
      <c r="CQ306" s="98"/>
      <c r="CR306" s="98"/>
      <c r="CS306" s="98"/>
      <c r="CT306" s="98"/>
      <c r="CU306" s="98"/>
      <c r="DA306" s="97"/>
      <c r="DB306" s="98"/>
      <c r="DC306" s="98"/>
      <c r="DD306" s="98"/>
      <c r="DE306" s="98"/>
      <c r="DF306" s="98"/>
      <c r="DG306" s="98"/>
      <c r="DH306" s="98"/>
      <c r="DI306" s="98"/>
      <c r="DJ306" s="98"/>
      <c r="DK306" s="98"/>
      <c r="DL306" s="98"/>
      <c r="DM306" s="98"/>
      <c r="DN306" s="98"/>
    </row>
    <row r="307" spans="1:118" hidden="1" outlineLevel="1">
      <c r="A307" s="411" t="str">
        <f>A305</f>
        <v>[ESO Affiliate or Related Undertaking that do not trade / transact with the ESO 5]</v>
      </c>
      <c r="B307" s="97" t="s">
        <v>786</v>
      </c>
      <c r="C307" s="97"/>
      <c r="D307" s="97"/>
      <c r="E307" s="97"/>
      <c r="F307" s="97"/>
      <c r="G307" s="97"/>
      <c r="H307" s="97"/>
      <c r="I307" s="97"/>
      <c r="J307" s="93" t="s">
        <v>252</v>
      </c>
      <c r="K307" s="409">
        <f t="shared" ref="K307:O307" si="130">IFERROR(K306/K305,0)</f>
        <v>0</v>
      </c>
      <c r="L307" s="440">
        <f t="shared" si="130"/>
        <v>0</v>
      </c>
      <c r="M307" s="440">
        <f t="shared" si="130"/>
        <v>0</v>
      </c>
      <c r="N307" s="440">
        <f t="shared" si="130"/>
        <v>0</v>
      </c>
      <c r="O307" s="440">
        <f t="shared" si="130"/>
        <v>0</v>
      </c>
      <c r="P307" s="97"/>
      <c r="Q307" s="97"/>
      <c r="R307" s="97"/>
      <c r="S307" s="97"/>
      <c r="T307" s="97"/>
      <c r="U307" s="97"/>
      <c r="V307" s="97"/>
      <c r="W307" s="97"/>
      <c r="X307" s="97"/>
      <c r="Y307" s="97"/>
      <c r="Z307" s="97"/>
      <c r="AA307" s="97"/>
      <c r="AB307" s="97"/>
      <c r="AC307" s="97"/>
      <c r="AD307" s="98"/>
      <c r="AE307" s="98"/>
      <c r="AF307" s="98"/>
      <c r="AG307" s="98"/>
      <c r="AH307" s="98"/>
      <c r="AI307" s="98"/>
      <c r="AJ307" s="98"/>
      <c r="AK307" s="98"/>
      <c r="AL307" s="98"/>
      <c r="AM307" s="98"/>
      <c r="AN307" s="98"/>
      <c r="AO307" s="98"/>
      <c r="AP307" s="98"/>
      <c r="AQ307" s="97"/>
      <c r="AV307" s="97"/>
      <c r="AW307" s="98"/>
      <c r="AX307" s="98"/>
      <c r="AY307" s="98"/>
      <c r="AZ307" s="98"/>
      <c r="BA307" s="98"/>
      <c r="BB307" s="98"/>
      <c r="BC307" s="98"/>
      <c r="BD307" s="98"/>
      <c r="BE307" s="98"/>
      <c r="BF307" s="98"/>
      <c r="BG307" s="98"/>
      <c r="BH307" s="98"/>
      <c r="BI307" s="98"/>
      <c r="BO307" s="97"/>
      <c r="BP307" s="98"/>
      <c r="BQ307" s="98"/>
      <c r="BR307" s="98"/>
      <c r="BS307" s="98"/>
      <c r="BT307" s="98"/>
      <c r="BU307" s="98"/>
      <c r="BV307" s="98"/>
      <c r="BW307" s="98"/>
      <c r="BX307" s="98"/>
      <c r="BY307" s="98"/>
      <c r="BZ307" s="98"/>
      <c r="CA307" s="98"/>
      <c r="CB307" s="98"/>
      <c r="CH307" s="97"/>
      <c r="CI307" s="98"/>
      <c r="CJ307" s="98"/>
      <c r="CK307" s="98"/>
      <c r="CL307" s="98"/>
      <c r="CM307" s="98"/>
      <c r="CN307" s="98"/>
      <c r="CO307" s="98"/>
      <c r="CP307" s="98"/>
      <c r="CQ307" s="98"/>
      <c r="CR307" s="98"/>
      <c r="CS307" s="98"/>
      <c r="CT307" s="98"/>
      <c r="CU307" s="98"/>
      <c r="DA307" s="97"/>
      <c r="DB307" s="98"/>
      <c r="DC307" s="98"/>
      <c r="DD307" s="98"/>
      <c r="DE307" s="98"/>
      <c r="DF307" s="98"/>
      <c r="DG307" s="98"/>
      <c r="DH307" s="98"/>
      <c r="DI307" s="98"/>
      <c r="DJ307" s="98"/>
      <c r="DK307" s="98"/>
      <c r="DL307" s="98"/>
      <c r="DM307" s="98"/>
      <c r="DN307" s="98"/>
    </row>
    <row r="308" spans="1:118" hidden="1" outlineLevel="1">
      <c r="A308" s="410" t="s">
        <v>793</v>
      </c>
      <c r="B308" s="97" t="s">
        <v>785</v>
      </c>
      <c r="C308" s="97"/>
      <c r="D308" s="97"/>
      <c r="E308" s="97"/>
      <c r="F308" s="97"/>
      <c r="G308" s="97"/>
      <c r="H308" s="97"/>
      <c r="I308" s="97"/>
      <c r="J308" s="93" t="s">
        <v>631</v>
      </c>
      <c r="K308" s="403"/>
      <c r="L308" s="438"/>
      <c r="M308" s="438"/>
      <c r="N308" s="438"/>
      <c r="O308" s="438"/>
      <c r="P308" s="97"/>
      <c r="Q308" s="97"/>
      <c r="R308" s="97"/>
      <c r="S308" s="97"/>
      <c r="T308" s="97"/>
      <c r="U308" s="97"/>
      <c r="V308" s="97"/>
      <c r="W308" s="97"/>
      <c r="X308" s="97"/>
      <c r="Y308" s="97"/>
      <c r="Z308" s="97"/>
      <c r="AA308" s="97"/>
      <c r="AB308" s="97"/>
      <c r="AC308" s="97"/>
      <c r="AD308" s="98"/>
      <c r="AE308" s="98"/>
      <c r="AF308" s="98"/>
      <c r="AG308" s="98"/>
      <c r="AH308" s="98"/>
      <c r="AI308" s="98"/>
      <c r="AJ308" s="98"/>
      <c r="AK308" s="98"/>
      <c r="AL308" s="98"/>
      <c r="AM308" s="98"/>
      <c r="AN308" s="98"/>
      <c r="AO308" s="98"/>
      <c r="AP308" s="98"/>
      <c r="AQ308" s="97"/>
      <c r="AV308" s="97"/>
      <c r="AW308" s="98"/>
      <c r="AX308" s="98"/>
      <c r="AY308" s="98"/>
      <c r="AZ308" s="98"/>
      <c r="BA308" s="98"/>
      <c r="BB308" s="98"/>
      <c r="BC308" s="98"/>
      <c r="BD308" s="98"/>
      <c r="BE308" s="98"/>
      <c r="BF308" s="98"/>
      <c r="BG308" s="98"/>
      <c r="BH308" s="98"/>
      <c r="BI308" s="98"/>
      <c r="BO308" s="97"/>
      <c r="BP308" s="98"/>
      <c r="BQ308" s="98"/>
      <c r="BR308" s="98"/>
      <c r="BS308" s="98"/>
      <c r="BT308" s="98"/>
      <c r="BU308" s="98"/>
      <c r="BV308" s="98"/>
      <c r="BW308" s="98"/>
      <c r="BX308" s="98"/>
      <c r="BY308" s="98"/>
      <c r="BZ308" s="98"/>
      <c r="CA308" s="98"/>
      <c r="CB308" s="98"/>
      <c r="CH308" s="97"/>
      <c r="CI308" s="98"/>
      <c r="CJ308" s="98"/>
      <c r="CK308" s="98"/>
      <c r="CL308" s="98"/>
      <c r="CM308" s="98"/>
      <c r="CN308" s="98"/>
      <c r="CO308" s="98"/>
      <c r="CP308" s="98"/>
      <c r="CQ308" s="98"/>
      <c r="CR308" s="98"/>
      <c r="CS308" s="98"/>
      <c r="CT308" s="98"/>
      <c r="CU308" s="98"/>
      <c r="DA308" s="97"/>
      <c r="DB308" s="98"/>
      <c r="DC308" s="98"/>
      <c r="DD308" s="98"/>
      <c r="DE308" s="98"/>
      <c r="DF308" s="98"/>
      <c r="DG308" s="98"/>
      <c r="DH308" s="98"/>
      <c r="DI308" s="98"/>
      <c r="DJ308" s="98"/>
      <c r="DK308" s="98"/>
      <c r="DL308" s="98"/>
      <c r="DM308" s="98"/>
      <c r="DN308" s="98"/>
    </row>
    <row r="309" spans="1:118" hidden="1" outlineLevel="1">
      <c r="A309" s="411" t="str">
        <f>A308</f>
        <v>[ESO Affiliate or Related Undertaking that do not trade / transact with the ESO 6]</v>
      </c>
      <c r="B309" s="97" t="s">
        <v>767</v>
      </c>
      <c r="C309" s="97"/>
      <c r="D309" s="97"/>
      <c r="E309" s="97"/>
      <c r="F309" s="97"/>
      <c r="G309" s="97"/>
      <c r="H309" s="97"/>
      <c r="I309" s="97"/>
      <c r="J309" s="93" t="s">
        <v>631</v>
      </c>
      <c r="K309" s="403"/>
      <c r="L309" s="438"/>
      <c r="M309" s="438"/>
      <c r="N309" s="438"/>
      <c r="O309" s="438"/>
      <c r="P309" s="97"/>
      <c r="Q309" s="97"/>
      <c r="R309" s="97"/>
      <c r="S309" s="97"/>
      <c r="T309" s="97"/>
      <c r="U309" s="97"/>
      <c r="V309" s="97"/>
      <c r="W309" s="97"/>
      <c r="X309" s="97"/>
      <c r="Y309" s="97"/>
      <c r="Z309" s="97"/>
      <c r="AA309" s="97"/>
      <c r="AB309" s="97"/>
      <c r="AC309" s="97"/>
      <c r="AD309" s="98"/>
      <c r="AE309" s="98"/>
      <c r="AF309" s="98"/>
      <c r="AG309" s="98"/>
      <c r="AH309" s="98"/>
      <c r="AI309" s="98"/>
      <c r="AJ309" s="98"/>
      <c r="AK309" s="98"/>
      <c r="AL309" s="98"/>
      <c r="AM309" s="98"/>
      <c r="AN309" s="98"/>
      <c r="AO309" s="98"/>
      <c r="AP309" s="98"/>
      <c r="AQ309" s="97"/>
      <c r="AV309" s="97"/>
      <c r="AW309" s="98"/>
      <c r="AX309" s="98"/>
      <c r="AY309" s="98"/>
      <c r="AZ309" s="98"/>
      <c r="BA309" s="98"/>
      <c r="BB309" s="98"/>
      <c r="BC309" s="98"/>
      <c r="BD309" s="98"/>
      <c r="BE309" s="98"/>
      <c r="BF309" s="98"/>
      <c r="BG309" s="98"/>
      <c r="BH309" s="98"/>
      <c r="BI309" s="98"/>
      <c r="BO309" s="97"/>
      <c r="BP309" s="98"/>
      <c r="BQ309" s="98"/>
      <c r="BR309" s="98"/>
      <c r="BS309" s="98"/>
      <c r="BT309" s="98"/>
      <c r="BU309" s="98"/>
      <c r="BV309" s="98"/>
      <c r="BW309" s="98"/>
      <c r="BX309" s="98"/>
      <c r="BY309" s="98"/>
      <c r="BZ309" s="98"/>
      <c r="CA309" s="98"/>
      <c r="CB309" s="98"/>
      <c r="CH309" s="97"/>
      <c r="CI309" s="98"/>
      <c r="CJ309" s="98"/>
      <c r="CK309" s="98"/>
      <c r="CL309" s="98"/>
      <c r="CM309" s="98"/>
      <c r="CN309" s="98"/>
      <c r="CO309" s="98"/>
      <c r="CP309" s="98"/>
      <c r="CQ309" s="98"/>
      <c r="CR309" s="98"/>
      <c r="CS309" s="98"/>
      <c r="CT309" s="98"/>
      <c r="CU309" s="98"/>
      <c r="DA309" s="97"/>
      <c r="DB309" s="98"/>
      <c r="DC309" s="98"/>
      <c r="DD309" s="98"/>
      <c r="DE309" s="98"/>
      <c r="DF309" s="98"/>
      <c r="DG309" s="98"/>
      <c r="DH309" s="98"/>
      <c r="DI309" s="98"/>
      <c r="DJ309" s="98"/>
      <c r="DK309" s="98"/>
      <c r="DL309" s="98"/>
      <c r="DM309" s="98"/>
      <c r="DN309" s="98"/>
    </row>
    <row r="310" spans="1:118" hidden="1" outlineLevel="1">
      <c r="A310" s="411" t="str">
        <f>A308</f>
        <v>[ESO Affiliate or Related Undertaking that do not trade / transact with the ESO 6]</v>
      </c>
      <c r="B310" s="97" t="s">
        <v>786</v>
      </c>
      <c r="C310" s="97"/>
      <c r="D310" s="97"/>
      <c r="E310" s="97"/>
      <c r="F310" s="97"/>
      <c r="G310" s="97"/>
      <c r="H310" s="97"/>
      <c r="I310" s="97"/>
      <c r="J310" s="93" t="s">
        <v>252</v>
      </c>
      <c r="K310" s="409">
        <f t="shared" ref="K310:O310" si="131">IFERROR(K309/K308,0)</f>
        <v>0</v>
      </c>
      <c r="L310" s="440">
        <f t="shared" si="131"/>
        <v>0</v>
      </c>
      <c r="M310" s="440">
        <f t="shared" si="131"/>
        <v>0</v>
      </c>
      <c r="N310" s="440">
        <f t="shared" si="131"/>
        <v>0</v>
      </c>
      <c r="O310" s="440">
        <f t="shared" si="131"/>
        <v>0</v>
      </c>
      <c r="P310" s="97"/>
      <c r="Q310" s="97"/>
      <c r="R310" s="97"/>
      <c r="S310" s="97"/>
      <c r="T310" s="97"/>
      <c r="U310" s="97"/>
      <c r="V310" s="97"/>
      <c r="W310" s="97"/>
      <c r="X310" s="97"/>
      <c r="Y310" s="97"/>
      <c r="Z310" s="97"/>
      <c r="AA310" s="97"/>
      <c r="AB310" s="97"/>
      <c r="AC310" s="97"/>
      <c r="AD310" s="98"/>
      <c r="AE310" s="98"/>
      <c r="AF310" s="98"/>
      <c r="AG310" s="98"/>
      <c r="AH310" s="98"/>
      <c r="AI310" s="98"/>
      <c r="AJ310" s="98"/>
      <c r="AK310" s="98"/>
      <c r="AL310" s="98"/>
      <c r="AM310" s="98"/>
      <c r="AN310" s="98"/>
      <c r="AO310" s="98"/>
      <c r="AP310" s="98"/>
      <c r="AQ310" s="97"/>
      <c r="AV310" s="97"/>
      <c r="AW310" s="98"/>
      <c r="AX310" s="98"/>
      <c r="AY310" s="98"/>
      <c r="AZ310" s="98"/>
      <c r="BA310" s="98"/>
      <c r="BB310" s="98"/>
      <c r="BC310" s="98"/>
      <c r="BD310" s="98"/>
      <c r="BE310" s="98"/>
      <c r="BF310" s="98"/>
      <c r="BG310" s="98"/>
      <c r="BH310" s="98"/>
      <c r="BI310" s="98"/>
      <c r="BO310" s="97"/>
      <c r="BP310" s="98"/>
      <c r="BQ310" s="98"/>
      <c r="BR310" s="98"/>
      <c r="BS310" s="98"/>
      <c r="BT310" s="98"/>
      <c r="BU310" s="98"/>
      <c r="BV310" s="98"/>
      <c r="BW310" s="98"/>
      <c r="BX310" s="98"/>
      <c r="BY310" s="98"/>
      <c r="BZ310" s="98"/>
      <c r="CA310" s="98"/>
      <c r="CB310" s="98"/>
      <c r="CH310" s="97"/>
      <c r="CI310" s="98"/>
      <c r="CJ310" s="98"/>
      <c r="CK310" s="98"/>
      <c r="CL310" s="98"/>
      <c r="CM310" s="98"/>
      <c r="CN310" s="98"/>
      <c r="CO310" s="98"/>
      <c r="CP310" s="98"/>
      <c r="CQ310" s="98"/>
      <c r="CR310" s="98"/>
      <c r="CS310" s="98"/>
      <c r="CT310" s="98"/>
      <c r="CU310" s="98"/>
      <c r="DA310" s="97"/>
      <c r="DB310" s="98"/>
      <c r="DC310" s="98"/>
      <c r="DD310" s="98"/>
      <c r="DE310" s="98"/>
      <c r="DF310" s="98"/>
      <c r="DG310" s="98"/>
      <c r="DH310" s="98"/>
      <c r="DI310" s="98"/>
      <c r="DJ310" s="98"/>
      <c r="DK310" s="98"/>
      <c r="DL310" s="98"/>
      <c r="DM310" s="98"/>
      <c r="DN310" s="98"/>
    </row>
    <row r="311" spans="1:118" hidden="1" outlineLevel="1">
      <c r="A311" s="97" t="s">
        <v>794</v>
      </c>
      <c r="B311" s="97" t="s">
        <v>785</v>
      </c>
      <c r="C311" s="97"/>
      <c r="D311" s="97"/>
      <c r="E311" s="97"/>
      <c r="F311" s="97"/>
      <c r="G311" s="97"/>
      <c r="H311" s="97"/>
      <c r="I311" s="97"/>
      <c r="J311" s="93" t="s">
        <v>631</v>
      </c>
      <c r="K311" s="403"/>
      <c r="L311" s="438"/>
      <c r="M311" s="438"/>
      <c r="N311" s="438"/>
      <c r="O311" s="438"/>
      <c r="P311" s="97"/>
      <c r="Q311" s="97"/>
      <c r="R311" s="97"/>
      <c r="S311" s="97"/>
      <c r="T311" s="97"/>
      <c r="U311" s="97"/>
      <c r="V311" s="97"/>
      <c r="W311" s="97"/>
      <c r="X311" s="97"/>
      <c r="Y311" s="97"/>
      <c r="Z311" s="97"/>
      <c r="AA311" s="97"/>
      <c r="AB311" s="97"/>
      <c r="AC311" s="97"/>
      <c r="AD311" s="98"/>
      <c r="AE311" s="98"/>
      <c r="AF311" s="98"/>
      <c r="AG311" s="98"/>
      <c r="AH311" s="98"/>
      <c r="AI311" s="98"/>
      <c r="AJ311" s="98"/>
      <c r="AK311" s="98"/>
      <c r="AL311" s="98"/>
      <c r="AM311" s="98"/>
      <c r="AN311" s="98"/>
      <c r="AO311" s="98"/>
      <c r="AP311" s="98"/>
      <c r="AQ311" s="97"/>
      <c r="AV311" s="97"/>
      <c r="AW311" s="98"/>
      <c r="AX311" s="98"/>
      <c r="AY311" s="98"/>
      <c r="AZ311" s="98"/>
      <c r="BA311" s="98"/>
      <c r="BB311" s="98"/>
      <c r="BC311" s="98"/>
      <c r="BD311" s="98"/>
      <c r="BE311" s="98"/>
      <c r="BF311" s="98"/>
      <c r="BG311" s="98"/>
      <c r="BH311" s="98"/>
      <c r="BI311" s="98"/>
      <c r="BO311" s="97"/>
      <c r="BP311" s="98"/>
      <c r="BQ311" s="98"/>
      <c r="BR311" s="98"/>
      <c r="BS311" s="98"/>
      <c r="BT311" s="98"/>
      <c r="BU311" s="98"/>
      <c r="BV311" s="98"/>
      <c r="BW311" s="98"/>
      <c r="BX311" s="98"/>
      <c r="BY311" s="98"/>
      <c r="BZ311" s="98"/>
      <c r="CA311" s="98"/>
      <c r="CB311" s="98"/>
      <c r="CH311" s="97"/>
      <c r="CI311" s="98"/>
      <c r="CJ311" s="98"/>
      <c r="CK311" s="98"/>
      <c r="CL311" s="98"/>
      <c r="CM311" s="98"/>
      <c r="CN311" s="98"/>
      <c r="CO311" s="98"/>
      <c r="CP311" s="98"/>
      <c r="CQ311" s="98"/>
      <c r="CR311" s="98"/>
      <c r="CS311" s="98"/>
      <c r="CT311" s="98"/>
      <c r="CU311" s="98"/>
      <c r="DA311" s="97"/>
      <c r="DB311" s="98"/>
      <c r="DC311" s="98"/>
      <c r="DD311" s="98"/>
      <c r="DE311" s="98"/>
      <c r="DF311" s="98"/>
      <c r="DG311" s="98"/>
      <c r="DH311" s="98"/>
      <c r="DI311" s="98"/>
      <c r="DJ311" s="98"/>
      <c r="DK311" s="98"/>
      <c r="DL311" s="98"/>
      <c r="DM311" s="98"/>
      <c r="DN311" s="98"/>
    </row>
    <row r="312" spans="1:118" hidden="1" outlineLevel="1">
      <c r="A312" s="97" t="s">
        <v>794</v>
      </c>
      <c r="B312" s="97" t="s">
        <v>767</v>
      </c>
      <c r="C312" s="97"/>
      <c r="D312" s="97"/>
      <c r="E312" s="97"/>
      <c r="F312" s="97"/>
      <c r="G312" s="97"/>
      <c r="H312" s="97"/>
      <c r="I312" s="97"/>
      <c r="J312" s="93" t="s">
        <v>631</v>
      </c>
      <c r="K312" s="403"/>
      <c r="L312" s="438"/>
      <c r="M312" s="438"/>
      <c r="N312" s="438"/>
      <c r="O312" s="438"/>
      <c r="P312" s="97"/>
      <c r="Q312" s="97"/>
      <c r="R312" s="97"/>
      <c r="S312" s="97"/>
      <c r="T312" s="97"/>
      <c r="U312" s="97"/>
      <c r="V312" s="97"/>
      <c r="W312" s="97"/>
      <c r="X312" s="97"/>
      <c r="Y312" s="97"/>
      <c r="Z312" s="97"/>
      <c r="AA312" s="97"/>
      <c r="AB312" s="97"/>
      <c r="AC312" s="97"/>
      <c r="AD312" s="98"/>
      <c r="AE312" s="98"/>
      <c r="AF312" s="98"/>
      <c r="AG312" s="98"/>
      <c r="AH312" s="98"/>
      <c r="AI312" s="98"/>
      <c r="AJ312" s="98"/>
      <c r="AK312" s="98"/>
      <c r="AL312" s="98"/>
      <c r="AM312" s="98"/>
      <c r="AN312" s="98"/>
      <c r="AO312" s="98"/>
      <c r="AP312" s="98"/>
      <c r="AQ312" s="97"/>
      <c r="AV312" s="97"/>
      <c r="AW312" s="98"/>
      <c r="AX312" s="98"/>
      <c r="AY312" s="98"/>
      <c r="AZ312" s="98"/>
      <c r="BA312" s="98"/>
      <c r="BB312" s="98"/>
      <c r="BC312" s="98"/>
      <c r="BD312" s="98"/>
      <c r="BE312" s="98"/>
      <c r="BF312" s="98"/>
      <c r="BG312" s="98"/>
      <c r="BH312" s="98"/>
      <c r="BI312" s="98"/>
      <c r="BO312" s="97"/>
      <c r="BP312" s="98"/>
      <c r="BQ312" s="98"/>
      <c r="BR312" s="98"/>
      <c r="BS312" s="98"/>
      <c r="BT312" s="98"/>
      <c r="BU312" s="98"/>
      <c r="BV312" s="98"/>
      <c r="BW312" s="98"/>
      <c r="BX312" s="98"/>
      <c r="BY312" s="98"/>
      <c r="BZ312" s="98"/>
      <c r="CA312" s="98"/>
      <c r="CB312" s="98"/>
      <c r="CH312" s="97"/>
      <c r="CI312" s="98"/>
      <c r="CJ312" s="98"/>
      <c r="CK312" s="98"/>
      <c r="CL312" s="98"/>
      <c r="CM312" s="98"/>
      <c r="CN312" s="98"/>
      <c r="CO312" s="98"/>
      <c r="CP312" s="98"/>
      <c r="CQ312" s="98"/>
      <c r="CR312" s="98"/>
      <c r="CS312" s="98"/>
      <c r="CT312" s="98"/>
      <c r="CU312" s="98"/>
      <c r="DA312" s="97"/>
      <c r="DB312" s="98"/>
      <c r="DC312" s="98"/>
      <c r="DD312" s="98"/>
      <c r="DE312" s="98"/>
      <c r="DF312" s="98"/>
      <c r="DG312" s="98"/>
      <c r="DH312" s="98"/>
      <c r="DI312" s="98"/>
      <c r="DJ312" s="98"/>
      <c r="DK312" s="98"/>
      <c r="DL312" s="98"/>
      <c r="DM312" s="98"/>
      <c r="DN312" s="98"/>
    </row>
    <row r="313" spans="1:118" hidden="1" outlineLevel="1">
      <c r="A313" s="97" t="s">
        <v>794</v>
      </c>
      <c r="B313" s="97" t="s">
        <v>786</v>
      </c>
      <c r="C313" s="97"/>
      <c r="D313" s="97"/>
      <c r="E313" s="97"/>
      <c r="F313" s="97"/>
      <c r="G313" s="97"/>
      <c r="H313" s="97"/>
      <c r="I313" s="97"/>
      <c r="J313" s="93" t="s">
        <v>252</v>
      </c>
      <c r="K313" s="409">
        <f t="shared" ref="K313:O313" si="132">IFERROR(K312/K311,0)</f>
        <v>0</v>
      </c>
      <c r="L313" s="440">
        <f t="shared" si="132"/>
        <v>0</v>
      </c>
      <c r="M313" s="440">
        <f t="shared" si="132"/>
        <v>0</v>
      </c>
      <c r="N313" s="440">
        <f t="shared" si="132"/>
        <v>0</v>
      </c>
      <c r="O313" s="440">
        <f t="shared" si="132"/>
        <v>0</v>
      </c>
      <c r="P313" s="97"/>
      <c r="Q313" s="97"/>
      <c r="R313" s="97"/>
      <c r="S313" s="97"/>
      <c r="T313" s="97"/>
      <c r="U313" s="97"/>
      <c r="V313" s="97"/>
      <c r="W313" s="97"/>
      <c r="X313" s="97"/>
      <c r="Y313" s="97"/>
      <c r="Z313" s="97"/>
      <c r="AA313" s="97"/>
      <c r="AB313" s="97"/>
      <c r="AC313" s="97"/>
      <c r="AD313" s="98"/>
      <c r="AE313" s="98"/>
      <c r="AF313" s="98"/>
      <c r="AG313" s="98"/>
      <c r="AH313" s="98"/>
      <c r="AI313" s="98"/>
      <c r="AJ313" s="98"/>
      <c r="AK313" s="98"/>
      <c r="AL313" s="98"/>
      <c r="AM313" s="98"/>
      <c r="AN313" s="98"/>
      <c r="AO313" s="98"/>
      <c r="AP313" s="98"/>
      <c r="AQ313" s="97"/>
      <c r="AV313" s="97"/>
      <c r="AW313" s="98"/>
      <c r="AX313" s="98"/>
      <c r="AY313" s="98"/>
      <c r="AZ313" s="98"/>
      <c r="BA313" s="98"/>
      <c r="BB313" s="98"/>
      <c r="BC313" s="98"/>
      <c r="BD313" s="98"/>
      <c r="BE313" s="98"/>
      <c r="BF313" s="98"/>
      <c r="BG313" s="98"/>
      <c r="BH313" s="98"/>
      <c r="BI313" s="98"/>
      <c r="BO313" s="97"/>
      <c r="BP313" s="98"/>
      <c r="BQ313" s="98"/>
      <c r="BR313" s="98"/>
      <c r="BS313" s="98"/>
      <c r="BT313" s="98"/>
      <c r="BU313" s="98"/>
      <c r="BV313" s="98"/>
      <c r="BW313" s="98"/>
      <c r="BX313" s="98"/>
      <c r="BY313" s="98"/>
      <c r="BZ313" s="98"/>
      <c r="CA313" s="98"/>
      <c r="CB313" s="98"/>
      <c r="CH313" s="97"/>
      <c r="CI313" s="98"/>
      <c r="CJ313" s="98"/>
      <c r="CK313" s="98"/>
      <c r="CL313" s="98"/>
      <c r="CM313" s="98"/>
      <c r="CN313" s="98"/>
      <c r="CO313" s="98"/>
      <c r="CP313" s="98"/>
      <c r="CQ313" s="98"/>
      <c r="CR313" s="98"/>
      <c r="CS313" s="98"/>
      <c r="CT313" s="98"/>
      <c r="CU313" s="98"/>
      <c r="DA313" s="97"/>
      <c r="DB313" s="98"/>
      <c r="DC313" s="98"/>
      <c r="DD313" s="98"/>
      <c r="DE313" s="98"/>
      <c r="DF313" s="98"/>
      <c r="DG313" s="98"/>
      <c r="DH313" s="98"/>
      <c r="DI313" s="98"/>
      <c r="DJ313" s="98"/>
      <c r="DK313" s="98"/>
      <c r="DL313" s="98"/>
      <c r="DM313" s="98"/>
      <c r="DN313" s="98"/>
    </row>
    <row r="314" spans="1:118" hidden="1" outlineLevel="1">
      <c r="A314" s="97" t="s">
        <v>795</v>
      </c>
      <c r="B314" s="97"/>
      <c r="C314" s="97"/>
      <c r="D314" s="97"/>
      <c r="E314" s="97"/>
      <c r="F314" s="97"/>
      <c r="G314" s="97"/>
      <c r="H314" s="97"/>
      <c r="I314" s="97"/>
      <c r="J314" s="93"/>
      <c r="K314" s="412">
        <f t="shared" ref="K314:O314" si="133">IF(K289&gt;0,IF(K311&gt;=0.75*SUM(K289,K293,K296,K299,K302,K305,K308,K311),"Allowed", "Disallowed"),0)</f>
        <v>0</v>
      </c>
      <c r="L314" s="412">
        <f t="shared" si="133"/>
        <v>0</v>
      </c>
      <c r="M314" s="412">
        <f t="shared" si="133"/>
        <v>0</v>
      </c>
      <c r="N314" s="412">
        <f t="shared" si="133"/>
        <v>0</v>
      </c>
      <c r="O314" s="412">
        <f t="shared" si="133"/>
        <v>0</v>
      </c>
      <c r="P314" s="97"/>
      <c r="Q314" s="97"/>
      <c r="R314" s="97"/>
      <c r="S314" s="97"/>
      <c r="T314" s="97"/>
      <c r="U314" s="97"/>
      <c r="V314" s="97"/>
      <c r="W314" s="97"/>
      <c r="X314" s="97"/>
      <c r="Y314" s="97"/>
      <c r="Z314" s="97"/>
      <c r="AA314" s="97"/>
      <c r="AB314" s="97"/>
      <c r="AC314" s="97"/>
      <c r="AD314" s="98"/>
      <c r="AE314" s="98"/>
      <c r="AF314" s="98"/>
      <c r="AG314" s="98"/>
      <c r="AH314" s="98"/>
      <c r="AI314" s="98"/>
      <c r="AJ314" s="98"/>
      <c r="AK314" s="98"/>
      <c r="AL314" s="98"/>
      <c r="AM314" s="98"/>
      <c r="AN314" s="98"/>
      <c r="AO314" s="98"/>
      <c r="AP314" s="98"/>
      <c r="AQ314" s="97"/>
      <c r="AV314" s="97"/>
      <c r="AW314" s="98"/>
      <c r="AX314" s="98"/>
      <c r="AY314" s="98"/>
      <c r="AZ314" s="98"/>
      <c r="BA314" s="98"/>
      <c r="BB314" s="98"/>
      <c r="BC314" s="98"/>
      <c r="BD314" s="98"/>
      <c r="BE314" s="98"/>
      <c r="BF314" s="98"/>
      <c r="BG314" s="98"/>
      <c r="BH314" s="98"/>
      <c r="BI314" s="98"/>
      <c r="BO314" s="97"/>
      <c r="BP314" s="98"/>
      <c r="BQ314" s="98"/>
      <c r="BR314" s="98"/>
      <c r="BS314" s="98"/>
      <c r="BT314" s="98"/>
      <c r="BU314" s="98"/>
      <c r="BV314" s="98"/>
      <c r="BW314" s="98"/>
      <c r="BX314" s="98"/>
      <c r="BY314" s="98"/>
      <c r="BZ314" s="98"/>
      <c r="CA314" s="98"/>
      <c r="CB314" s="98"/>
      <c r="CH314" s="97"/>
      <c r="CI314" s="98"/>
      <c r="CJ314" s="98"/>
      <c r="CK314" s="98"/>
      <c r="CL314" s="98"/>
      <c r="CM314" s="98"/>
      <c r="CN314" s="98"/>
      <c r="CO314" s="98"/>
      <c r="CP314" s="98"/>
      <c r="CQ314" s="98"/>
      <c r="CR314" s="98"/>
      <c r="CS314" s="98"/>
      <c r="CT314" s="98"/>
      <c r="CU314" s="98"/>
      <c r="DA314" s="97"/>
      <c r="DB314" s="98"/>
      <c r="DC314" s="98"/>
      <c r="DD314" s="98"/>
      <c r="DE314" s="98"/>
      <c r="DF314" s="98"/>
      <c r="DG314" s="98"/>
      <c r="DH314" s="98"/>
      <c r="DI314" s="98"/>
      <c r="DJ314" s="98"/>
      <c r="DK314" s="98"/>
      <c r="DL314" s="98"/>
      <c r="DM314" s="98"/>
      <c r="DN314" s="98"/>
    </row>
    <row r="315" spans="1:118" collapsed="1">
      <c r="A315" s="97"/>
      <c r="B315" s="97"/>
      <c r="C315" s="97"/>
      <c r="D315" s="97"/>
      <c r="E315" s="97"/>
      <c r="F315" s="97"/>
      <c r="G315" s="97"/>
      <c r="H315" s="97"/>
      <c r="I315" s="97"/>
      <c r="J315" s="93"/>
      <c r="K315" s="98"/>
      <c r="L315" s="98"/>
      <c r="M315" s="98"/>
      <c r="N315" s="98"/>
      <c r="O315" s="98"/>
      <c r="P315" s="97"/>
      <c r="Q315" s="97"/>
      <c r="R315" s="97"/>
      <c r="S315" s="97"/>
      <c r="T315" s="97"/>
      <c r="U315" s="97"/>
      <c r="V315" s="97"/>
      <c r="W315" s="97"/>
      <c r="X315" s="97"/>
      <c r="Y315" s="97"/>
      <c r="Z315" s="97"/>
      <c r="AA315" s="97"/>
      <c r="AB315" s="97"/>
      <c r="AC315" s="97"/>
      <c r="AD315" s="98"/>
      <c r="AE315" s="98"/>
      <c r="AF315" s="98"/>
      <c r="AG315" s="98"/>
      <c r="AH315" s="98"/>
      <c r="AI315" s="98"/>
      <c r="AJ315" s="98"/>
      <c r="AK315" s="98"/>
      <c r="AL315" s="98"/>
      <c r="AM315" s="98"/>
      <c r="AN315" s="98"/>
      <c r="AO315" s="98"/>
      <c r="AP315" s="98"/>
      <c r="AQ315" s="97"/>
      <c r="AV315" s="97"/>
      <c r="AW315" s="98"/>
      <c r="AX315" s="98"/>
      <c r="AY315" s="98"/>
      <c r="AZ315" s="98"/>
      <c r="BA315" s="98"/>
      <c r="BB315" s="98"/>
      <c r="BC315" s="98"/>
      <c r="BD315" s="98"/>
      <c r="BE315" s="98"/>
      <c r="BF315" s="98"/>
      <c r="BG315" s="98"/>
      <c r="BH315" s="98"/>
      <c r="BI315" s="98"/>
      <c r="BO315" s="97"/>
      <c r="BP315" s="98"/>
      <c r="BQ315" s="98"/>
      <c r="BR315" s="98"/>
      <c r="BS315" s="98"/>
      <c r="BT315" s="98"/>
      <c r="BU315" s="98"/>
      <c r="BV315" s="98"/>
      <c r="BW315" s="98"/>
      <c r="BX315" s="98"/>
      <c r="BY315" s="98"/>
      <c r="BZ315" s="98"/>
      <c r="CA315" s="98"/>
      <c r="CB315" s="98"/>
      <c r="CH315" s="97"/>
      <c r="CI315" s="98"/>
      <c r="CJ315" s="98"/>
      <c r="CK315" s="98"/>
      <c r="CL315" s="98"/>
      <c r="CM315" s="98"/>
      <c r="CN315" s="98"/>
      <c r="CO315" s="98"/>
      <c r="CP315" s="98"/>
      <c r="CQ315" s="98"/>
      <c r="CR315" s="98"/>
      <c r="CS315" s="98"/>
      <c r="CT315" s="98"/>
      <c r="CU315" s="98"/>
      <c r="DA315" s="97"/>
      <c r="DB315" s="98"/>
      <c r="DC315" s="98"/>
      <c r="DD315" s="98"/>
      <c r="DE315" s="98"/>
      <c r="DF315" s="98"/>
      <c r="DG315" s="98"/>
      <c r="DH315" s="98"/>
      <c r="DI315" s="98"/>
      <c r="DJ315" s="98"/>
      <c r="DK315" s="98"/>
      <c r="DL315" s="98"/>
      <c r="DM315" s="98"/>
      <c r="DN315" s="98"/>
    </row>
    <row r="316" spans="1:118" hidden="1" outlineLevel="1">
      <c r="A316" s="413" t="str">
        <f>A27</f>
        <v>[Related Party 11]</v>
      </c>
      <c r="B316" s="97"/>
      <c r="C316" s="97"/>
      <c r="D316" s="97"/>
      <c r="E316" s="97"/>
      <c r="F316" s="97"/>
      <c r="G316" s="97"/>
      <c r="H316" s="97"/>
      <c r="I316" s="97"/>
      <c r="J316" s="93"/>
      <c r="K316" s="98"/>
      <c r="L316" s="98"/>
      <c r="M316" s="98"/>
      <c r="N316" s="98"/>
      <c r="O316" s="98"/>
      <c r="P316" s="97"/>
      <c r="Q316" s="97"/>
      <c r="R316" s="97"/>
      <c r="S316" s="97"/>
      <c r="T316" s="97"/>
      <c r="U316" s="97"/>
      <c r="V316" s="97"/>
      <c r="W316" s="97"/>
      <c r="X316" s="97"/>
      <c r="Y316" s="97"/>
      <c r="Z316" s="97"/>
      <c r="AA316" s="97"/>
      <c r="AB316" s="97"/>
      <c r="AC316" s="97"/>
      <c r="AD316" s="98"/>
      <c r="AE316" s="98"/>
      <c r="AF316" s="98"/>
      <c r="AG316" s="98"/>
      <c r="AH316" s="98"/>
      <c r="AI316" s="98"/>
      <c r="AJ316" s="98"/>
      <c r="AK316" s="98"/>
      <c r="AL316" s="98"/>
      <c r="AM316" s="98"/>
      <c r="AN316" s="98"/>
      <c r="AO316" s="98"/>
      <c r="AP316" s="98"/>
      <c r="AQ316" s="97"/>
      <c r="AV316" s="97"/>
      <c r="AW316" s="98"/>
      <c r="AX316" s="98"/>
      <c r="AY316" s="98"/>
      <c r="AZ316" s="98"/>
      <c r="BA316" s="98"/>
      <c r="BB316" s="98"/>
      <c r="BC316" s="98"/>
      <c r="BD316" s="98"/>
      <c r="BE316" s="98"/>
      <c r="BF316" s="98"/>
      <c r="BG316" s="98"/>
      <c r="BH316" s="98"/>
      <c r="BI316" s="98"/>
      <c r="BO316" s="97"/>
      <c r="BP316" s="98"/>
      <c r="BQ316" s="98"/>
      <c r="BR316" s="98"/>
      <c r="BS316" s="98"/>
      <c r="BT316" s="98"/>
      <c r="BU316" s="98"/>
      <c r="BV316" s="98"/>
      <c r="BW316" s="98"/>
      <c r="BX316" s="98"/>
      <c r="BY316" s="98"/>
      <c r="BZ316" s="98"/>
      <c r="CA316" s="98"/>
      <c r="CB316" s="98"/>
      <c r="CH316" s="97"/>
      <c r="CI316" s="98"/>
      <c r="CJ316" s="98"/>
      <c r="CK316" s="98"/>
      <c r="CL316" s="98"/>
      <c r="CM316" s="98"/>
      <c r="CN316" s="98"/>
      <c r="CO316" s="98"/>
      <c r="CP316" s="98"/>
      <c r="CQ316" s="98"/>
      <c r="CR316" s="98"/>
      <c r="CS316" s="98"/>
      <c r="CT316" s="98"/>
      <c r="CU316" s="98"/>
      <c r="DA316" s="97"/>
      <c r="DB316" s="98"/>
      <c r="DC316" s="98"/>
      <c r="DD316" s="98"/>
      <c r="DE316" s="98"/>
      <c r="DF316" s="98"/>
      <c r="DG316" s="98"/>
      <c r="DH316" s="98"/>
      <c r="DI316" s="98"/>
      <c r="DJ316" s="98"/>
      <c r="DK316" s="98"/>
      <c r="DL316" s="98"/>
      <c r="DM316" s="98"/>
      <c r="DN316" s="98"/>
    </row>
    <row r="317" spans="1:118" hidden="1" outlineLevel="1">
      <c r="A317" s="97" t="s">
        <v>784</v>
      </c>
      <c r="B317" s="97" t="s">
        <v>785</v>
      </c>
      <c r="C317" s="97"/>
      <c r="D317" s="97"/>
      <c r="E317" s="97"/>
      <c r="F317" s="97"/>
      <c r="G317" s="97"/>
      <c r="H317" s="97"/>
      <c r="I317" s="97"/>
      <c r="J317" s="93" t="s">
        <v>631</v>
      </c>
      <c r="K317" s="403"/>
      <c r="L317" s="438"/>
      <c r="M317" s="438"/>
      <c r="N317" s="438"/>
      <c r="O317" s="438"/>
      <c r="P317" s="97"/>
      <c r="Q317" s="97"/>
      <c r="R317" s="97"/>
      <c r="S317" s="97"/>
      <c r="T317" s="97"/>
      <c r="U317" s="97"/>
      <c r="V317" s="97"/>
      <c r="W317" s="97"/>
      <c r="X317" s="97"/>
      <c r="Y317" s="97"/>
      <c r="Z317" s="97"/>
      <c r="AA317" s="97"/>
      <c r="AB317" s="97"/>
      <c r="AC317" s="97"/>
      <c r="AD317" s="98"/>
      <c r="AE317" s="98"/>
      <c r="AF317" s="98"/>
      <c r="AG317" s="98"/>
      <c r="AH317" s="98"/>
      <c r="AI317" s="98"/>
      <c r="AJ317" s="98"/>
      <c r="AK317" s="98"/>
      <c r="AL317" s="98"/>
      <c r="AM317" s="98"/>
      <c r="AN317" s="98"/>
      <c r="AO317" s="98"/>
      <c r="AP317" s="98"/>
      <c r="AQ317" s="97"/>
      <c r="AV317" s="97"/>
      <c r="AW317" s="98"/>
      <c r="AX317" s="98"/>
      <c r="AY317" s="98"/>
      <c r="AZ317" s="98"/>
      <c r="BA317" s="98"/>
      <c r="BB317" s="98"/>
      <c r="BC317" s="98"/>
      <c r="BD317" s="98"/>
      <c r="BE317" s="98"/>
      <c r="BF317" s="98"/>
      <c r="BG317" s="98"/>
      <c r="BH317" s="98"/>
      <c r="BI317" s="98"/>
      <c r="BO317" s="97"/>
      <c r="BP317" s="98"/>
      <c r="BQ317" s="98"/>
      <c r="BR317" s="98"/>
      <c r="BS317" s="98"/>
      <c r="BT317" s="98"/>
      <c r="BU317" s="98"/>
      <c r="BV317" s="98"/>
      <c r="BW317" s="98"/>
      <c r="BX317" s="98"/>
      <c r="BY317" s="98"/>
      <c r="BZ317" s="98"/>
      <c r="CA317" s="98"/>
      <c r="CB317" s="98"/>
      <c r="CH317" s="97"/>
      <c r="CI317" s="98"/>
      <c r="CJ317" s="98"/>
      <c r="CK317" s="98"/>
      <c r="CL317" s="98"/>
      <c r="CM317" s="98"/>
      <c r="CN317" s="98"/>
      <c r="CO317" s="98"/>
      <c r="CP317" s="98"/>
      <c r="CQ317" s="98"/>
      <c r="CR317" s="98"/>
      <c r="CS317" s="98"/>
      <c r="CT317" s="98"/>
      <c r="CU317" s="98"/>
      <c r="DA317" s="97"/>
      <c r="DB317" s="98"/>
      <c r="DC317" s="98"/>
      <c r="DD317" s="98"/>
      <c r="DE317" s="98"/>
      <c r="DF317" s="98"/>
      <c r="DG317" s="98"/>
      <c r="DH317" s="98"/>
      <c r="DI317" s="98"/>
      <c r="DJ317" s="98"/>
      <c r="DK317" s="98"/>
      <c r="DL317" s="98"/>
      <c r="DM317" s="98"/>
      <c r="DN317" s="98"/>
    </row>
    <row r="318" spans="1:118" hidden="1" outlineLevel="1">
      <c r="A318" s="97" t="s">
        <v>784</v>
      </c>
      <c r="B318" s="97" t="s">
        <v>767</v>
      </c>
      <c r="C318" s="97"/>
      <c r="D318" s="97"/>
      <c r="E318" s="97"/>
      <c r="F318" s="97"/>
      <c r="G318" s="97"/>
      <c r="H318" s="97"/>
      <c r="I318" s="97"/>
      <c r="J318" s="93" t="s">
        <v>631</v>
      </c>
      <c r="K318" s="403"/>
      <c r="L318" s="438"/>
      <c r="M318" s="438"/>
      <c r="N318" s="438"/>
      <c r="O318" s="438"/>
      <c r="P318" s="97"/>
      <c r="Q318" s="97"/>
      <c r="R318" s="97"/>
      <c r="S318" s="97"/>
      <c r="T318" s="97"/>
      <c r="U318" s="97"/>
      <c r="V318" s="97"/>
      <c r="W318" s="97"/>
      <c r="X318" s="97"/>
      <c r="Y318" s="97"/>
      <c r="Z318" s="97"/>
      <c r="AA318" s="97"/>
      <c r="AB318" s="97"/>
      <c r="AC318" s="97"/>
      <c r="AD318" s="98"/>
      <c r="AE318" s="98"/>
      <c r="AF318" s="98"/>
      <c r="AG318" s="98"/>
      <c r="AH318" s="98"/>
      <c r="AI318" s="98"/>
      <c r="AJ318" s="98"/>
      <c r="AK318" s="98"/>
      <c r="AL318" s="98"/>
      <c r="AM318" s="98"/>
      <c r="AN318" s="98"/>
      <c r="AO318" s="98"/>
      <c r="AP318" s="98"/>
      <c r="AQ318" s="97"/>
      <c r="AV318" s="97"/>
      <c r="AW318" s="98"/>
      <c r="AX318" s="98"/>
      <c r="AY318" s="98"/>
      <c r="AZ318" s="98"/>
      <c r="BA318" s="98"/>
      <c r="BB318" s="98"/>
      <c r="BC318" s="98"/>
      <c r="BD318" s="98"/>
      <c r="BE318" s="98"/>
      <c r="BF318" s="98"/>
      <c r="BG318" s="98"/>
      <c r="BH318" s="98"/>
      <c r="BI318" s="98"/>
      <c r="BO318" s="97"/>
      <c r="BP318" s="98"/>
      <c r="BQ318" s="98"/>
      <c r="BR318" s="98"/>
      <c r="BS318" s="98"/>
      <c r="BT318" s="98"/>
      <c r="BU318" s="98"/>
      <c r="BV318" s="98"/>
      <c r="BW318" s="98"/>
      <c r="BX318" s="98"/>
      <c r="BY318" s="98"/>
      <c r="BZ318" s="98"/>
      <c r="CA318" s="98"/>
      <c r="CB318" s="98"/>
      <c r="CH318" s="97"/>
      <c r="CI318" s="98"/>
      <c r="CJ318" s="98"/>
      <c r="CK318" s="98"/>
      <c r="CL318" s="98"/>
      <c r="CM318" s="98"/>
      <c r="CN318" s="98"/>
      <c r="CO318" s="98"/>
      <c r="CP318" s="98"/>
      <c r="CQ318" s="98"/>
      <c r="CR318" s="98"/>
      <c r="CS318" s="98"/>
      <c r="CT318" s="98"/>
      <c r="CU318" s="98"/>
      <c r="DA318" s="97"/>
      <c r="DB318" s="98"/>
      <c r="DC318" s="98"/>
      <c r="DD318" s="98"/>
      <c r="DE318" s="98"/>
      <c r="DF318" s="98"/>
      <c r="DG318" s="98"/>
      <c r="DH318" s="98"/>
      <c r="DI318" s="98"/>
      <c r="DJ318" s="98"/>
      <c r="DK318" s="98"/>
      <c r="DL318" s="98"/>
      <c r="DM318" s="98"/>
      <c r="DN318" s="98"/>
    </row>
    <row r="319" spans="1:118" hidden="1" outlineLevel="1">
      <c r="A319" s="97" t="s">
        <v>784</v>
      </c>
      <c r="B319" s="97" t="s">
        <v>786</v>
      </c>
      <c r="C319" s="97"/>
      <c r="D319" s="97"/>
      <c r="E319" s="97"/>
      <c r="F319" s="97"/>
      <c r="G319" s="97"/>
      <c r="H319" s="97"/>
      <c r="I319" s="97"/>
      <c r="J319" s="93" t="s">
        <v>252</v>
      </c>
      <c r="K319" s="409">
        <f t="shared" ref="K319:O319" si="134">IFERROR(K318/K317,0)</f>
        <v>0</v>
      </c>
      <c r="L319" s="440">
        <f t="shared" si="134"/>
        <v>0</v>
      </c>
      <c r="M319" s="440">
        <f t="shared" si="134"/>
        <v>0</v>
      </c>
      <c r="N319" s="440">
        <f t="shared" si="134"/>
        <v>0</v>
      </c>
      <c r="O319" s="440">
        <f t="shared" si="134"/>
        <v>0</v>
      </c>
      <c r="P319" s="97"/>
      <c r="Q319" s="97"/>
      <c r="R319" s="97"/>
      <c r="S319" s="97"/>
      <c r="T319" s="97"/>
      <c r="U319" s="97"/>
      <c r="V319" s="97"/>
      <c r="W319" s="97"/>
      <c r="X319" s="97"/>
      <c r="Y319" s="97"/>
      <c r="Z319" s="97"/>
      <c r="AA319" s="97"/>
      <c r="AB319" s="97"/>
      <c r="AC319" s="97"/>
      <c r="AD319" s="98"/>
      <c r="AE319" s="98"/>
      <c r="AF319" s="98"/>
      <c r="AG319" s="98"/>
      <c r="AH319" s="98"/>
      <c r="AI319" s="98"/>
      <c r="AJ319" s="98"/>
      <c r="AK319" s="98"/>
      <c r="AL319" s="98"/>
      <c r="AM319" s="98"/>
      <c r="AN319" s="98"/>
      <c r="AO319" s="98"/>
      <c r="AP319" s="98"/>
      <c r="AQ319" s="97"/>
      <c r="AV319" s="97"/>
      <c r="AW319" s="98"/>
      <c r="AX319" s="98"/>
      <c r="AY319" s="98"/>
      <c r="AZ319" s="98"/>
      <c r="BA319" s="98"/>
      <c r="BB319" s="98"/>
      <c r="BC319" s="98"/>
      <c r="BD319" s="98"/>
      <c r="BE319" s="98"/>
      <c r="BF319" s="98"/>
      <c r="BG319" s="98"/>
      <c r="BH319" s="98"/>
      <c r="BI319" s="98"/>
      <c r="BO319" s="97"/>
      <c r="BP319" s="98"/>
      <c r="BQ319" s="98"/>
      <c r="BR319" s="98"/>
      <c r="BS319" s="98"/>
      <c r="BT319" s="98"/>
      <c r="BU319" s="98"/>
      <c r="BV319" s="98"/>
      <c r="BW319" s="98"/>
      <c r="BX319" s="98"/>
      <c r="BY319" s="98"/>
      <c r="BZ319" s="98"/>
      <c r="CA319" s="98"/>
      <c r="CB319" s="98"/>
      <c r="CH319" s="97"/>
      <c r="CI319" s="98"/>
      <c r="CJ319" s="98"/>
      <c r="CK319" s="98"/>
      <c r="CL319" s="98"/>
      <c r="CM319" s="98"/>
      <c r="CN319" s="98"/>
      <c r="CO319" s="98"/>
      <c r="CP319" s="98"/>
      <c r="CQ319" s="98"/>
      <c r="CR319" s="98"/>
      <c r="CS319" s="98"/>
      <c r="CT319" s="98"/>
      <c r="CU319" s="98"/>
      <c r="DA319" s="97"/>
      <c r="DB319" s="98"/>
      <c r="DC319" s="98"/>
      <c r="DD319" s="98"/>
      <c r="DE319" s="98"/>
      <c r="DF319" s="98"/>
      <c r="DG319" s="98"/>
      <c r="DH319" s="98"/>
      <c r="DI319" s="98"/>
      <c r="DJ319" s="98"/>
      <c r="DK319" s="98"/>
      <c r="DL319" s="98"/>
      <c r="DM319" s="98"/>
      <c r="DN319" s="98"/>
    </row>
    <row r="320" spans="1:118" hidden="1" outlineLevel="1">
      <c r="A320" s="97" t="s">
        <v>787</v>
      </c>
      <c r="B320" s="97" t="s">
        <v>767</v>
      </c>
      <c r="C320" s="97"/>
      <c r="D320" s="97"/>
      <c r="E320" s="97"/>
      <c r="F320" s="97"/>
      <c r="G320" s="97"/>
      <c r="H320" s="97"/>
      <c r="I320" s="97"/>
      <c r="J320" s="93" t="s">
        <v>631</v>
      </c>
      <c r="K320" s="403"/>
      <c r="L320" s="438"/>
      <c r="M320" s="438"/>
      <c r="N320" s="438"/>
      <c r="O320" s="438"/>
      <c r="P320" s="97"/>
      <c r="Q320" s="97"/>
      <c r="R320" s="97"/>
      <c r="S320" s="97"/>
      <c r="T320" s="97"/>
      <c r="U320" s="97"/>
      <c r="V320" s="97"/>
      <c r="W320" s="97"/>
      <c r="X320" s="97"/>
      <c r="Y320" s="97"/>
      <c r="Z320" s="97"/>
      <c r="AA320" s="97"/>
      <c r="AB320" s="97"/>
      <c r="AC320" s="97"/>
      <c r="AD320" s="98"/>
      <c r="AE320" s="98"/>
      <c r="AF320" s="98"/>
      <c r="AG320" s="98"/>
      <c r="AH320" s="98"/>
      <c r="AI320" s="98"/>
      <c r="AJ320" s="98"/>
      <c r="AK320" s="98"/>
      <c r="AL320" s="98"/>
      <c r="AM320" s="98"/>
      <c r="AN320" s="98"/>
      <c r="AO320" s="98"/>
      <c r="AP320" s="98"/>
      <c r="AQ320" s="97"/>
      <c r="AV320" s="97"/>
      <c r="AW320" s="98"/>
      <c r="AX320" s="98"/>
      <c r="AY320" s="98"/>
      <c r="AZ320" s="98"/>
      <c r="BA320" s="98"/>
      <c r="BB320" s="98"/>
      <c r="BC320" s="98"/>
      <c r="BD320" s="98"/>
      <c r="BE320" s="98"/>
      <c r="BF320" s="98"/>
      <c r="BG320" s="98"/>
      <c r="BH320" s="98"/>
      <c r="BI320" s="98"/>
      <c r="BO320" s="97"/>
      <c r="BP320" s="98"/>
      <c r="BQ320" s="98"/>
      <c r="BR320" s="98"/>
      <c r="BS320" s="98"/>
      <c r="BT320" s="98"/>
      <c r="BU320" s="98"/>
      <c r="BV320" s="98"/>
      <c r="BW320" s="98"/>
      <c r="BX320" s="98"/>
      <c r="BY320" s="98"/>
      <c r="BZ320" s="98"/>
      <c r="CA320" s="98"/>
      <c r="CB320" s="98"/>
      <c r="CH320" s="97"/>
      <c r="CI320" s="98"/>
      <c r="CJ320" s="98"/>
      <c r="CK320" s="98"/>
      <c r="CL320" s="98"/>
      <c r="CM320" s="98"/>
      <c r="CN320" s="98"/>
      <c r="CO320" s="98"/>
      <c r="CP320" s="98"/>
      <c r="CQ320" s="98"/>
      <c r="CR320" s="98"/>
      <c r="CS320" s="98"/>
      <c r="CT320" s="98"/>
      <c r="CU320" s="98"/>
      <c r="DA320" s="97"/>
      <c r="DB320" s="98"/>
      <c r="DC320" s="98"/>
      <c r="DD320" s="98"/>
      <c r="DE320" s="98"/>
      <c r="DF320" s="98"/>
      <c r="DG320" s="98"/>
      <c r="DH320" s="98"/>
      <c r="DI320" s="98"/>
      <c r="DJ320" s="98"/>
      <c r="DK320" s="98"/>
      <c r="DL320" s="98"/>
      <c r="DM320" s="98"/>
      <c r="DN320" s="98"/>
    </row>
    <row r="321" spans="1:118" hidden="1" outlineLevel="1">
      <c r="A321" s="410" t="s">
        <v>796</v>
      </c>
      <c r="B321" s="97" t="s">
        <v>785</v>
      </c>
      <c r="C321" s="97"/>
      <c r="D321" s="97"/>
      <c r="E321" s="97"/>
      <c r="F321" s="97"/>
      <c r="G321" s="97"/>
      <c r="H321" s="97"/>
      <c r="I321" s="97"/>
      <c r="J321" s="93" t="s">
        <v>631</v>
      </c>
      <c r="K321" s="403"/>
      <c r="L321" s="438"/>
      <c r="M321" s="438"/>
      <c r="N321" s="438"/>
      <c r="O321" s="438"/>
      <c r="P321" s="97"/>
      <c r="Q321" s="97"/>
      <c r="R321" s="97"/>
      <c r="S321" s="97"/>
      <c r="T321" s="97"/>
      <c r="U321" s="97"/>
      <c r="V321" s="97"/>
      <c r="W321" s="97"/>
      <c r="X321" s="97"/>
      <c r="Y321" s="97"/>
      <c r="Z321" s="97"/>
      <c r="AA321" s="97"/>
      <c r="AB321" s="97"/>
      <c r="AC321" s="97"/>
      <c r="AD321" s="98"/>
      <c r="AE321" s="98"/>
      <c r="AF321" s="98"/>
      <c r="AG321" s="98"/>
      <c r="AH321" s="98"/>
      <c r="AI321" s="98"/>
      <c r="AJ321" s="98"/>
      <c r="AK321" s="98"/>
      <c r="AL321" s="98"/>
      <c r="AM321" s="98"/>
      <c r="AN321" s="98"/>
      <c r="AO321" s="98"/>
      <c r="AP321" s="98"/>
      <c r="AQ321" s="97"/>
      <c r="AV321" s="97"/>
      <c r="AW321" s="98"/>
      <c r="AX321" s="98"/>
      <c r="AY321" s="98"/>
      <c r="AZ321" s="98"/>
      <c r="BA321" s="98"/>
      <c r="BB321" s="98"/>
      <c r="BC321" s="98"/>
      <c r="BD321" s="98"/>
      <c r="BE321" s="98"/>
      <c r="BF321" s="98"/>
      <c r="BG321" s="98"/>
      <c r="BH321" s="98"/>
      <c r="BI321" s="98"/>
      <c r="BO321" s="97"/>
      <c r="BP321" s="98"/>
      <c r="BQ321" s="98"/>
      <c r="BR321" s="98"/>
      <c r="BS321" s="98"/>
      <c r="BT321" s="98"/>
      <c r="BU321" s="98"/>
      <c r="BV321" s="98"/>
      <c r="BW321" s="98"/>
      <c r="BX321" s="98"/>
      <c r="BY321" s="98"/>
      <c r="BZ321" s="98"/>
      <c r="CA321" s="98"/>
      <c r="CB321" s="98"/>
      <c r="CH321" s="97"/>
      <c r="CI321" s="98"/>
      <c r="CJ321" s="98"/>
      <c r="CK321" s="98"/>
      <c r="CL321" s="98"/>
      <c r="CM321" s="98"/>
      <c r="CN321" s="98"/>
      <c r="CO321" s="98"/>
      <c r="CP321" s="98"/>
      <c r="CQ321" s="98"/>
      <c r="CR321" s="98"/>
      <c r="CS321" s="98"/>
      <c r="CT321" s="98"/>
      <c r="CU321" s="98"/>
      <c r="DA321" s="97"/>
      <c r="DB321" s="98"/>
      <c r="DC321" s="98"/>
      <c r="DD321" s="98"/>
      <c r="DE321" s="98"/>
      <c r="DF321" s="98"/>
      <c r="DG321" s="98"/>
      <c r="DH321" s="98"/>
      <c r="DI321" s="98"/>
      <c r="DJ321" s="98"/>
      <c r="DK321" s="98"/>
      <c r="DL321" s="98"/>
      <c r="DM321" s="98"/>
      <c r="DN321" s="98"/>
    </row>
    <row r="322" spans="1:118" hidden="1" outlineLevel="1">
      <c r="A322" s="411" t="str">
        <f>A321</f>
        <v>[ESO Affiliate or Related Undertaking that do not trade / transact with the ESO 1]</v>
      </c>
      <c r="B322" s="97" t="s">
        <v>767</v>
      </c>
      <c r="C322" s="97"/>
      <c r="D322" s="97"/>
      <c r="E322" s="97"/>
      <c r="F322" s="97"/>
      <c r="G322" s="97"/>
      <c r="H322" s="97"/>
      <c r="I322" s="97"/>
      <c r="J322" s="93" t="s">
        <v>631</v>
      </c>
      <c r="K322" s="403"/>
      <c r="L322" s="438"/>
      <c r="M322" s="438"/>
      <c r="N322" s="438"/>
      <c r="O322" s="438"/>
      <c r="P322" s="97"/>
      <c r="Q322" s="97"/>
      <c r="R322" s="97"/>
      <c r="S322" s="97"/>
      <c r="T322" s="97"/>
      <c r="U322" s="97"/>
      <c r="V322" s="97"/>
      <c r="W322" s="97"/>
      <c r="X322" s="97"/>
      <c r="Y322" s="97"/>
      <c r="Z322" s="97"/>
      <c r="AA322" s="97"/>
      <c r="AB322" s="97"/>
      <c r="AC322" s="97"/>
      <c r="AD322" s="98"/>
      <c r="AE322" s="98"/>
      <c r="AF322" s="98"/>
      <c r="AG322" s="98"/>
      <c r="AH322" s="98"/>
      <c r="AI322" s="98"/>
      <c r="AJ322" s="98"/>
      <c r="AK322" s="98"/>
      <c r="AL322" s="98"/>
      <c r="AM322" s="98"/>
      <c r="AN322" s="98"/>
      <c r="AO322" s="98"/>
      <c r="AP322" s="98"/>
      <c r="AQ322" s="97"/>
      <c r="AV322" s="97"/>
      <c r="AW322" s="98"/>
      <c r="AX322" s="98"/>
      <c r="AY322" s="98"/>
      <c r="AZ322" s="98"/>
      <c r="BA322" s="98"/>
      <c r="BB322" s="98"/>
      <c r="BC322" s="98"/>
      <c r="BD322" s="98"/>
      <c r="BE322" s="98"/>
      <c r="BF322" s="98"/>
      <c r="BG322" s="98"/>
      <c r="BH322" s="98"/>
      <c r="BI322" s="98"/>
      <c r="BO322" s="97"/>
      <c r="BP322" s="98"/>
      <c r="BQ322" s="98"/>
      <c r="BR322" s="98"/>
      <c r="BS322" s="98"/>
      <c r="BT322" s="98"/>
      <c r="BU322" s="98"/>
      <c r="BV322" s="98"/>
      <c r="BW322" s="98"/>
      <c r="BX322" s="98"/>
      <c r="BY322" s="98"/>
      <c r="BZ322" s="98"/>
      <c r="CA322" s="98"/>
      <c r="CB322" s="98"/>
      <c r="CH322" s="97"/>
      <c r="CI322" s="98"/>
      <c r="CJ322" s="98"/>
      <c r="CK322" s="98"/>
      <c r="CL322" s="98"/>
      <c r="CM322" s="98"/>
      <c r="CN322" s="98"/>
      <c r="CO322" s="98"/>
      <c r="CP322" s="98"/>
      <c r="CQ322" s="98"/>
      <c r="CR322" s="98"/>
      <c r="CS322" s="98"/>
      <c r="CT322" s="98"/>
      <c r="CU322" s="98"/>
      <c r="DA322" s="97"/>
      <c r="DB322" s="98"/>
      <c r="DC322" s="98"/>
      <c r="DD322" s="98"/>
      <c r="DE322" s="98"/>
      <c r="DF322" s="98"/>
      <c r="DG322" s="98"/>
      <c r="DH322" s="98"/>
      <c r="DI322" s="98"/>
      <c r="DJ322" s="98"/>
      <c r="DK322" s="98"/>
      <c r="DL322" s="98"/>
      <c r="DM322" s="98"/>
      <c r="DN322" s="98"/>
    </row>
    <row r="323" spans="1:118" hidden="1" outlineLevel="1">
      <c r="A323" s="411" t="str">
        <f>A321</f>
        <v>[ESO Affiliate or Related Undertaking that do not trade / transact with the ESO 1]</v>
      </c>
      <c r="B323" s="97" t="s">
        <v>786</v>
      </c>
      <c r="C323" s="97"/>
      <c r="D323" s="97"/>
      <c r="E323" s="97"/>
      <c r="F323" s="97"/>
      <c r="G323" s="97"/>
      <c r="H323" s="97"/>
      <c r="I323" s="97"/>
      <c r="J323" s="93" t="s">
        <v>252</v>
      </c>
      <c r="K323" s="409">
        <f t="shared" ref="K323:O323" si="135">IFERROR(K322/K321,0)</f>
        <v>0</v>
      </c>
      <c r="L323" s="440">
        <f t="shared" si="135"/>
        <v>0</v>
      </c>
      <c r="M323" s="440">
        <f t="shared" si="135"/>
        <v>0</v>
      </c>
      <c r="N323" s="440">
        <f t="shared" si="135"/>
        <v>0</v>
      </c>
      <c r="O323" s="440">
        <f t="shared" si="135"/>
        <v>0</v>
      </c>
      <c r="P323" s="97"/>
      <c r="Q323" s="97"/>
      <c r="R323" s="97"/>
      <c r="S323" s="97"/>
      <c r="T323" s="97"/>
      <c r="U323" s="97"/>
      <c r="V323" s="97"/>
      <c r="W323" s="97"/>
      <c r="X323" s="97"/>
      <c r="Y323" s="97"/>
      <c r="Z323" s="97"/>
      <c r="AA323" s="97"/>
      <c r="AB323" s="97"/>
      <c r="AC323" s="97"/>
      <c r="AD323" s="98"/>
      <c r="AE323" s="98"/>
      <c r="AF323" s="98"/>
      <c r="AG323" s="98"/>
      <c r="AH323" s="98"/>
      <c r="AI323" s="98"/>
      <c r="AJ323" s="98"/>
      <c r="AK323" s="98"/>
      <c r="AL323" s="98"/>
      <c r="AM323" s="98"/>
      <c r="AN323" s="98"/>
      <c r="AO323" s="98"/>
      <c r="AP323" s="98"/>
      <c r="AQ323" s="97"/>
      <c r="AV323" s="97"/>
      <c r="AW323" s="98"/>
      <c r="AX323" s="98"/>
      <c r="AY323" s="98"/>
      <c r="AZ323" s="98"/>
      <c r="BA323" s="98"/>
      <c r="BB323" s="98"/>
      <c r="BC323" s="98"/>
      <c r="BD323" s="98"/>
      <c r="BE323" s="98"/>
      <c r="BF323" s="98"/>
      <c r="BG323" s="98"/>
      <c r="BH323" s="98"/>
      <c r="BI323" s="98"/>
      <c r="BO323" s="97"/>
      <c r="BP323" s="98"/>
      <c r="BQ323" s="98"/>
      <c r="BR323" s="98"/>
      <c r="BS323" s="98"/>
      <c r="BT323" s="98"/>
      <c r="BU323" s="98"/>
      <c r="BV323" s="98"/>
      <c r="BW323" s="98"/>
      <c r="BX323" s="98"/>
      <c r="BY323" s="98"/>
      <c r="BZ323" s="98"/>
      <c r="CA323" s="98"/>
      <c r="CB323" s="98"/>
      <c r="CH323" s="97"/>
      <c r="CI323" s="98"/>
      <c r="CJ323" s="98"/>
      <c r="CK323" s="98"/>
      <c r="CL323" s="98"/>
      <c r="CM323" s="98"/>
      <c r="CN323" s="98"/>
      <c r="CO323" s="98"/>
      <c r="CP323" s="98"/>
      <c r="CQ323" s="98"/>
      <c r="CR323" s="98"/>
      <c r="CS323" s="98"/>
      <c r="CT323" s="98"/>
      <c r="CU323" s="98"/>
      <c r="DA323" s="97"/>
      <c r="DB323" s="98"/>
      <c r="DC323" s="98"/>
      <c r="DD323" s="98"/>
      <c r="DE323" s="98"/>
      <c r="DF323" s="98"/>
      <c r="DG323" s="98"/>
      <c r="DH323" s="98"/>
      <c r="DI323" s="98"/>
      <c r="DJ323" s="98"/>
      <c r="DK323" s="98"/>
      <c r="DL323" s="98"/>
      <c r="DM323" s="98"/>
      <c r="DN323" s="98"/>
    </row>
    <row r="324" spans="1:118" hidden="1" outlineLevel="1">
      <c r="A324" s="410" t="s">
        <v>797</v>
      </c>
      <c r="B324" s="97" t="s">
        <v>785</v>
      </c>
      <c r="C324" s="97"/>
      <c r="D324" s="97"/>
      <c r="E324" s="97"/>
      <c r="F324" s="97"/>
      <c r="G324" s="97"/>
      <c r="H324" s="97"/>
      <c r="I324" s="97"/>
      <c r="J324" s="93" t="s">
        <v>631</v>
      </c>
      <c r="K324" s="403"/>
      <c r="L324" s="438"/>
      <c r="M324" s="438"/>
      <c r="N324" s="438"/>
      <c r="O324" s="438"/>
      <c r="P324" s="97"/>
      <c r="Q324" s="97"/>
      <c r="R324" s="97"/>
      <c r="S324" s="97"/>
      <c r="T324" s="97"/>
      <c r="U324" s="97"/>
      <c r="V324" s="97"/>
      <c r="W324" s="97"/>
      <c r="X324" s="97"/>
      <c r="Y324" s="97"/>
      <c r="Z324" s="97"/>
      <c r="AA324" s="97"/>
      <c r="AB324" s="97"/>
      <c r="AC324" s="97"/>
      <c r="AD324" s="98"/>
      <c r="AE324" s="98"/>
      <c r="AF324" s="98"/>
      <c r="AG324" s="98"/>
      <c r="AH324" s="98"/>
      <c r="AI324" s="98"/>
      <c r="AJ324" s="98"/>
      <c r="AK324" s="98"/>
      <c r="AL324" s="98"/>
      <c r="AM324" s="98"/>
      <c r="AN324" s="98"/>
      <c r="AO324" s="98"/>
      <c r="AP324" s="98"/>
      <c r="AQ324" s="97"/>
      <c r="AV324" s="97"/>
      <c r="AW324" s="98"/>
      <c r="AX324" s="98"/>
      <c r="AY324" s="98"/>
      <c r="AZ324" s="98"/>
      <c r="BA324" s="98"/>
      <c r="BB324" s="98"/>
      <c r="BC324" s="98"/>
      <c r="BD324" s="98"/>
      <c r="BE324" s="98"/>
      <c r="BF324" s="98"/>
      <c r="BG324" s="98"/>
      <c r="BH324" s="98"/>
      <c r="BI324" s="98"/>
      <c r="BO324" s="97"/>
      <c r="BP324" s="98"/>
      <c r="BQ324" s="98"/>
      <c r="BR324" s="98"/>
      <c r="BS324" s="98"/>
      <c r="BT324" s="98"/>
      <c r="BU324" s="98"/>
      <c r="BV324" s="98"/>
      <c r="BW324" s="98"/>
      <c r="BX324" s="98"/>
      <c r="BY324" s="98"/>
      <c r="BZ324" s="98"/>
      <c r="CA324" s="98"/>
      <c r="CB324" s="98"/>
      <c r="CH324" s="97"/>
      <c r="CI324" s="98"/>
      <c r="CJ324" s="98"/>
      <c r="CK324" s="98"/>
      <c r="CL324" s="98"/>
      <c r="CM324" s="98"/>
      <c r="CN324" s="98"/>
      <c r="CO324" s="98"/>
      <c r="CP324" s="98"/>
      <c r="CQ324" s="98"/>
      <c r="CR324" s="98"/>
      <c r="CS324" s="98"/>
      <c r="CT324" s="98"/>
      <c r="CU324" s="98"/>
      <c r="DA324" s="97"/>
      <c r="DB324" s="98"/>
      <c r="DC324" s="98"/>
      <c r="DD324" s="98"/>
      <c r="DE324" s="98"/>
      <c r="DF324" s="98"/>
      <c r="DG324" s="98"/>
      <c r="DH324" s="98"/>
      <c r="DI324" s="98"/>
      <c r="DJ324" s="98"/>
      <c r="DK324" s="98"/>
      <c r="DL324" s="98"/>
      <c r="DM324" s="98"/>
      <c r="DN324" s="98"/>
    </row>
    <row r="325" spans="1:118" hidden="1" outlineLevel="1">
      <c r="A325" s="411" t="str">
        <f>A324</f>
        <v>[ESO Affiliate or Related Undertaking that do not trade / transact with the ESO 2]</v>
      </c>
      <c r="B325" s="97" t="s">
        <v>767</v>
      </c>
      <c r="C325" s="97"/>
      <c r="D325" s="97"/>
      <c r="E325" s="97"/>
      <c r="F325" s="97"/>
      <c r="G325" s="97"/>
      <c r="H325" s="97"/>
      <c r="I325" s="97"/>
      <c r="J325" s="93" t="s">
        <v>631</v>
      </c>
      <c r="K325" s="403"/>
      <c r="L325" s="438"/>
      <c r="M325" s="438"/>
      <c r="N325" s="438"/>
      <c r="O325" s="438"/>
      <c r="P325" s="97"/>
      <c r="Q325" s="97"/>
      <c r="R325" s="97"/>
      <c r="S325" s="97"/>
      <c r="T325" s="97"/>
      <c r="U325" s="97"/>
      <c r="V325" s="97"/>
      <c r="W325" s="97"/>
      <c r="X325" s="97"/>
      <c r="Y325" s="97"/>
      <c r="Z325" s="97"/>
      <c r="AA325" s="97"/>
      <c r="AB325" s="97"/>
      <c r="AC325" s="97"/>
      <c r="AD325" s="98"/>
      <c r="AE325" s="98"/>
      <c r="AF325" s="98"/>
      <c r="AG325" s="98"/>
      <c r="AH325" s="98"/>
      <c r="AI325" s="98"/>
      <c r="AJ325" s="98"/>
      <c r="AK325" s="98"/>
      <c r="AL325" s="98"/>
      <c r="AM325" s="98"/>
      <c r="AN325" s="98"/>
      <c r="AO325" s="98"/>
      <c r="AP325" s="98"/>
      <c r="AQ325" s="97"/>
      <c r="AV325" s="97"/>
      <c r="AW325" s="98"/>
      <c r="AX325" s="98"/>
      <c r="AY325" s="98"/>
      <c r="AZ325" s="98"/>
      <c r="BA325" s="98"/>
      <c r="BB325" s="98"/>
      <c r="BC325" s="98"/>
      <c r="BD325" s="98"/>
      <c r="BE325" s="98"/>
      <c r="BF325" s="98"/>
      <c r="BG325" s="98"/>
      <c r="BH325" s="98"/>
      <c r="BI325" s="98"/>
      <c r="BO325" s="97"/>
      <c r="BP325" s="98"/>
      <c r="BQ325" s="98"/>
      <c r="BR325" s="98"/>
      <c r="BS325" s="98"/>
      <c r="BT325" s="98"/>
      <c r="BU325" s="98"/>
      <c r="BV325" s="98"/>
      <c r="BW325" s="98"/>
      <c r="BX325" s="98"/>
      <c r="BY325" s="98"/>
      <c r="BZ325" s="98"/>
      <c r="CA325" s="98"/>
      <c r="CB325" s="98"/>
      <c r="CH325" s="97"/>
      <c r="CI325" s="98"/>
      <c r="CJ325" s="98"/>
      <c r="CK325" s="98"/>
      <c r="CL325" s="98"/>
      <c r="CM325" s="98"/>
      <c r="CN325" s="98"/>
      <c r="CO325" s="98"/>
      <c r="CP325" s="98"/>
      <c r="CQ325" s="98"/>
      <c r="CR325" s="98"/>
      <c r="CS325" s="98"/>
      <c r="CT325" s="98"/>
      <c r="CU325" s="98"/>
      <c r="DA325" s="97"/>
      <c r="DB325" s="98"/>
      <c r="DC325" s="98"/>
      <c r="DD325" s="98"/>
      <c r="DE325" s="98"/>
      <c r="DF325" s="98"/>
      <c r="DG325" s="98"/>
      <c r="DH325" s="98"/>
      <c r="DI325" s="98"/>
      <c r="DJ325" s="98"/>
      <c r="DK325" s="98"/>
      <c r="DL325" s="98"/>
      <c r="DM325" s="98"/>
      <c r="DN325" s="98"/>
    </row>
    <row r="326" spans="1:118" hidden="1" outlineLevel="1">
      <c r="A326" s="411" t="str">
        <f>A324</f>
        <v>[ESO Affiliate or Related Undertaking that do not trade / transact with the ESO 2]</v>
      </c>
      <c r="B326" s="97" t="s">
        <v>786</v>
      </c>
      <c r="C326" s="97"/>
      <c r="D326" s="97"/>
      <c r="E326" s="97"/>
      <c r="F326" s="97"/>
      <c r="G326" s="97"/>
      <c r="H326" s="97"/>
      <c r="I326" s="97"/>
      <c r="J326" s="93" t="s">
        <v>252</v>
      </c>
      <c r="K326" s="409">
        <f t="shared" ref="K326:O326" si="136">IFERROR(K325/K324,0)</f>
        <v>0</v>
      </c>
      <c r="L326" s="440">
        <f t="shared" si="136"/>
        <v>0</v>
      </c>
      <c r="M326" s="440">
        <f t="shared" si="136"/>
        <v>0</v>
      </c>
      <c r="N326" s="440">
        <f t="shared" si="136"/>
        <v>0</v>
      </c>
      <c r="O326" s="440">
        <f t="shared" si="136"/>
        <v>0</v>
      </c>
      <c r="P326" s="97"/>
      <c r="Q326" s="97"/>
      <c r="R326" s="97"/>
      <c r="S326" s="97"/>
      <c r="T326" s="97"/>
      <c r="U326" s="97"/>
      <c r="V326" s="97"/>
      <c r="W326" s="97"/>
      <c r="X326" s="97"/>
      <c r="Y326" s="97"/>
      <c r="Z326" s="97"/>
      <c r="AA326" s="97"/>
      <c r="AB326" s="97"/>
      <c r="AC326" s="97"/>
      <c r="AD326" s="98"/>
      <c r="AE326" s="98"/>
      <c r="AF326" s="98"/>
      <c r="AG326" s="98"/>
      <c r="AH326" s="98"/>
      <c r="AI326" s="98"/>
      <c r="AJ326" s="98"/>
      <c r="AK326" s="98"/>
      <c r="AL326" s="98"/>
      <c r="AM326" s="98"/>
      <c r="AN326" s="98"/>
      <c r="AO326" s="98"/>
      <c r="AP326" s="98"/>
      <c r="AQ326" s="97"/>
      <c r="AV326" s="97"/>
      <c r="AW326" s="98"/>
      <c r="AX326" s="98"/>
      <c r="AY326" s="98"/>
      <c r="AZ326" s="98"/>
      <c r="BA326" s="98"/>
      <c r="BB326" s="98"/>
      <c r="BC326" s="98"/>
      <c r="BD326" s="98"/>
      <c r="BE326" s="98"/>
      <c r="BF326" s="98"/>
      <c r="BG326" s="98"/>
      <c r="BH326" s="98"/>
      <c r="BI326" s="98"/>
      <c r="BO326" s="97"/>
      <c r="BP326" s="98"/>
      <c r="BQ326" s="98"/>
      <c r="BR326" s="98"/>
      <c r="BS326" s="98"/>
      <c r="BT326" s="98"/>
      <c r="BU326" s="98"/>
      <c r="BV326" s="98"/>
      <c r="BW326" s="98"/>
      <c r="BX326" s="98"/>
      <c r="BY326" s="98"/>
      <c r="BZ326" s="98"/>
      <c r="CA326" s="98"/>
      <c r="CB326" s="98"/>
      <c r="CH326" s="97"/>
      <c r="CI326" s="98"/>
      <c r="CJ326" s="98"/>
      <c r="CK326" s="98"/>
      <c r="CL326" s="98"/>
      <c r="CM326" s="98"/>
      <c r="CN326" s="98"/>
      <c r="CO326" s="98"/>
      <c r="CP326" s="98"/>
      <c r="CQ326" s="98"/>
      <c r="CR326" s="98"/>
      <c r="CS326" s="98"/>
      <c r="CT326" s="98"/>
      <c r="CU326" s="98"/>
      <c r="DA326" s="97"/>
      <c r="DB326" s="98"/>
      <c r="DC326" s="98"/>
      <c r="DD326" s="98"/>
      <c r="DE326" s="98"/>
      <c r="DF326" s="98"/>
      <c r="DG326" s="98"/>
      <c r="DH326" s="98"/>
      <c r="DI326" s="98"/>
      <c r="DJ326" s="98"/>
      <c r="DK326" s="98"/>
      <c r="DL326" s="98"/>
      <c r="DM326" s="98"/>
      <c r="DN326" s="98"/>
    </row>
    <row r="327" spans="1:118" hidden="1" outlineLevel="1">
      <c r="A327" s="410" t="s">
        <v>798</v>
      </c>
      <c r="B327" s="97" t="s">
        <v>785</v>
      </c>
      <c r="C327" s="97"/>
      <c r="D327" s="97"/>
      <c r="E327" s="97"/>
      <c r="F327" s="97"/>
      <c r="G327" s="97"/>
      <c r="H327" s="97"/>
      <c r="I327" s="97"/>
      <c r="J327" s="93" t="s">
        <v>631</v>
      </c>
      <c r="K327" s="403"/>
      <c r="L327" s="438"/>
      <c r="M327" s="438"/>
      <c r="N327" s="438"/>
      <c r="O327" s="438"/>
      <c r="P327" s="97"/>
      <c r="Q327" s="97"/>
      <c r="R327" s="97"/>
      <c r="S327" s="97"/>
      <c r="T327" s="97"/>
      <c r="U327" s="97"/>
      <c r="V327" s="97"/>
      <c r="W327" s="97"/>
      <c r="X327" s="97"/>
      <c r="Y327" s="97"/>
      <c r="Z327" s="97"/>
      <c r="AA327" s="97"/>
      <c r="AB327" s="97"/>
      <c r="AC327" s="97"/>
      <c r="AD327" s="98"/>
      <c r="AE327" s="98"/>
      <c r="AF327" s="98"/>
      <c r="AG327" s="98"/>
      <c r="AH327" s="98"/>
      <c r="AI327" s="98"/>
      <c r="AJ327" s="98"/>
      <c r="AK327" s="98"/>
      <c r="AL327" s="98"/>
      <c r="AM327" s="98"/>
      <c r="AN327" s="98"/>
      <c r="AO327" s="98"/>
      <c r="AP327" s="98"/>
      <c r="AQ327" s="97"/>
      <c r="AV327" s="97"/>
      <c r="AW327" s="98"/>
      <c r="AX327" s="98"/>
      <c r="AY327" s="98"/>
      <c r="AZ327" s="98"/>
      <c r="BA327" s="98"/>
      <c r="BB327" s="98"/>
      <c r="BC327" s="98"/>
      <c r="BD327" s="98"/>
      <c r="BE327" s="98"/>
      <c r="BF327" s="98"/>
      <c r="BG327" s="98"/>
      <c r="BH327" s="98"/>
      <c r="BI327" s="98"/>
      <c r="BO327" s="97"/>
      <c r="BP327" s="98"/>
      <c r="BQ327" s="98"/>
      <c r="BR327" s="98"/>
      <c r="BS327" s="98"/>
      <c r="BT327" s="98"/>
      <c r="BU327" s="98"/>
      <c r="BV327" s="98"/>
      <c r="BW327" s="98"/>
      <c r="BX327" s="98"/>
      <c r="BY327" s="98"/>
      <c r="BZ327" s="98"/>
      <c r="CA327" s="98"/>
      <c r="CB327" s="98"/>
      <c r="CH327" s="97"/>
      <c r="CI327" s="98"/>
      <c r="CJ327" s="98"/>
      <c r="CK327" s="98"/>
      <c r="CL327" s="98"/>
      <c r="CM327" s="98"/>
      <c r="CN327" s="98"/>
      <c r="CO327" s="98"/>
      <c r="CP327" s="98"/>
      <c r="CQ327" s="98"/>
      <c r="CR327" s="98"/>
      <c r="CS327" s="98"/>
      <c r="CT327" s="98"/>
      <c r="CU327" s="98"/>
      <c r="DA327" s="97"/>
      <c r="DB327" s="98"/>
      <c r="DC327" s="98"/>
      <c r="DD327" s="98"/>
      <c r="DE327" s="98"/>
      <c r="DF327" s="98"/>
      <c r="DG327" s="98"/>
      <c r="DH327" s="98"/>
      <c r="DI327" s="98"/>
      <c r="DJ327" s="98"/>
      <c r="DK327" s="98"/>
      <c r="DL327" s="98"/>
      <c r="DM327" s="98"/>
      <c r="DN327" s="98"/>
    </row>
    <row r="328" spans="1:118" hidden="1" outlineLevel="1">
      <c r="A328" s="411" t="str">
        <f>A327</f>
        <v>[ESO Affiliate or Related Undertaking that do not trade / transact with the ESO 3]</v>
      </c>
      <c r="B328" s="97" t="s">
        <v>767</v>
      </c>
      <c r="C328" s="97"/>
      <c r="D328" s="97"/>
      <c r="E328" s="97"/>
      <c r="F328" s="97"/>
      <c r="G328" s="97"/>
      <c r="H328" s="97"/>
      <c r="I328" s="97"/>
      <c r="J328" s="93" t="s">
        <v>631</v>
      </c>
      <c r="K328" s="403"/>
      <c r="L328" s="438"/>
      <c r="M328" s="438"/>
      <c r="N328" s="438"/>
      <c r="O328" s="438"/>
      <c r="P328" s="97"/>
      <c r="Q328" s="97"/>
      <c r="R328" s="97"/>
      <c r="S328" s="97"/>
      <c r="T328" s="97"/>
      <c r="U328" s="97"/>
      <c r="V328" s="97"/>
      <c r="W328" s="97"/>
      <c r="X328" s="97"/>
      <c r="Y328" s="97"/>
      <c r="Z328" s="97"/>
      <c r="AA328" s="97"/>
      <c r="AB328" s="97"/>
      <c r="AC328" s="97"/>
      <c r="AD328" s="98"/>
      <c r="AE328" s="98"/>
      <c r="AF328" s="98"/>
      <c r="AG328" s="98"/>
      <c r="AH328" s="98"/>
      <c r="AI328" s="98"/>
      <c r="AJ328" s="98"/>
      <c r="AK328" s="98"/>
      <c r="AL328" s="98"/>
      <c r="AM328" s="98"/>
      <c r="AN328" s="98"/>
      <c r="AO328" s="98"/>
      <c r="AP328" s="98"/>
      <c r="AQ328" s="97"/>
      <c r="AV328" s="97"/>
      <c r="AW328" s="98"/>
      <c r="AX328" s="98"/>
      <c r="AY328" s="98"/>
      <c r="AZ328" s="98"/>
      <c r="BA328" s="98"/>
      <c r="BB328" s="98"/>
      <c r="BC328" s="98"/>
      <c r="BD328" s="98"/>
      <c r="BE328" s="98"/>
      <c r="BF328" s="98"/>
      <c r="BG328" s="98"/>
      <c r="BH328" s="98"/>
      <c r="BI328" s="98"/>
      <c r="BO328" s="97"/>
      <c r="BP328" s="98"/>
      <c r="BQ328" s="98"/>
      <c r="BR328" s="98"/>
      <c r="BS328" s="98"/>
      <c r="BT328" s="98"/>
      <c r="BU328" s="98"/>
      <c r="BV328" s="98"/>
      <c r="BW328" s="98"/>
      <c r="BX328" s="98"/>
      <c r="BY328" s="98"/>
      <c r="BZ328" s="98"/>
      <c r="CA328" s="98"/>
      <c r="CB328" s="98"/>
      <c r="CH328" s="97"/>
      <c r="CI328" s="98"/>
      <c r="CJ328" s="98"/>
      <c r="CK328" s="98"/>
      <c r="CL328" s="98"/>
      <c r="CM328" s="98"/>
      <c r="CN328" s="98"/>
      <c r="CO328" s="98"/>
      <c r="CP328" s="98"/>
      <c r="CQ328" s="98"/>
      <c r="CR328" s="98"/>
      <c r="CS328" s="98"/>
      <c r="CT328" s="98"/>
      <c r="CU328" s="98"/>
      <c r="DA328" s="97"/>
      <c r="DB328" s="98"/>
      <c r="DC328" s="98"/>
      <c r="DD328" s="98"/>
      <c r="DE328" s="98"/>
      <c r="DF328" s="98"/>
      <c r="DG328" s="98"/>
      <c r="DH328" s="98"/>
      <c r="DI328" s="98"/>
      <c r="DJ328" s="98"/>
      <c r="DK328" s="98"/>
      <c r="DL328" s="98"/>
      <c r="DM328" s="98"/>
      <c r="DN328" s="98"/>
    </row>
    <row r="329" spans="1:118" hidden="1" outlineLevel="1">
      <c r="A329" s="411" t="str">
        <f>A327</f>
        <v>[ESO Affiliate or Related Undertaking that do not trade / transact with the ESO 3]</v>
      </c>
      <c r="B329" s="97" t="s">
        <v>786</v>
      </c>
      <c r="C329" s="97"/>
      <c r="D329" s="97"/>
      <c r="E329" s="97"/>
      <c r="F329" s="97"/>
      <c r="G329" s="97"/>
      <c r="H329" s="97"/>
      <c r="I329" s="97"/>
      <c r="J329" s="93" t="s">
        <v>252</v>
      </c>
      <c r="K329" s="409">
        <f t="shared" ref="K329:O329" si="137">IFERROR(K328/K327,0)</f>
        <v>0</v>
      </c>
      <c r="L329" s="440">
        <f t="shared" si="137"/>
        <v>0</v>
      </c>
      <c r="M329" s="440">
        <f t="shared" si="137"/>
        <v>0</v>
      </c>
      <c r="N329" s="440">
        <f t="shared" si="137"/>
        <v>0</v>
      </c>
      <c r="O329" s="440">
        <f t="shared" si="137"/>
        <v>0</v>
      </c>
      <c r="P329" s="97"/>
      <c r="Q329" s="97"/>
      <c r="R329" s="97"/>
      <c r="S329" s="97"/>
      <c r="T329" s="97"/>
      <c r="U329" s="97"/>
      <c r="V329" s="97"/>
      <c r="W329" s="97"/>
      <c r="X329" s="97"/>
      <c r="Y329" s="97"/>
      <c r="Z329" s="97"/>
      <c r="AA329" s="97"/>
      <c r="AB329" s="97"/>
      <c r="AC329" s="97"/>
      <c r="AD329" s="98"/>
      <c r="AE329" s="98"/>
      <c r="AF329" s="98"/>
      <c r="AG329" s="98"/>
      <c r="AH329" s="98"/>
      <c r="AI329" s="98"/>
      <c r="AJ329" s="98"/>
      <c r="AK329" s="98"/>
      <c r="AL329" s="98"/>
      <c r="AM329" s="98"/>
      <c r="AN329" s="98"/>
      <c r="AO329" s="98"/>
      <c r="AP329" s="98"/>
      <c r="AQ329" s="97"/>
      <c r="AV329" s="97"/>
      <c r="AW329" s="98"/>
      <c r="AX329" s="98"/>
      <c r="AY329" s="98"/>
      <c r="AZ329" s="98"/>
      <c r="BA329" s="98"/>
      <c r="BB329" s="98"/>
      <c r="BC329" s="98"/>
      <c r="BD329" s="98"/>
      <c r="BE329" s="98"/>
      <c r="BF329" s="98"/>
      <c r="BG329" s="98"/>
      <c r="BH329" s="98"/>
      <c r="BI329" s="98"/>
      <c r="BO329" s="97"/>
      <c r="BP329" s="98"/>
      <c r="BQ329" s="98"/>
      <c r="BR329" s="98"/>
      <c r="BS329" s="98"/>
      <c r="BT329" s="98"/>
      <c r="BU329" s="98"/>
      <c r="BV329" s="98"/>
      <c r="BW329" s="98"/>
      <c r="BX329" s="98"/>
      <c r="BY329" s="98"/>
      <c r="BZ329" s="98"/>
      <c r="CA329" s="98"/>
      <c r="CB329" s="98"/>
      <c r="CH329" s="97"/>
      <c r="CI329" s="98"/>
      <c r="CJ329" s="98"/>
      <c r="CK329" s="98"/>
      <c r="CL329" s="98"/>
      <c r="CM329" s="98"/>
      <c r="CN329" s="98"/>
      <c r="CO329" s="98"/>
      <c r="CP329" s="98"/>
      <c r="CQ329" s="98"/>
      <c r="CR329" s="98"/>
      <c r="CS329" s="98"/>
      <c r="CT329" s="98"/>
      <c r="CU329" s="98"/>
      <c r="DA329" s="97"/>
      <c r="DB329" s="98"/>
      <c r="DC329" s="98"/>
      <c r="DD329" s="98"/>
      <c r="DE329" s="98"/>
      <c r="DF329" s="98"/>
      <c r="DG329" s="98"/>
      <c r="DH329" s="98"/>
      <c r="DI329" s="98"/>
      <c r="DJ329" s="98"/>
      <c r="DK329" s="98"/>
      <c r="DL329" s="98"/>
      <c r="DM329" s="98"/>
      <c r="DN329" s="98"/>
    </row>
    <row r="330" spans="1:118" hidden="1" outlineLevel="1">
      <c r="A330" s="410" t="s">
        <v>791</v>
      </c>
      <c r="B330" s="97" t="s">
        <v>785</v>
      </c>
      <c r="C330" s="97"/>
      <c r="D330" s="97"/>
      <c r="E330" s="97"/>
      <c r="F330" s="97"/>
      <c r="G330" s="97"/>
      <c r="H330" s="97"/>
      <c r="I330" s="97"/>
      <c r="J330" s="93" t="s">
        <v>631</v>
      </c>
      <c r="K330" s="403"/>
      <c r="L330" s="438"/>
      <c r="M330" s="438"/>
      <c r="N330" s="438"/>
      <c r="O330" s="438"/>
      <c r="P330" s="97"/>
      <c r="Q330" s="97"/>
      <c r="R330" s="97"/>
      <c r="S330" s="97"/>
      <c r="T330" s="97"/>
      <c r="U330" s="97"/>
      <c r="V330" s="97"/>
      <c r="W330" s="97"/>
      <c r="X330" s="97"/>
      <c r="Y330" s="97"/>
      <c r="Z330" s="97"/>
      <c r="AA330" s="97"/>
      <c r="AB330" s="97"/>
      <c r="AC330" s="97"/>
      <c r="AD330" s="98"/>
      <c r="AE330" s="98"/>
      <c r="AF330" s="98"/>
      <c r="AG330" s="98"/>
      <c r="AH330" s="98"/>
      <c r="AI330" s="98"/>
      <c r="AJ330" s="98"/>
      <c r="AK330" s="98"/>
      <c r="AL330" s="98"/>
      <c r="AM330" s="98"/>
      <c r="AN330" s="98"/>
      <c r="AO330" s="98"/>
      <c r="AP330" s="98"/>
      <c r="AQ330" s="97"/>
      <c r="AV330" s="97"/>
      <c r="AW330" s="98"/>
      <c r="AX330" s="98"/>
      <c r="AY330" s="98"/>
      <c r="AZ330" s="98"/>
      <c r="BA330" s="98"/>
      <c r="BB330" s="98"/>
      <c r="BC330" s="98"/>
      <c r="BD330" s="98"/>
      <c r="BE330" s="98"/>
      <c r="BF330" s="98"/>
      <c r="BG330" s="98"/>
      <c r="BH330" s="98"/>
      <c r="BI330" s="98"/>
      <c r="BO330" s="97"/>
      <c r="BP330" s="98"/>
      <c r="BQ330" s="98"/>
      <c r="BR330" s="98"/>
      <c r="BS330" s="98"/>
      <c r="BT330" s="98"/>
      <c r="BU330" s="98"/>
      <c r="BV330" s="98"/>
      <c r="BW330" s="98"/>
      <c r="BX330" s="98"/>
      <c r="BY330" s="98"/>
      <c r="BZ330" s="98"/>
      <c r="CA330" s="98"/>
      <c r="CB330" s="98"/>
      <c r="CH330" s="97"/>
      <c r="CI330" s="98"/>
      <c r="CJ330" s="98"/>
      <c r="CK330" s="98"/>
      <c r="CL330" s="98"/>
      <c r="CM330" s="98"/>
      <c r="CN330" s="98"/>
      <c r="CO330" s="98"/>
      <c r="CP330" s="98"/>
      <c r="CQ330" s="98"/>
      <c r="CR330" s="98"/>
      <c r="CS330" s="98"/>
      <c r="CT330" s="98"/>
      <c r="CU330" s="98"/>
      <c r="DA330" s="97"/>
      <c r="DB330" s="98"/>
      <c r="DC330" s="98"/>
      <c r="DD330" s="98"/>
      <c r="DE330" s="98"/>
      <c r="DF330" s="98"/>
      <c r="DG330" s="98"/>
      <c r="DH330" s="98"/>
      <c r="DI330" s="98"/>
      <c r="DJ330" s="98"/>
      <c r="DK330" s="98"/>
      <c r="DL330" s="98"/>
      <c r="DM330" s="98"/>
      <c r="DN330" s="98"/>
    </row>
    <row r="331" spans="1:118" hidden="1" outlineLevel="1">
      <c r="A331" s="411" t="str">
        <f>A330</f>
        <v>[ESO Affiliate or Related Undertaking that do not trade / transact with the ESO 4]</v>
      </c>
      <c r="B331" s="97" t="s">
        <v>767</v>
      </c>
      <c r="C331" s="97"/>
      <c r="D331" s="97"/>
      <c r="E331" s="97"/>
      <c r="F331" s="97"/>
      <c r="G331" s="97"/>
      <c r="H331" s="97"/>
      <c r="I331" s="97"/>
      <c r="J331" s="93" t="s">
        <v>631</v>
      </c>
      <c r="K331" s="403"/>
      <c r="L331" s="438"/>
      <c r="M331" s="438"/>
      <c r="N331" s="438"/>
      <c r="O331" s="438"/>
      <c r="P331" s="97"/>
      <c r="Q331" s="97"/>
      <c r="R331" s="97"/>
      <c r="S331" s="97"/>
      <c r="T331" s="97"/>
      <c r="U331" s="97"/>
      <c r="V331" s="97"/>
      <c r="W331" s="97"/>
      <c r="X331" s="97"/>
      <c r="Y331" s="97"/>
      <c r="Z331" s="97"/>
      <c r="AA331" s="97"/>
      <c r="AB331" s="97"/>
      <c r="AC331" s="97"/>
      <c r="AD331" s="98"/>
      <c r="AE331" s="98"/>
      <c r="AF331" s="98"/>
      <c r="AG331" s="98"/>
      <c r="AH331" s="98"/>
      <c r="AI331" s="98"/>
      <c r="AJ331" s="98"/>
      <c r="AK331" s="98"/>
      <c r="AL331" s="98"/>
      <c r="AM331" s="98"/>
      <c r="AN331" s="98"/>
      <c r="AO331" s="98"/>
      <c r="AP331" s="98"/>
      <c r="AQ331" s="97"/>
      <c r="AV331" s="97"/>
      <c r="AW331" s="98"/>
      <c r="AX331" s="98"/>
      <c r="AY331" s="98"/>
      <c r="AZ331" s="98"/>
      <c r="BA331" s="98"/>
      <c r="BB331" s="98"/>
      <c r="BC331" s="98"/>
      <c r="BD331" s="98"/>
      <c r="BE331" s="98"/>
      <c r="BF331" s="98"/>
      <c r="BG331" s="98"/>
      <c r="BH331" s="98"/>
      <c r="BI331" s="98"/>
      <c r="BO331" s="97"/>
      <c r="BP331" s="98"/>
      <c r="BQ331" s="98"/>
      <c r="BR331" s="98"/>
      <c r="BS331" s="98"/>
      <c r="BT331" s="98"/>
      <c r="BU331" s="98"/>
      <c r="BV331" s="98"/>
      <c r="BW331" s="98"/>
      <c r="BX331" s="98"/>
      <c r="BY331" s="98"/>
      <c r="BZ331" s="98"/>
      <c r="CA331" s="98"/>
      <c r="CB331" s="98"/>
      <c r="CH331" s="97"/>
      <c r="CI331" s="98"/>
      <c r="CJ331" s="98"/>
      <c r="CK331" s="98"/>
      <c r="CL331" s="98"/>
      <c r="CM331" s="98"/>
      <c r="CN331" s="98"/>
      <c r="CO331" s="98"/>
      <c r="CP331" s="98"/>
      <c r="CQ331" s="98"/>
      <c r="CR331" s="98"/>
      <c r="CS331" s="98"/>
      <c r="CT331" s="98"/>
      <c r="CU331" s="98"/>
      <c r="DA331" s="97"/>
      <c r="DB331" s="98"/>
      <c r="DC331" s="98"/>
      <c r="DD331" s="98"/>
      <c r="DE331" s="98"/>
      <c r="DF331" s="98"/>
      <c r="DG331" s="98"/>
      <c r="DH331" s="98"/>
      <c r="DI331" s="98"/>
      <c r="DJ331" s="98"/>
      <c r="DK331" s="98"/>
      <c r="DL331" s="98"/>
      <c r="DM331" s="98"/>
      <c r="DN331" s="98"/>
    </row>
    <row r="332" spans="1:118" hidden="1" outlineLevel="1">
      <c r="A332" s="411" t="str">
        <f>A330</f>
        <v>[ESO Affiliate or Related Undertaking that do not trade / transact with the ESO 4]</v>
      </c>
      <c r="B332" s="97" t="s">
        <v>786</v>
      </c>
      <c r="C332" s="97"/>
      <c r="D332" s="97"/>
      <c r="E332" s="97"/>
      <c r="F332" s="97"/>
      <c r="G332" s="97"/>
      <c r="H332" s="97"/>
      <c r="I332" s="97"/>
      <c r="J332" s="93" t="s">
        <v>252</v>
      </c>
      <c r="K332" s="409">
        <f t="shared" ref="K332:O332" si="138">IFERROR(K331/K330,0)</f>
        <v>0</v>
      </c>
      <c r="L332" s="440">
        <f t="shared" si="138"/>
        <v>0</v>
      </c>
      <c r="M332" s="440">
        <f t="shared" si="138"/>
        <v>0</v>
      </c>
      <c r="N332" s="440">
        <f t="shared" si="138"/>
        <v>0</v>
      </c>
      <c r="O332" s="440">
        <f t="shared" si="138"/>
        <v>0</v>
      </c>
      <c r="P332" s="97"/>
      <c r="Q332" s="97"/>
      <c r="R332" s="97"/>
      <c r="S332" s="97"/>
      <c r="T332" s="97"/>
      <c r="U332" s="97"/>
      <c r="V332" s="97"/>
      <c r="W332" s="97"/>
      <c r="X332" s="97"/>
      <c r="Y332" s="97"/>
      <c r="Z332" s="97"/>
      <c r="AA332" s="97"/>
      <c r="AB332" s="97"/>
      <c r="AC332" s="97"/>
      <c r="AD332" s="98"/>
      <c r="AE332" s="98"/>
      <c r="AF332" s="98"/>
      <c r="AG332" s="98"/>
      <c r="AH332" s="98"/>
      <c r="AI332" s="98"/>
      <c r="AJ332" s="98"/>
      <c r="AK332" s="98"/>
      <c r="AL332" s="98"/>
      <c r="AM332" s="98"/>
      <c r="AN332" s="98"/>
      <c r="AO332" s="98"/>
      <c r="AP332" s="98"/>
      <c r="AQ332" s="97"/>
      <c r="AV332" s="97"/>
      <c r="AW332" s="98"/>
      <c r="AX332" s="98"/>
      <c r="AY332" s="98"/>
      <c r="AZ332" s="98"/>
      <c r="BA332" s="98"/>
      <c r="BB332" s="98"/>
      <c r="BC332" s="98"/>
      <c r="BD332" s="98"/>
      <c r="BE332" s="98"/>
      <c r="BF332" s="98"/>
      <c r="BG332" s="98"/>
      <c r="BH332" s="98"/>
      <c r="BI332" s="98"/>
      <c r="BO332" s="97"/>
      <c r="BP332" s="98"/>
      <c r="BQ332" s="98"/>
      <c r="BR332" s="98"/>
      <c r="BS332" s="98"/>
      <c r="BT332" s="98"/>
      <c r="BU332" s="98"/>
      <c r="BV332" s="98"/>
      <c r="BW332" s="98"/>
      <c r="BX332" s="98"/>
      <c r="BY332" s="98"/>
      <c r="BZ332" s="98"/>
      <c r="CA332" s="98"/>
      <c r="CB332" s="98"/>
      <c r="CH332" s="97"/>
      <c r="CI332" s="98"/>
      <c r="CJ332" s="98"/>
      <c r="CK332" s="98"/>
      <c r="CL332" s="98"/>
      <c r="CM332" s="98"/>
      <c r="CN332" s="98"/>
      <c r="CO332" s="98"/>
      <c r="CP332" s="98"/>
      <c r="CQ332" s="98"/>
      <c r="CR332" s="98"/>
      <c r="CS332" s="98"/>
      <c r="CT332" s="98"/>
      <c r="CU332" s="98"/>
      <c r="DA332" s="97"/>
      <c r="DB332" s="98"/>
      <c r="DC332" s="98"/>
      <c r="DD332" s="98"/>
      <c r="DE332" s="98"/>
      <c r="DF332" s="98"/>
      <c r="DG332" s="98"/>
      <c r="DH332" s="98"/>
      <c r="DI332" s="98"/>
      <c r="DJ332" s="98"/>
      <c r="DK332" s="98"/>
      <c r="DL332" s="98"/>
      <c r="DM332" s="98"/>
      <c r="DN332" s="98"/>
    </row>
    <row r="333" spans="1:118" hidden="1" outlineLevel="1">
      <c r="A333" s="410" t="s">
        <v>792</v>
      </c>
      <c r="B333" s="97" t="s">
        <v>785</v>
      </c>
      <c r="C333" s="97"/>
      <c r="D333" s="97"/>
      <c r="E333" s="97"/>
      <c r="F333" s="97"/>
      <c r="G333" s="97"/>
      <c r="H333" s="97"/>
      <c r="I333" s="97"/>
      <c r="J333" s="93" t="s">
        <v>631</v>
      </c>
      <c r="K333" s="403"/>
      <c r="L333" s="438"/>
      <c r="M333" s="438"/>
      <c r="N333" s="438"/>
      <c r="O333" s="438"/>
      <c r="P333" s="97"/>
      <c r="Q333" s="97"/>
      <c r="R333" s="97"/>
      <c r="S333" s="97"/>
      <c r="T333" s="97"/>
      <c r="U333" s="97"/>
      <c r="V333" s="97"/>
      <c r="W333" s="97"/>
      <c r="X333" s="97"/>
      <c r="Y333" s="97"/>
      <c r="Z333" s="97"/>
      <c r="AA333" s="97"/>
      <c r="AB333" s="97"/>
      <c r="AC333" s="97"/>
      <c r="AD333" s="98"/>
      <c r="AE333" s="98"/>
      <c r="AF333" s="98"/>
      <c r="AG333" s="98"/>
      <c r="AH333" s="98"/>
      <c r="AI333" s="98"/>
      <c r="AJ333" s="98"/>
      <c r="AK333" s="98"/>
      <c r="AL333" s="98"/>
      <c r="AM333" s="98"/>
      <c r="AN333" s="98"/>
      <c r="AO333" s="98"/>
      <c r="AP333" s="98"/>
      <c r="AQ333" s="97"/>
      <c r="AV333" s="97"/>
      <c r="AW333" s="98"/>
      <c r="AX333" s="98"/>
      <c r="AY333" s="98"/>
      <c r="AZ333" s="98"/>
      <c r="BA333" s="98"/>
      <c r="BB333" s="98"/>
      <c r="BC333" s="98"/>
      <c r="BD333" s="98"/>
      <c r="BE333" s="98"/>
      <c r="BF333" s="98"/>
      <c r="BG333" s="98"/>
      <c r="BH333" s="98"/>
      <c r="BI333" s="98"/>
      <c r="BO333" s="97"/>
      <c r="BP333" s="98"/>
      <c r="BQ333" s="98"/>
      <c r="BR333" s="98"/>
      <c r="BS333" s="98"/>
      <c r="BT333" s="98"/>
      <c r="BU333" s="98"/>
      <c r="BV333" s="98"/>
      <c r="BW333" s="98"/>
      <c r="BX333" s="98"/>
      <c r="BY333" s="98"/>
      <c r="BZ333" s="98"/>
      <c r="CA333" s="98"/>
      <c r="CB333" s="98"/>
      <c r="CH333" s="97"/>
      <c r="CI333" s="98"/>
      <c r="CJ333" s="98"/>
      <c r="CK333" s="98"/>
      <c r="CL333" s="98"/>
      <c r="CM333" s="98"/>
      <c r="CN333" s="98"/>
      <c r="CO333" s="98"/>
      <c r="CP333" s="98"/>
      <c r="CQ333" s="98"/>
      <c r="CR333" s="98"/>
      <c r="CS333" s="98"/>
      <c r="CT333" s="98"/>
      <c r="CU333" s="98"/>
      <c r="DA333" s="97"/>
      <c r="DB333" s="98"/>
      <c r="DC333" s="98"/>
      <c r="DD333" s="98"/>
      <c r="DE333" s="98"/>
      <c r="DF333" s="98"/>
      <c r="DG333" s="98"/>
      <c r="DH333" s="98"/>
      <c r="DI333" s="98"/>
      <c r="DJ333" s="98"/>
      <c r="DK333" s="98"/>
      <c r="DL333" s="98"/>
      <c r="DM333" s="98"/>
      <c r="DN333" s="98"/>
    </row>
    <row r="334" spans="1:118" hidden="1" outlineLevel="1">
      <c r="A334" s="411" t="str">
        <f>A333</f>
        <v>[ESO Affiliate or Related Undertaking that do not trade / transact with the ESO 5]</v>
      </c>
      <c r="B334" s="97" t="s">
        <v>767</v>
      </c>
      <c r="C334" s="97"/>
      <c r="D334" s="97"/>
      <c r="E334" s="97"/>
      <c r="F334" s="97"/>
      <c r="G334" s="97"/>
      <c r="H334" s="97"/>
      <c r="I334" s="97"/>
      <c r="J334" s="93" t="s">
        <v>631</v>
      </c>
      <c r="K334" s="403"/>
      <c r="L334" s="438"/>
      <c r="M334" s="438"/>
      <c r="N334" s="438"/>
      <c r="O334" s="438"/>
      <c r="P334" s="97"/>
      <c r="Q334" s="97"/>
      <c r="R334" s="97"/>
      <c r="S334" s="97"/>
      <c r="T334" s="97"/>
      <c r="U334" s="97"/>
      <c r="V334" s="97"/>
      <c r="W334" s="97"/>
      <c r="X334" s="97"/>
      <c r="Y334" s="97"/>
      <c r="Z334" s="97"/>
      <c r="AA334" s="97"/>
      <c r="AB334" s="97"/>
      <c r="AC334" s="97"/>
      <c r="AD334" s="98"/>
      <c r="AE334" s="98"/>
      <c r="AF334" s="98"/>
      <c r="AG334" s="98"/>
      <c r="AH334" s="98"/>
      <c r="AI334" s="98"/>
      <c r="AJ334" s="98"/>
      <c r="AK334" s="98"/>
      <c r="AL334" s="98"/>
      <c r="AM334" s="98"/>
      <c r="AN334" s="98"/>
      <c r="AO334" s="98"/>
      <c r="AP334" s="98"/>
      <c r="AQ334" s="97"/>
      <c r="AV334" s="97"/>
      <c r="AW334" s="98"/>
      <c r="AX334" s="98"/>
      <c r="AY334" s="98"/>
      <c r="AZ334" s="98"/>
      <c r="BA334" s="98"/>
      <c r="BB334" s="98"/>
      <c r="BC334" s="98"/>
      <c r="BD334" s="98"/>
      <c r="BE334" s="98"/>
      <c r="BF334" s="98"/>
      <c r="BG334" s="98"/>
      <c r="BH334" s="98"/>
      <c r="BI334" s="98"/>
      <c r="BO334" s="97"/>
      <c r="BP334" s="98"/>
      <c r="BQ334" s="98"/>
      <c r="BR334" s="98"/>
      <c r="BS334" s="98"/>
      <c r="BT334" s="98"/>
      <c r="BU334" s="98"/>
      <c r="BV334" s="98"/>
      <c r="BW334" s="98"/>
      <c r="BX334" s="98"/>
      <c r="BY334" s="98"/>
      <c r="BZ334" s="98"/>
      <c r="CA334" s="98"/>
      <c r="CB334" s="98"/>
      <c r="CH334" s="97"/>
      <c r="CI334" s="98"/>
      <c r="CJ334" s="98"/>
      <c r="CK334" s="98"/>
      <c r="CL334" s="98"/>
      <c r="CM334" s="98"/>
      <c r="CN334" s="98"/>
      <c r="CO334" s="98"/>
      <c r="CP334" s="98"/>
      <c r="CQ334" s="98"/>
      <c r="CR334" s="98"/>
      <c r="CS334" s="98"/>
      <c r="CT334" s="98"/>
      <c r="CU334" s="98"/>
      <c r="DA334" s="97"/>
      <c r="DB334" s="98"/>
      <c r="DC334" s="98"/>
      <c r="DD334" s="98"/>
      <c r="DE334" s="98"/>
      <c r="DF334" s="98"/>
      <c r="DG334" s="98"/>
      <c r="DH334" s="98"/>
      <c r="DI334" s="98"/>
      <c r="DJ334" s="98"/>
      <c r="DK334" s="98"/>
      <c r="DL334" s="98"/>
      <c r="DM334" s="98"/>
      <c r="DN334" s="98"/>
    </row>
    <row r="335" spans="1:118" hidden="1" outlineLevel="1">
      <c r="A335" s="411" t="str">
        <f>A333</f>
        <v>[ESO Affiliate or Related Undertaking that do not trade / transact with the ESO 5]</v>
      </c>
      <c r="B335" s="97" t="s">
        <v>786</v>
      </c>
      <c r="C335" s="97"/>
      <c r="D335" s="97"/>
      <c r="E335" s="97"/>
      <c r="F335" s="97"/>
      <c r="G335" s="97"/>
      <c r="H335" s="97"/>
      <c r="I335" s="97"/>
      <c r="J335" s="93" t="s">
        <v>252</v>
      </c>
      <c r="K335" s="409">
        <f t="shared" ref="K335:O335" si="139">IFERROR(K334/K333,0)</f>
        <v>0</v>
      </c>
      <c r="L335" s="440">
        <f t="shared" si="139"/>
        <v>0</v>
      </c>
      <c r="M335" s="440">
        <f t="shared" si="139"/>
        <v>0</v>
      </c>
      <c r="N335" s="440">
        <f t="shared" si="139"/>
        <v>0</v>
      </c>
      <c r="O335" s="440">
        <f t="shared" si="139"/>
        <v>0</v>
      </c>
      <c r="P335" s="97"/>
      <c r="Q335" s="97"/>
      <c r="R335" s="97"/>
      <c r="S335" s="97"/>
      <c r="T335" s="97"/>
      <c r="U335" s="97"/>
      <c r="V335" s="97"/>
      <c r="W335" s="97"/>
      <c r="X335" s="97"/>
      <c r="Y335" s="97"/>
      <c r="Z335" s="97"/>
      <c r="AA335" s="97"/>
      <c r="AB335" s="97"/>
      <c r="AC335" s="97"/>
      <c r="AD335" s="98"/>
      <c r="AE335" s="98"/>
      <c r="AF335" s="98"/>
      <c r="AG335" s="98"/>
      <c r="AH335" s="98"/>
      <c r="AI335" s="98"/>
      <c r="AJ335" s="98"/>
      <c r="AK335" s="98"/>
      <c r="AL335" s="98"/>
      <c r="AM335" s="98"/>
      <c r="AN335" s="98"/>
      <c r="AO335" s="98"/>
      <c r="AP335" s="98"/>
      <c r="AQ335" s="97"/>
      <c r="AV335" s="97"/>
      <c r="AW335" s="98"/>
      <c r="AX335" s="98"/>
      <c r="AY335" s="98"/>
      <c r="AZ335" s="98"/>
      <c r="BA335" s="98"/>
      <c r="BB335" s="98"/>
      <c r="BC335" s="98"/>
      <c r="BD335" s="98"/>
      <c r="BE335" s="98"/>
      <c r="BF335" s="98"/>
      <c r="BG335" s="98"/>
      <c r="BH335" s="98"/>
      <c r="BI335" s="98"/>
      <c r="BO335" s="97"/>
      <c r="BP335" s="98"/>
      <c r="BQ335" s="98"/>
      <c r="BR335" s="98"/>
      <c r="BS335" s="98"/>
      <c r="BT335" s="98"/>
      <c r="BU335" s="98"/>
      <c r="BV335" s="98"/>
      <c r="BW335" s="98"/>
      <c r="BX335" s="98"/>
      <c r="BY335" s="98"/>
      <c r="BZ335" s="98"/>
      <c r="CA335" s="98"/>
      <c r="CB335" s="98"/>
      <c r="CH335" s="97"/>
      <c r="CI335" s="98"/>
      <c r="CJ335" s="98"/>
      <c r="CK335" s="98"/>
      <c r="CL335" s="98"/>
      <c r="CM335" s="98"/>
      <c r="CN335" s="98"/>
      <c r="CO335" s="98"/>
      <c r="CP335" s="98"/>
      <c r="CQ335" s="98"/>
      <c r="CR335" s="98"/>
      <c r="CS335" s="98"/>
      <c r="CT335" s="98"/>
      <c r="CU335" s="98"/>
      <c r="DA335" s="97"/>
      <c r="DB335" s="98"/>
      <c r="DC335" s="98"/>
      <c r="DD335" s="98"/>
      <c r="DE335" s="98"/>
      <c r="DF335" s="98"/>
      <c r="DG335" s="98"/>
      <c r="DH335" s="98"/>
      <c r="DI335" s="98"/>
      <c r="DJ335" s="98"/>
      <c r="DK335" s="98"/>
      <c r="DL335" s="98"/>
      <c r="DM335" s="98"/>
      <c r="DN335" s="98"/>
    </row>
    <row r="336" spans="1:118" hidden="1" outlineLevel="1">
      <c r="A336" s="410" t="s">
        <v>793</v>
      </c>
      <c r="B336" s="97" t="s">
        <v>785</v>
      </c>
      <c r="C336" s="97"/>
      <c r="D336" s="97"/>
      <c r="E336" s="97"/>
      <c r="F336" s="97"/>
      <c r="G336" s="97"/>
      <c r="H336" s="97"/>
      <c r="I336" s="97"/>
      <c r="J336" s="93" t="s">
        <v>631</v>
      </c>
      <c r="K336" s="403"/>
      <c r="L336" s="438"/>
      <c r="M336" s="438"/>
      <c r="N336" s="438"/>
      <c r="O336" s="438"/>
      <c r="P336" s="97"/>
      <c r="Q336" s="97"/>
      <c r="R336" s="97"/>
      <c r="S336" s="97"/>
      <c r="T336" s="97"/>
      <c r="U336" s="97"/>
      <c r="V336" s="97"/>
      <c r="W336" s="97"/>
      <c r="X336" s="97"/>
      <c r="Y336" s="97"/>
      <c r="Z336" s="97"/>
      <c r="AA336" s="97"/>
      <c r="AB336" s="97"/>
      <c r="AC336" s="97"/>
      <c r="AD336" s="98"/>
      <c r="AE336" s="98"/>
      <c r="AF336" s="98"/>
      <c r="AG336" s="98"/>
      <c r="AH336" s="98"/>
      <c r="AI336" s="98"/>
      <c r="AJ336" s="98"/>
      <c r="AK336" s="98"/>
      <c r="AL336" s="98"/>
      <c r="AM336" s="98"/>
      <c r="AN336" s="98"/>
      <c r="AO336" s="98"/>
      <c r="AP336" s="98"/>
      <c r="AQ336" s="97"/>
      <c r="AV336" s="97"/>
      <c r="AW336" s="98"/>
      <c r="AX336" s="98"/>
      <c r="AY336" s="98"/>
      <c r="AZ336" s="98"/>
      <c r="BA336" s="98"/>
      <c r="BB336" s="98"/>
      <c r="BC336" s="98"/>
      <c r="BD336" s="98"/>
      <c r="BE336" s="98"/>
      <c r="BF336" s="98"/>
      <c r="BG336" s="98"/>
      <c r="BH336" s="98"/>
      <c r="BI336" s="98"/>
      <c r="BO336" s="97"/>
      <c r="BP336" s="98"/>
      <c r="BQ336" s="98"/>
      <c r="BR336" s="98"/>
      <c r="BS336" s="98"/>
      <c r="BT336" s="98"/>
      <c r="BU336" s="98"/>
      <c r="BV336" s="98"/>
      <c r="BW336" s="98"/>
      <c r="BX336" s="98"/>
      <c r="BY336" s="98"/>
      <c r="BZ336" s="98"/>
      <c r="CA336" s="98"/>
      <c r="CB336" s="98"/>
      <c r="CH336" s="97"/>
      <c r="CI336" s="98"/>
      <c r="CJ336" s="98"/>
      <c r="CK336" s="98"/>
      <c r="CL336" s="98"/>
      <c r="CM336" s="98"/>
      <c r="CN336" s="98"/>
      <c r="CO336" s="98"/>
      <c r="CP336" s="98"/>
      <c r="CQ336" s="98"/>
      <c r="CR336" s="98"/>
      <c r="CS336" s="98"/>
      <c r="CT336" s="98"/>
      <c r="CU336" s="98"/>
      <c r="DA336" s="97"/>
      <c r="DB336" s="98"/>
      <c r="DC336" s="98"/>
      <c r="DD336" s="98"/>
      <c r="DE336" s="98"/>
      <c r="DF336" s="98"/>
      <c r="DG336" s="98"/>
      <c r="DH336" s="98"/>
      <c r="DI336" s="98"/>
      <c r="DJ336" s="98"/>
      <c r="DK336" s="98"/>
      <c r="DL336" s="98"/>
      <c r="DM336" s="98"/>
      <c r="DN336" s="98"/>
    </row>
    <row r="337" spans="1:118" hidden="1" outlineLevel="1">
      <c r="A337" s="411" t="str">
        <f>A336</f>
        <v>[ESO Affiliate or Related Undertaking that do not trade / transact with the ESO 6]</v>
      </c>
      <c r="B337" s="97" t="s">
        <v>767</v>
      </c>
      <c r="C337" s="97"/>
      <c r="D337" s="97"/>
      <c r="E337" s="97"/>
      <c r="F337" s="97"/>
      <c r="G337" s="97"/>
      <c r="H337" s="97"/>
      <c r="I337" s="97"/>
      <c r="J337" s="93" t="s">
        <v>631</v>
      </c>
      <c r="K337" s="403"/>
      <c r="L337" s="438"/>
      <c r="M337" s="438"/>
      <c r="N337" s="438"/>
      <c r="O337" s="438"/>
      <c r="P337" s="97"/>
      <c r="Q337" s="97"/>
      <c r="R337" s="97"/>
      <c r="S337" s="97"/>
      <c r="T337" s="97"/>
      <c r="U337" s="97"/>
      <c r="V337" s="97"/>
      <c r="W337" s="97"/>
      <c r="X337" s="97"/>
      <c r="Y337" s="97"/>
      <c r="Z337" s="97"/>
      <c r="AA337" s="97"/>
      <c r="AB337" s="97"/>
      <c r="AC337" s="97"/>
      <c r="AD337" s="98"/>
      <c r="AE337" s="98"/>
      <c r="AF337" s="98"/>
      <c r="AG337" s="98"/>
      <c r="AH337" s="98"/>
      <c r="AI337" s="98"/>
      <c r="AJ337" s="98"/>
      <c r="AK337" s="98"/>
      <c r="AL337" s="98"/>
      <c r="AM337" s="98"/>
      <c r="AN337" s="98"/>
      <c r="AO337" s="98"/>
      <c r="AP337" s="98"/>
      <c r="AQ337" s="97"/>
      <c r="AV337" s="97"/>
      <c r="AW337" s="98"/>
      <c r="AX337" s="98"/>
      <c r="AY337" s="98"/>
      <c r="AZ337" s="98"/>
      <c r="BA337" s="98"/>
      <c r="BB337" s="98"/>
      <c r="BC337" s="98"/>
      <c r="BD337" s="98"/>
      <c r="BE337" s="98"/>
      <c r="BF337" s="98"/>
      <c r="BG337" s="98"/>
      <c r="BH337" s="98"/>
      <c r="BI337" s="98"/>
      <c r="BO337" s="97"/>
      <c r="BP337" s="98"/>
      <c r="BQ337" s="98"/>
      <c r="BR337" s="98"/>
      <c r="BS337" s="98"/>
      <c r="BT337" s="98"/>
      <c r="BU337" s="98"/>
      <c r="BV337" s="98"/>
      <c r="BW337" s="98"/>
      <c r="BX337" s="98"/>
      <c r="BY337" s="98"/>
      <c r="BZ337" s="98"/>
      <c r="CA337" s="98"/>
      <c r="CB337" s="98"/>
      <c r="CH337" s="97"/>
      <c r="CI337" s="98"/>
      <c r="CJ337" s="98"/>
      <c r="CK337" s="98"/>
      <c r="CL337" s="98"/>
      <c r="CM337" s="98"/>
      <c r="CN337" s="98"/>
      <c r="CO337" s="98"/>
      <c r="CP337" s="98"/>
      <c r="CQ337" s="98"/>
      <c r="CR337" s="98"/>
      <c r="CS337" s="98"/>
      <c r="CT337" s="98"/>
      <c r="CU337" s="98"/>
      <c r="DA337" s="97"/>
      <c r="DB337" s="98"/>
      <c r="DC337" s="98"/>
      <c r="DD337" s="98"/>
      <c r="DE337" s="98"/>
      <c r="DF337" s="98"/>
      <c r="DG337" s="98"/>
      <c r="DH337" s="98"/>
      <c r="DI337" s="98"/>
      <c r="DJ337" s="98"/>
      <c r="DK337" s="98"/>
      <c r="DL337" s="98"/>
      <c r="DM337" s="98"/>
      <c r="DN337" s="98"/>
    </row>
    <row r="338" spans="1:118" hidden="1" outlineLevel="1">
      <c r="A338" s="411" t="str">
        <f>A336</f>
        <v>[ESO Affiliate or Related Undertaking that do not trade / transact with the ESO 6]</v>
      </c>
      <c r="B338" s="97" t="s">
        <v>786</v>
      </c>
      <c r="C338" s="97"/>
      <c r="D338" s="97"/>
      <c r="E338" s="97"/>
      <c r="F338" s="97"/>
      <c r="G338" s="97"/>
      <c r="H338" s="97"/>
      <c r="I338" s="97"/>
      <c r="J338" s="93" t="s">
        <v>252</v>
      </c>
      <c r="K338" s="409">
        <f t="shared" ref="K338:O338" si="140">IFERROR(K337/K336,0)</f>
        <v>0</v>
      </c>
      <c r="L338" s="440">
        <f t="shared" si="140"/>
        <v>0</v>
      </c>
      <c r="M338" s="440">
        <f t="shared" si="140"/>
        <v>0</v>
      </c>
      <c r="N338" s="440">
        <f t="shared" si="140"/>
        <v>0</v>
      </c>
      <c r="O338" s="440">
        <f t="shared" si="140"/>
        <v>0</v>
      </c>
      <c r="P338" s="97"/>
      <c r="Q338" s="97"/>
      <c r="R338" s="97"/>
      <c r="S338" s="97"/>
      <c r="T338" s="97"/>
      <c r="U338" s="97"/>
      <c r="V338" s="97"/>
      <c r="W338" s="97"/>
      <c r="X338" s="97"/>
      <c r="Y338" s="97"/>
      <c r="Z338" s="97"/>
      <c r="AA338" s="97"/>
      <c r="AB338" s="97"/>
      <c r="AC338" s="97"/>
      <c r="AD338" s="98"/>
      <c r="AE338" s="98"/>
      <c r="AF338" s="98"/>
      <c r="AG338" s="98"/>
      <c r="AH338" s="98"/>
      <c r="AI338" s="98"/>
      <c r="AJ338" s="98"/>
      <c r="AK338" s="98"/>
      <c r="AL338" s="98"/>
      <c r="AM338" s="98"/>
      <c r="AN338" s="98"/>
      <c r="AO338" s="98"/>
      <c r="AP338" s="98"/>
      <c r="AQ338" s="97"/>
      <c r="AV338" s="97"/>
      <c r="AW338" s="98"/>
      <c r="AX338" s="98"/>
      <c r="AY338" s="98"/>
      <c r="AZ338" s="98"/>
      <c r="BA338" s="98"/>
      <c r="BB338" s="98"/>
      <c r="BC338" s="98"/>
      <c r="BD338" s="98"/>
      <c r="BE338" s="98"/>
      <c r="BF338" s="98"/>
      <c r="BG338" s="98"/>
      <c r="BH338" s="98"/>
      <c r="BI338" s="98"/>
      <c r="BO338" s="97"/>
      <c r="BP338" s="98"/>
      <c r="BQ338" s="98"/>
      <c r="BR338" s="98"/>
      <c r="BS338" s="98"/>
      <c r="BT338" s="98"/>
      <c r="BU338" s="98"/>
      <c r="BV338" s="98"/>
      <c r="BW338" s="98"/>
      <c r="BX338" s="98"/>
      <c r="BY338" s="98"/>
      <c r="BZ338" s="98"/>
      <c r="CA338" s="98"/>
      <c r="CB338" s="98"/>
      <c r="CH338" s="97"/>
      <c r="CI338" s="98"/>
      <c r="CJ338" s="98"/>
      <c r="CK338" s="98"/>
      <c r="CL338" s="98"/>
      <c r="CM338" s="98"/>
      <c r="CN338" s="98"/>
      <c r="CO338" s="98"/>
      <c r="CP338" s="98"/>
      <c r="CQ338" s="98"/>
      <c r="CR338" s="98"/>
      <c r="CS338" s="98"/>
      <c r="CT338" s="98"/>
      <c r="CU338" s="98"/>
      <c r="DA338" s="97"/>
      <c r="DB338" s="98"/>
      <c r="DC338" s="98"/>
      <c r="DD338" s="98"/>
      <c r="DE338" s="98"/>
      <c r="DF338" s="98"/>
      <c r="DG338" s="98"/>
      <c r="DH338" s="98"/>
      <c r="DI338" s="98"/>
      <c r="DJ338" s="98"/>
      <c r="DK338" s="98"/>
      <c r="DL338" s="98"/>
      <c r="DM338" s="98"/>
      <c r="DN338" s="98"/>
    </row>
    <row r="339" spans="1:118" hidden="1" outlineLevel="1">
      <c r="A339" s="97" t="s">
        <v>794</v>
      </c>
      <c r="B339" s="97" t="s">
        <v>785</v>
      </c>
      <c r="C339" s="97"/>
      <c r="D339" s="97"/>
      <c r="E339" s="97"/>
      <c r="F339" s="97"/>
      <c r="G339" s="97"/>
      <c r="H339" s="97"/>
      <c r="I339" s="97"/>
      <c r="J339" s="93" t="s">
        <v>631</v>
      </c>
      <c r="K339" s="403"/>
      <c r="L339" s="438"/>
      <c r="M339" s="438"/>
      <c r="N339" s="438"/>
      <c r="O339" s="438"/>
      <c r="P339" s="97"/>
      <c r="Q339" s="97"/>
      <c r="R339" s="97"/>
      <c r="S339" s="97"/>
      <c r="T339" s="97"/>
      <c r="U339" s="97"/>
      <c r="V339" s="97"/>
      <c r="W339" s="97"/>
      <c r="X339" s="97"/>
      <c r="Y339" s="97"/>
      <c r="Z339" s="97"/>
      <c r="AA339" s="97"/>
      <c r="AB339" s="97"/>
      <c r="AC339" s="97"/>
      <c r="AD339" s="98"/>
      <c r="AE339" s="98"/>
      <c r="AF339" s="98"/>
      <c r="AG339" s="98"/>
      <c r="AH339" s="98"/>
      <c r="AI339" s="98"/>
      <c r="AJ339" s="98"/>
      <c r="AK339" s="98"/>
      <c r="AL339" s="98"/>
      <c r="AM339" s="98"/>
      <c r="AN339" s="98"/>
      <c r="AO339" s="98"/>
      <c r="AP339" s="98"/>
      <c r="AQ339" s="97"/>
      <c r="AV339" s="97"/>
      <c r="AW339" s="98"/>
      <c r="AX339" s="98"/>
      <c r="AY339" s="98"/>
      <c r="AZ339" s="98"/>
      <c r="BA339" s="98"/>
      <c r="BB339" s="98"/>
      <c r="BC339" s="98"/>
      <c r="BD339" s="98"/>
      <c r="BE339" s="98"/>
      <c r="BF339" s="98"/>
      <c r="BG339" s="98"/>
      <c r="BH339" s="98"/>
      <c r="BI339" s="98"/>
      <c r="BO339" s="97"/>
      <c r="BP339" s="98"/>
      <c r="BQ339" s="98"/>
      <c r="BR339" s="98"/>
      <c r="BS339" s="98"/>
      <c r="BT339" s="98"/>
      <c r="BU339" s="98"/>
      <c r="BV339" s="98"/>
      <c r="BW339" s="98"/>
      <c r="BX339" s="98"/>
      <c r="BY339" s="98"/>
      <c r="BZ339" s="98"/>
      <c r="CA339" s="98"/>
      <c r="CB339" s="98"/>
      <c r="CH339" s="97"/>
      <c r="CI339" s="98"/>
      <c r="CJ339" s="98"/>
      <c r="CK339" s="98"/>
      <c r="CL339" s="98"/>
      <c r="CM339" s="98"/>
      <c r="CN339" s="98"/>
      <c r="CO339" s="98"/>
      <c r="CP339" s="98"/>
      <c r="CQ339" s="98"/>
      <c r="CR339" s="98"/>
      <c r="CS339" s="98"/>
      <c r="CT339" s="98"/>
      <c r="CU339" s="98"/>
      <c r="DA339" s="97"/>
      <c r="DB339" s="98"/>
      <c r="DC339" s="98"/>
      <c r="DD339" s="98"/>
      <c r="DE339" s="98"/>
      <c r="DF339" s="98"/>
      <c r="DG339" s="98"/>
      <c r="DH339" s="98"/>
      <c r="DI339" s="98"/>
      <c r="DJ339" s="98"/>
      <c r="DK339" s="98"/>
      <c r="DL339" s="98"/>
      <c r="DM339" s="98"/>
      <c r="DN339" s="98"/>
    </row>
    <row r="340" spans="1:118" hidden="1" outlineLevel="1">
      <c r="A340" s="97" t="s">
        <v>794</v>
      </c>
      <c r="B340" s="97" t="s">
        <v>767</v>
      </c>
      <c r="C340" s="97"/>
      <c r="D340" s="97"/>
      <c r="E340" s="97"/>
      <c r="F340" s="97"/>
      <c r="G340" s="97"/>
      <c r="H340" s="97"/>
      <c r="I340" s="97"/>
      <c r="J340" s="93" t="s">
        <v>631</v>
      </c>
      <c r="K340" s="403"/>
      <c r="L340" s="438"/>
      <c r="M340" s="438"/>
      <c r="N340" s="438"/>
      <c r="O340" s="438"/>
      <c r="P340" s="97"/>
      <c r="Q340" s="97"/>
      <c r="R340" s="97"/>
      <c r="S340" s="97"/>
      <c r="T340" s="97"/>
      <c r="U340" s="97"/>
      <c r="V340" s="97"/>
      <c r="W340" s="97"/>
      <c r="X340" s="97"/>
      <c r="Y340" s="97"/>
      <c r="Z340" s="97"/>
      <c r="AA340" s="97"/>
      <c r="AB340" s="97"/>
      <c r="AC340" s="97"/>
      <c r="AD340" s="98"/>
      <c r="AE340" s="98"/>
      <c r="AF340" s="98"/>
      <c r="AG340" s="98"/>
      <c r="AH340" s="98"/>
      <c r="AI340" s="98"/>
      <c r="AJ340" s="98"/>
      <c r="AK340" s="98"/>
      <c r="AL340" s="98"/>
      <c r="AM340" s="98"/>
      <c r="AN340" s="98"/>
      <c r="AO340" s="98"/>
      <c r="AP340" s="98"/>
      <c r="AQ340" s="97"/>
      <c r="AV340" s="97"/>
      <c r="AW340" s="98"/>
      <c r="AX340" s="98"/>
      <c r="AY340" s="98"/>
      <c r="AZ340" s="98"/>
      <c r="BA340" s="98"/>
      <c r="BB340" s="98"/>
      <c r="BC340" s="98"/>
      <c r="BD340" s="98"/>
      <c r="BE340" s="98"/>
      <c r="BF340" s="98"/>
      <c r="BG340" s="98"/>
      <c r="BH340" s="98"/>
      <c r="BI340" s="98"/>
      <c r="BO340" s="97"/>
      <c r="BP340" s="98"/>
      <c r="BQ340" s="98"/>
      <c r="BR340" s="98"/>
      <c r="BS340" s="98"/>
      <c r="BT340" s="98"/>
      <c r="BU340" s="98"/>
      <c r="BV340" s="98"/>
      <c r="BW340" s="98"/>
      <c r="BX340" s="98"/>
      <c r="BY340" s="98"/>
      <c r="BZ340" s="98"/>
      <c r="CA340" s="98"/>
      <c r="CB340" s="98"/>
      <c r="CH340" s="97"/>
      <c r="CI340" s="98"/>
      <c r="CJ340" s="98"/>
      <c r="CK340" s="98"/>
      <c r="CL340" s="98"/>
      <c r="CM340" s="98"/>
      <c r="CN340" s="98"/>
      <c r="CO340" s="98"/>
      <c r="CP340" s="98"/>
      <c r="CQ340" s="98"/>
      <c r="CR340" s="98"/>
      <c r="CS340" s="98"/>
      <c r="CT340" s="98"/>
      <c r="CU340" s="98"/>
      <c r="DA340" s="97"/>
      <c r="DB340" s="98"/>
      <c r="DC340" s="98"/>
      <c r="DD340" s="98"/>
      <c r="DE340" s="98"/>
      <c r="DF340" s="98"/>
      <c r="DG340" s="98"/>
      <c r="DH340" s="98"/>
      <c r="DI340" s="98"/>
      <c r="DJ340" s="98"/>
      <c r="DK340" s="98"/>
      <c r="DL340" s="98"/>
      <c r="DM340" s="98"/>
      <c r="DN340" s="98"/>
    </row>
    <row r="341" spans="1:118" hidden="1" outlineLevel="1">
      <c r="A341" s="97" t="s">
        <v>794</v>
      </c>
      <c r="B341" s="97" t="s">
        <v>786</v>
      </c>
      <c r="C341" s="97"/>
      <c r="D341" s="97"/>
      <c r="E341" s="97"/>
      <c r="F341" s="97"/>
      <c r="G341" s="97"/>
      <c r="H341" s="97"/>
      <c r="I341" s="97"/>
      <c r="J341" s="93" t="s">
        <v>252</v>
      </c>
      <c r="K341" s="409">
        <f t="shared" ref="K341:O341" si="141">IFERROR(K340/K339,0)</f>
        <v>0</v>
      </c>
      <c r="L341" s="440">
        <f t="shared" si="141"/>
        <v>0</v>
      </c>
      <c r="M341" s="440">
        <f t="shared" si="141"/>
        <v>0</v>
      </c>
      <c r="N341" s="440">
        <f t="shared" si="141"/>
        <v>0</v>
      </c>
      <c r="O341" s="440">
        <f t="shared" si="141"/>
        <v>0</v>
      </c>
      <c r="P341" s="97"/>
      <c r="Q341" s="97"/>
      <c r="R341" s="97"/>
      <c r="S341" s="97"/>
      <c r="T341" s="97"/>
      <c r="U341" s="97"/>
      <c r="V341" s="97"/>
      <c r="W341" s="97"/>
      <c r="X341" s="97"/>
      <c r="Y341" s="97"/>
      <c r="Z341" s="97"/>
      <c r="AA341" s="97"/>
      <c r="AB341" s="97"/>
      <c r="AC341" s="97"/>
      <c r="AD341" s="98"/>
      <c r="AE341" s="98"/>
      <c r="AF341" s="98"/>
      <c r="AG341" s="98"/>
      <c r="AH341" s="98"/>
      <c r="AI341" s="98"/>
      <c r="AJ341" s="98"/>
      <c r="AK341" s="98"/>
      <c r="AL341" s="98"/>
      <c r="AM341" s="98"/>
      <c r="AN341" s="98"/>
      <c r="AO341" s="98"/>
      <c r="AP341" s="98"/>
      <c r="AQ341" s="97"/>
      <c r="AV341" s="97"/>
      <c r="AW341" s="98"/>
      <c r="AX341" s="98"/>
      <c r="AY341" s="98"/>
      <c r="AZ341" s="98"/>
      <c r="BA341" s="98"/>
      <c r="BB341" s="98"/>
      <c r="BC341" s="98"/>
      <c r="BD341" s="98"/>
      <c r="BE341" s="98"/>
      <c r="BF341" s="98"/>
      <c r="BG341" s="98"/>
      <c r="BH341" s="98"/>
      <c r="BI341" s="98"/>
      <c r="BO341" s="97"/>
      <c r="BP341" s="98"/>
      <c r="BQ341" s="98"/>
      <c r="BR341" s="98"/>
      <c r="BS341" s="98"/>
      <c r="BT341" s="98"/>
      <c r="BU341" s="98"/>
      <c r="BV341" s="98"/>
      <c r="BW341" s="98"/>
      <c r="BX341" s="98"/>
      <c r="BY341" s="98"/>
      <c r="BZ341" s="98"/>
      <c r="CA341" s="98"/>
      <c r="CB341" s="98"/>
      <c r="CH341" s="97"/>
      <c r="CI341" s="98"/>
      <c r="CJ341" s="98"/>
      <c r="CK341" s="98"/>
      <c r="CL341" s="98"/>
      <c r="CM341" s="98"/>
      <c r="CN341" s="98"/>
      <c r="CO341" s="98"/>
      <c r="CP341" s="98"/>
      <c r="CQ341" s="98"/>
      <c r="CR341" s="98"/>
      <c r="CS341" s="98"/>
      <c r="CT341" s="98"/>
      <c r="CU341" s="98"/>
      <c r="DA341" s="97"/>
      <c r="DB341" s="98"/>
      <c r="DC341" s="98"/>
      <c r="DD341" s="98"/>
      <c r="DE341" s="98"/>
      <c r="DF341" s="98"/>
      <c r="DG341" s="98"/>
      <c r="DH341" s="98"/>
      <c r="DI341" s="98"/>
      <c r="DJ341" s="98"/>
      <c r="DK341" s="98"/>
      <c r="DL341" s="98"/>
      <c r="DM341" s="98"/>
      <c r="DN341" s="98"/>
    </row>
    <row r="342" spans="1:118" hidden="1" outlineLevel="1">
      <c r="A342" s="97" t="s">
        <v>795</v>
      </c>
      <c r="B342" s="97"/>
      <c r="C342" s="97"/>
      <c r="D342" s="97"/>
      <c r="E342" s="97"/>
      <c r="F342" s="97"/>
      <c r="G342" s="97"/>
      <c r="H342" s="97"/>
      <c r="I342" s="97"/>
      <c r="J342" s="93"/>
      <c r="K342" s="412">
        <f t="shared" ref="K342:O342" si="142">IF(K317&gt;0,IF(K339&gt;=0.75*SUM(K317,K321,K324,K327,K330,K333,K336,K339),"Allowed", "Disallowed"),0)</f>
        <v>0</v>
      </c>
      <c r="L342" s="412">
        <f t="shared" si="142"/>
        <v>0</v>
      </c>
      <c r="M342" s="412">
        <f t="shared" si="142"/>
        <v>0</v>
      </c>
      <c r="N342" s="412">
        <f t="shared" si="142"/>
        <v>0</v>
      </c>
      <c r="O342" s="412">
        <f t="shared" si="142"/>
        <v>0</v>
      </c>
      <c r="P342" s="97"/>
      <c r="Q342" s="97"/>
      <c r="R342" s="97"/>
      <c r="S342" s="97"/>
      <c r="T342" s="97"/>
      <c r="U342" s="97"/>
      <c r="V342" s="97"/>
      <c r="W342" s="97"/>
      <c r="X342" s="97"/>
      <c r="Y342" s="97"/>
      <c r="Z342" s="97"/>
      <c r="AA342" s="97"/>
      <c r="AB342" s="97"/>
      <c r="AC342" s="97"/>
      <c r="AD342" s="98"/>
      <c r="AE342" s="98"/>
      <c r="AF342" s="98"/>
      <c r="AG342" s="98"/>
      <c r="AH342" s="98"/>
      <c r="AI342" s="98"/>
      <c r="AJ342" s="98"/>
      <c r="AK342" s="98"/>
      <c r="AL342" s="98"/>
      <c r="AM342" s="98"/>
      <c r="AN342" s="98"/>
      <c r="AO342" s="98"/>
      <c r="AP342" s="98"/>
      <c r="AQ342" s="97"/>
      <c r="AV342" s="97"/>
      <c r="AW342" s="98"/>
      <c r="AX342" s="98"/>
      <c r="AY342" s="98"/>
      <c r="AZ342" s="98"/>
      <c r="BA342" s="98"/>
      <c r="BB342" s="98"/>
      <c r="BC342" s="98"/>
      <c r="BD342" s="98"/>
      <c r="BE342" s="98"/>
      <c r="BF342" s="98"/>
      <c r="BG342" s="98"/>
      <c r="BH342" s="98"/>
      <c r="BI342" s="98"/>
      <c r="BO342" s="97"/>
      <c r="BP342" s="98"/>
      <c r="BQ342" s="98"/>
      <c r="BR342" s="98"/>
      <c r="BS342" s="98"/>
      <c r="BT342" s="98"/>
      <c r="BU342" s="98"/>
      <c r="BV342" s="98"/>
      <c r="BW342" s="98"/>
      <c r="BX342" s="98"/>
      <c r="BY342" s="98"/>
      <c r="BZ342" s="98"/>
      <c r="CA342" s="98"/>
      <c r="CB342" s="98"/>
      <c r="CH342" s="97"/>
      <c r="CI342" s="98"/>
      <c r="CJ342" s="98"/>
      <c r="CK342" s="98"/>
      <c r="CL342" s="98"/>
      <c r="CM342" s="98"/>
      <c r="CN342" s="98"/>
      <c r="CO342" s="98"/>
      <c r="CP342" s="98"/>
      <c r="CQ342" s="98"/>
      <c r="CR342" s="98"/>
      <c r="CS342" s="98"/>
      <c r="CT342" s="98"/>
      <c r="CU342" s="98"/>
      <c r="DA342" s="97"/>
      <c r="DB342" s="98"/>
      <c r="DC342" s="98"/>
      <c r="DD342" s="98"/>
      <c r="DE342" s="98"/>
      <c r="DF342" s="98"/>
      <c r="DG342" s="98"/>
      <c r="DH342" s="98"/>
      <c r="DI342" s="98"/>
      <c r="DJ342" s="98"/>
      <c r="DK342" s="98"/>
      <c r="DL342" s="98"/>
      <c r="DM342" s="98"/>
      <c r="DN342" s="98"/>
    </row>
    <row r="343" spans="1:118" collapsed="1">
      <c r="A343" s="97"/>
      <c r="B343" s="97"/>
      <c r="C343" s="97"/>
      <c r="D343" s="97"/>
      <c r="E343" s="97"/>
      <c r="F343" s="97"/>
      <c r="G343" s="97"/>
      <c r="H343" s="97"/>
      <c r="I343" s="97"/>
      <c r="J343" s="93"/>
      <c r="K343" s="98"/>
      <c r="L343" s="98"/>
      <c r="M343" s="98"/>
      <c r="N343" s="98"/>
      <c r="O343" s="98"/>
      <c r="P343" s="97"/>
      <c r="Q343" s="97"/>
      <c r="R343" s="97"/>
      <c r="S343" s="97"/>
      <c r="T343" s="97"/>
      <c r="U343" s="97"/>
      <c r="V343" s="97"/>
      <c r="W343" s="97"/>
      <c r="X343" s="97"/>
      <c r="Y343" s="97"/>
      <c r="Z343" s="97"/>
      <c r="AA343" s="97"/>
      <c r="AB343" s="97"/>
      <c r="AC343" s="97"/>
      <c r="AD343" s="98"/>
      <c r="AE343" s="98"/>
      <c r="AF343" s="98"/>
      <c r="AG343" s="98"/>
      <c r="AH343" s="98"/>
      <c r="AI343" s="98"/>
      <c r="AJ343" s="98"/>
      <c r="AK343" s="98"/>
      <c r="AL343" s="98"/>
      <c r="AM343" s="98"/>
      <c r="AN343" s="98"/>
      <c r="AO343" s="98"/>
      <c r="AP343" s="98"/>
      <c r="AQ343" s="97"/>
      <c r="AV343" s="97"/>
      <c r="AW343" s="98"/>
      <c r="AX343" s="98"/>
      <c r="AY343" s="98"/>
      <c r="AZ343" s="98"/>
      <c r="BA343" s="98"/>
      <c r="BB343" s="98"/>
      <c r="BC343" s="98"/>
      <c r="BD343" s="98"/>
      <c r="BE343" s="98"/>
      <c r="BF343" s="98"/>
      <c r="BG343" s="98"/>
      <c r="BH343" s="98"/>
      <c r="BI343" s="98"/>
      <c r="BO343" s="97"/>
      <c r="BP343" s="98"/>
      <c r="BQ343" s="98"/>
      <c r="BR343" s="98"/>
      <c r="BS343" s="98"/>
      <c r="BT343" s="98"/>
      <c r="BU343" s="98"/>
      <c r="BV343" s="98"/>
      <c r="BW343" s="98"/>
      <c r="BX343" s="98"/>
      <c r="BY343" s="98"/>
      <c r="BZ343" s="98"/>
      <c r="CA343" s="98"/>
      <c r="CB343" s="98"/>
      <c r="CH343" s="97"/>
      <c r="CI343" s="98"/>
      <c r="CJ343" s="98"/>
      <c r="CK343" s="98"/>
      <c r="CL343" s="98"/>
      <c r="CM343" s="98"/>
      <c r="CN343" s="98"/>
      <c r="CO343" s="98"/>
      <c r="CP343" s="98"/>
      <c r="CQ343" s="98"/>
      <c r="CR343" s="98"/>
      <c r="CS343" s="98"/>
      <c r="CT343" s="98"/>
      <c r="CU343" s="98"/>
      <c r="DA343" s="97"/>
      <c r="DB343" s="98"/>
      <c r="DC343" s="98"/>
      <c r="DD343" s="98"/>
      <c r="DE343" s="98"/>
      <c r="DF343" s="98"/>
      <c r="DG343" s="98"/>
      <c r="DH343" s="98"/>
      <c r="DI343" s="98"/>
      <c r="DJ343" s="98"/>
      <c r="DK343" s="98"/>
      <c r="DL343" s="98"/>
      <c r="DM343" s="98"/>
      <c r="DN343" s="98"/>
    </row>
    <row r="344" spans="1:118" hidden="1" outlineLevel="1">
      <c r="A344" s="413" t="str">
        <f>A28</f>
        <v>[Related Party 12]</v>
      </c>
      <c r="B344" s="97"/>
      <c r="C344" s="97"/>
      <c r="D344" s="97"/>
      <c r="E344" s="97"/>
      <c r="F344" s="97"/>
      <c r="G344" s="97"/>
      <c r="H344" s="97"/>
      <c r="I344" s="97"/>
      <c r="J344" s="93"/>
      <c r="K344" s="98"/>
      <c r="L344" s="98"/>
      <c r="M344" s="98"/>
      <c r="N344" s="98"/>
      <c r="O344" s="98"/>
      <c r="P344" s="97"/>
      <c r="Q344" s="97"/>
      <c r="R344" s="97"/>
      <c r="S344" s="97"/>
      <c r="T344" s="97"/>
      <c r="U344" s="97"/>
      <c r="V344" s="97"/>
      <c r="W344" s="97"/>
      <c r="X344" s="97"/>
      <c r="Y344" s="97"/>
      <c r="Z344" s="97"/>
      <c r="AA344" s="97"/>
      <c r="AB344" s="97"/>
      <c r="AC344" s="97"/>
      <c r="AD344" s="98"/>
      <c r="AE344" s="98"/>
      <c r="AF344" s="98"/>
      <c r="AG344" s="98"/>
      <c r="AH344" s="98"/>
      <c r="AI344" s="98"/>
      <c r="AJ344" s="98"/>
      <c r="AK344" s="98"/>
      <c r="AL344" s="98"/>
      <c r="AM344" s="98"/>
      <c r="AN344" s="98"/>
      <c r="AO344" s="98"/>
      <c r="AP344" s="98"/>
      <c r="AQ344" s="97"/>
      <c r="AV344" s="97"/>
      <c r="AW344" s="98"/>
      <c r="AX344" s="98"/>
      <c r="AY344" s="98"/>
      <c r="AZ344" s="98"/>
      <c r="BA344" s="98"/>
      <c r="BB344" s="98"/>
      <c r="BC344" s="98"/>
      <c r="BD344" s="98"/>
      <c r="BE344" s="98"/>
      <c r="BF344" s="98"/>
      <c r="BG344" s="98"/>
      <c r="BH344" s="98"/>
      <c r="BI344" s="98"/>
      <c r="BO344" s="97"/>
      <c r="BP344" s="98"/>
      <c r="BQ344" s="98"/>
      <c r="BR344" s="98"/>
      <c r="BS344" s="98"/>
      <c r="BT344" s="98"/>
      <c r="BU344" s="98"/>
      <c r="BV344" s="98"/>
      <c r="BW344" s="98"/>
      <c r="BX344" s="98"/>
      <c r="BY344" s="98"/>
      <c r="BZ344" s="98"/>
      <c r="CA344" s="98"/>
      <c r="CB344" s="98"/>
      <c r="CH344" s="97"/>
      <c r="CI344" s="98"/>
      <c r="CJ344" s="98"/>
      <c r="CK344" s="98"/>
      <c r="CL344" s="98"/>
      <c r="CM344" s="98"/>
      <c r="CN344" s="98"/>
      <c r="CO344" s="98"/>
      <c r="CP344" s="98"/>
      <c r="CQ344" s="98"/>
      <c r="CR344" s="98"/>
      <c r="CS344" s="98"/>
      <c r="CT344" s="98"/>
      <c r="CU344" s="98"/>
      <c r="DA344" s="97"/>
      <c r="DB344" s="98"/>
      <c r="DC344" s="98"/>
      <c r="DD344" s="98"/>
      <c r="DE344" s="98"/>
      <c r="DF344" s="98"/>
      <c r="DG344" s="98"/>
      <c r="DH344" s="98"/>
      <c r="DI344" s="98"/>
      <c r="DJ344" s="98"/>
      <c r="DK344" s="98"/>
      <c r="DL344" s="98"/>
      <c r="DM344" s="98"/>
      <c r="DN344" s="98"/>
    </row>
    <row r="345" spans="1:118" hidden="1" outlineLevel="1">
      <c r="A345" s="97" t="s">
        <v>784</v>
      </c>
      <c r="B345" s="97" t="s">
        <v>785</v>
      </c>
      <c r="C345" s="97"/>
      <c r="D345" s="97"/>
      <c r="E345" s="97"/>
      <c r="F345" s="97"/>
      <c r="G345" s="97"/>
      <c r="H345" s="97"/>
      <c r="I345" s="97"/>
      <c r="J345" s="93" t="s">
        <v>631</v>
      </c>
      <c r="K345" s="403"/>
      <c r="L345" s="438"/>
      <c r="M345" s="438"/>
      <c r="N345" s="438"/>
      <c r="O345" s="438"/>
      <c r="P345" s="97"/>
      <c r="Q345" s="97"/>
      <c r="R345" s="97"/>
      <c r="S345" s="97"/>
      <c r="T345" s="97"/>
      <c r="U345" s="97"/>
      <c r="V345" s="97"/>
      <c r="W345" s="97"/>
      <c r="X345" s="97"/>
      <c r="Y345" s="97"/>
      <c r="Z345" s="97"/>
      <c r="AA345" s="97"/>
      <c r="AB345" s="97"/>
      <c r="AC345" s="97"/>
      <c r="AD345" s="98"/>
      <c r="AE345" s="98"/>
      <c r="AF345" s="98"/>
      <c r="AG345" s="98"/>
      <c r="AH345" s="98"/>
      <c r="AI345" s="98"/>
      <c r="AJ345" s="98"/>
      <c r="AK345" s="98"/>
      <c r="AL345" s="98"/>
      <c r="AM345" s="98"/>
      <c r="AN345" s="98"/>
      <c r="AO345" s="98"/>
      <c r="AP345" s="98"/>
      <c r="AQ345" s="97"/>
      <c r="AV345" s="97"/>
      <c r="AW345" s="98"/>
      <c r="AX345" s="98"/>
      <c r="AY345" s="98"/>
      <c r="AZ345" s="98"/>
      <c r="BA345" s="98"/>
      <c r="BB345" s="98"/>
      <c r="BC345" s="98"/>
      <c r="BD345" s="98"/>
      <c r="BE345" s="98"/>
      <c r="BF345" s="98"/>
      <c r="BG345" s="98"/>
      <c r="BH345" s="98"/>
      <c r="BI345" s="98"/>
      <c r="BO345" s="97"/>
      <c r="BP345" s="98"/>
      <c r="BQ345" s="98"/>
      <c r="BR345" s="98"/>
      <c r="BS345" s="98"/>
      <c r="BT345" s="98"/>
      <c r="BU345" s="98"/>
      <c r="BV345" s="98"/>
      <c r="BW345" s="98"/>
      <c r="BX345" s="98"/>
      <c r="BY345" s="98"/>
      <c r="BZ345" s="98"/>
      <c r="CA345" s="98"/>
      <c r="CB345" s="98"/>
      <c r="CH345" s="97"/>
      <c r="CI345" s="98"/>
      <c r="CJ345" s="98"/>
      <c r="CK345" s="98"/>
      <c r="CL345" s="98"/>
      <c r="CM345" s="98"/>
      <c r="CN345" s="98"/>
      <c r="CO345" s="98"/>
      <c r="CP345" s="98"/>
      <c r="CQ345" s="98"/>
      <c r="CR345" s="98"/>
      <c r="CS345" s="98"/>
      <c r="CT345" s="98"/>
      <c r="CU345" s="98"/>
      <c r="DA345" s="97"/>
      <c r="DB345" s="98"/>
      <c r="DC345" s="98"/>
      <c r="DD345" s="98"/>
      <c r="DE345" s="98"/>
      <c r="DF345" s="98"/>
      <c r="DG345" s="98"/>
      <c r="DH345" s="98"/>
      <c r="DI345" s="98"/>
      <c r="DJ345" s="98"/>
      <c r="DK345" s="98"/>
      <c r="DL345" s="98"/>
      <c r="DM345" s="98"/>
      <c r="DN345" s="98"/>
    </row>
    <row r="346" spans="1:118" hidden="1" outlineLevel="1">
      <c r="A346" s="97" t="s">
        <v>784</v>
      </c>
      <c r="B346" s="97" t="s">
        <v>767</v>
      </c>
      <c r="C346" s="97"/>
      <c r="D346" s="97"/>
      <c r="E346" s="97"/>
      <c r="F346" s="97"/>
      <c r="G346" s="97"/>
      <c r="H346" s="97"/>
      <c r="I346" s="97"/>
      <c r="J346" s="93" t="s">
        <v>631</v>
      </c>
      <c r="K346" s="403"/>
      <c r="L346" s="438"/>
      <c r="M346" s="438"/>
      <c r="N346" s="438"/>
      <c r="O346" s="438"/>
      <c r="P346" s="97"/>
      <c r="Q346" s="97"/>
      <c r="R346" s="97"/>
      <c r="S346" s="97"/>
      <c r="T346" s="97"/>
      <c r="U346" s="97"/>
      <c r="V346" s="97"/>
      <c r="W346" s="97"/>
      <c r="X346" s="97"/>
      <c r="Y346" s="97"/>
      <c r="Z346" s="97"/>
      <c r="AA346" s="97"/>
      <c r="AB346" s="97"/>
      <c r="AC346" s="97"/>
      <c r="AD346" s="98"/>
      <c r="AE346" s="98"/>
      <c r="AF346" s="98"/>
      <c r="AG346" s="98"/>
      <c r="AH346" s="98"/>
      <c r="AI346" s="98"/>
      <c r="AJ346" s="98"/>
      <c r="AK346" s="98"/>
      <c r="AL346" s="98"/>
      <c r="AM346" s="98"/>
      <c r="AN346" s="98"/>
      <c r="AO346" s="98"/>
      <c r="AP346" s="98"/>
      <c r="AQ346" s="97"/>
      <c r="AV346" s="97"/>
      <c r="AW346" s="98"/>
      <c r="AX346" s="98"/>
      <c r="AY346" s="98"/>
      <c r="AZ346" s="98"/>
      <c r="BA346" s="98"/>
      <c r="BB346" s="98"/>
      <c r="BC346" s="98"/>
      <c r="BD346" s="98"/>
      <c r="BE346" s="98"/>
      <c r="BF346" s="98"/>
      <c r="BG346" s="98"/>
      <c r="BH346" s="98"/>
      <c r="BI346" s="98"/>
      <c r="BO346" s="97"/>
      <c r="BP346" s="98"/>
      <c r="BQ346" s="98"/>
      <c r="BR346" s="98"/>
      <c r="BS346" s="98"/>
      <c r="BT346" s="98"/>
      <c r="BU346" s="98"/>
      <c r="BV346" s="98"/>
      <c r="BW346" s="98"/>
      <c r="BX346" s="98"/>
      <c r="BY346" s="98"/>
      <c r="BZ346" s="98"/>
      <c r="CA346" s="98"/>
      <c r="CB346" s="98"/>
      <c r="CH346" s="97"/>
      <c r="CI346" s="98"/>
      <c r="CJ346" s="98"/>
      <c r="CK346" s="98"/>
      <c r="CL346" s="98"/>
      <c r="CM346" s="98"/>
      <c r="CN346" s="98"/>
      <c r="CO346" s="98"/>
      <c r="CP346" s="98"/>
      <c r="CQ346" s="98"/>
      <c r="CR346" s="98"/>
      <c r="CS346" s="98"/>
      <c r="CT346" s="98"/>
      <c r="CU346" s="98"/>
      <c r="DA346" s="97"/>
      <c r="DB346" s="98"/>
      <c r="DC346" s="98"/>
      <c r="DD346" s="98"/>
      <c r="DE346" s="98"/>
      <c r="DF346" s="98"/>
      <c r="DG346" s="98"/>
      <c r="DH346" s="98"/>
      <c r="DI346" s="98"/>
      <c r="DJ346" s="98"/>
      <c r="DK346" s="98"/>
      <c r="DL346" s="98"/>
      <c r="DM346" s="98"/>
      <c r="DN346" s="98"/>
    </row>
    <row r="347" spans="1:118" hidden="1" outlineLevel="1">
      <c r="A347" s="97" t="s">
        <v>784</v>
      </c>
      <c r="B347" s="97" t="s">
        <v>786</v>
      </c>
      <c r="C347" s="97"/>
      <c r="D347" s="97"/>
      <c r="E347" s="97"/>
      <c r="F347" s="97"/>
      <c r="G347" s="97"/>
      <c r="H347" s="97"/>
      <c r="I347" s="97"/>
      <c r="J347" s="93" t="s">
        <v>252</v>
      </c>
      <c r="K347" s="409">
        <f t="shared" ref="K347:O347" si="143">IFERROR(K346/K345,0)</f>
        <v>0</v>
      </c>
      <c r="L347" s="440">
        <f t="shared" si="143"/>
        <v>0</v>
      </c>
      <c r="M347" s="440">
        <f t="shared" si="143"/>
        <v>0</v>
      </c>
      <c r="N347" s="440">
        <f t="shared" si="143"/>
        <v>0</v>
      </c>
      <c r="O347" s="440">
        <f t="shared" si="143"/>
        <v>0</v>
      </c>
      <c r="P347" s="97"/>
      <c r="Q347" s="97"/>
      <c r="R347" s="97"/>
      <c r="S347" s="97"/>
      <c r="T347" s="97"/>
      <c r="U347" s="97"/>
      <c r="V347" s="97"/>
      <c r="W347" s="97"/>
      <c r="X347" s="97"/>
      <c r="Y347" s="97"/>
      <c r="Z347" s="97"/>
      <c r="AA347" s="97"/>
      <c r="AB347" s="97"/>
      <c r="AC347" s="97"/>
      <c r="AD347" s="98"/>
      <c r="AE347" s="98"/>
      <c r="AF347" s="98"/>
      <c r="AG347" s="98"/>
      <c r="AH347" s="98"/>
      <c r="AI347" s="98"/>
      <c r="AJ347" s="98"/>
      <c r="AK347" s="98"/>
      <c r="AL347" s="98"/>
      <c r="AM347" s="98"/>
      <c r="AN347" s="98"/>
      <c r="AO347" s="98"/>
      <c r="AP347" s="98"/>
      <c r="AQ347" s="97"/>
      <c r="AV347" s="97"/>
      <c r="AW347" s="98"/>
      <c r="AX347" s="98"/>
      <c r="AY347" s="98"/>
      <c r="AZ347" s="98"/>
      <c r="BA347" s="98"/>
      <c r="BB347" s="98"/>
      <c r="BC347" s="98"/>
      <c r="BD347" s="98"/>
      <c r="BE347" s="98"/>
      <c r="BF347" s="98"/>
      <c r="BG347" s="98"/>
      <c r="BH347" s="98"/>
      <c r="BI347" s="98"/>
      <c r="BO347" s="97"/>
      <c r="BP347" s="98"/>
      <c r="BQ347" s="98"/>
      <c r="BR347" s="98"/>
      <c r="BS347" s="98"/>
      <c r="BT347" s="98"/>
      <c r="BU347" s="98"/>
      <c r="BV347" s="98"/>
      <c r="BW347" s="98"/>
      <c r="BX347" s="98"/>
      <c r="BY347" s="98"/>
      <c r="BZ347" s="98"/>
      <c r="CA347" s="98"/>
      <c r="CB347" s="98"/>
      <c r="CH347" s="97"/>
      <c r="CI347" s="98"/>
      <c r="CJ347" s="98"/>
      <c r="CK347" s="98"/>
      <c r="CL347" s="98"/>
      <c r="CM347" s="98"/>
      <c r="CN347" s="98"/>
      <c r="CO347" s="98"/>
      <c r="CP347" s="98"/>
      <c r="CQ347" s="98"/>
      <c r="CR347" s="98"/>
      <c r="CS347" s="98"/>
      <c r="CT347" s="98"/>
      <c r="CU347" s="98"/>
      <c r="DA347" s="97"/>
      <c r="DB347" s="98"/>
      <c r="DC347" s="98"/>
      <c r="DD347" s="98"/>
      <c r="DE347" s="98"/>
      <c r="DF347" s="98"/>
      <c r="DG347" s="98"/>
      <c r="DH347" s="98"/>
      <c r="DI347" s="98"/>
      <c r="DJ347" s="98"/>
      <c r="DK347" s="98"/>
      <c r="DL347" s="98"/>
      <c r="DM347" s="98"/>
      <c r="DN347" s="98"/>
    </row>
    <row r="348" spans="1:118" hidden="1" outlineLevel="1">
      <c r="A348" s="97" t="s">
        <v>787</v>
      </c>
      <c r="B348" s="97" t="s">
        <v>767</v>
      </c>
      <c r="C348" s="97"/>
      <c r="D348" s="97"/>
      <c r="E348" s="97"/>
      <c r="F348" s="97"/>
      <c r="G348" s="97"/>
      <c r="H348" s="97"/>
      <c r="I348" s="97"/>
      <c r="J348" s="93" t="s">
        <v>631</v>
      </c>
      <c r="K348" s="403"/>
      <c r="L348" s="438"/>
      <c r="M348" s="438"/>
      <c r="N348" s="438"/>
      <c r="O348" s="438"/>
      <c r="P348" s="97"/>
      <c r="Q348" s="97"/>
      <c r="R348" s="97"/>
      <c r="S348" s="97"/>
      <c r="T348" s="97"/>
      <c r="U348" s="97"/>
      <c r="V348" s="97"/>
      <c r="W348" s="97"/>
      <c r="X348" s="97"/>
      <c r="Y348" s="97"/>
      <c r="Z348" s="97"/>
      <c r="AA348" s="97"/>
      <c r="AB348" s="97"/>
      <c r="AC348" s="97"/>
      <c r="AD348" s="98"/>
      <c r="AE348" s="98"/>
      <c r="AF348" s="98"/>
      <c r="AG348" s="98"/>
      <c r="AH348" s="98"/>
      <c r="AI348" s="98"/>
      <c r="AJ348" s="98"/>
      <c r="AK348" s="98"/>
      <c r="AL348" s="98"/>
      <c r="AM348" s="98"/>
      <c r="AN348" s="98"/>
      <c r="AO348" s="98"/>
      <c r="AP348" s="98"/>
      <c r="AQ348" s="97"/>
      <c r="AV348" s="97"/>
      <c r="AW348" s="98"/>
      <c r="AX348" s="98"/>
      <c r="AY348" s="98"/>
      <c r="AZ348" s="98"/>
      <c r="BA348" s="98"/>
      <c r="BB348" s="98"/>
      <c r="BC348" s="98"/>
      <c r="BD348" s="98"/>
      <c r="BE348" s="98"/>
      <c r="BF348" s="98"/>
      <c r="BG348" s="98"/>
      <c r="BH348" s="98"/>
      <c r="BI348" s="98"/>
      <c r="BO348" s="97"/>
      <c r="BP348" s="98"/>
      <c r="BQ348" s="98"/>
      <c r="BR348" s="98"/>
      <c r="BS348" s="98"/>
      <c r="BT348" s="98"/>
      <c r="BU348" s="98"/>
      <c r="BV348" s="98"/>
      <c r="BW348" s="98"/>
      <c r="BX348" s="98"/>
      <c r="BY348" s="98"/>
      <c r="BZ348" s="98"/>
      <c r="CA348" s="98"/>
      <c r="CB348" s="98"/>
      <c r="CH348" s="97"/>
      <c r="CI348" s="98"/>
      <c r="CJ348" s="98"/>
      <c r="CK348" s="98"/>
      <c r="CL348" s="98"/>
      <c r="CM348" s="98"/>
      <c r="CN348" s="98"/>
      <c r="CO348" s="98"/>
      <c r="CP348" s="98"/>
      <c r="CQ348" s="98"/>
      <c r="CR348" s="98"/>
      <c r="CS348" s="98"/>
      <c r="CT348" s="98"/>
      <c r="CU348" s="98"/>
      <c r="DA348" s="97"/>
      <c r="DB348" s="98"/>
      <c r="DC348" s="98"/>
      <c r="DD348" s="98"/>
      <c r="DE348" s="98"/>
      <c r="DF348" s="98"/>
      <c r="DG348" s="98"/>
      <c r="DH348" s="98"/>
      <c r="DI348" s="98"/>
      <c r="DJ348" s="98"/>
      <c r="DK348" s="98"/>
      <c r="DL348" s="98"/>
      <c r="DM348" s="98"/>
      <c r="DN348" s="98"/>
    </row>
    <row r="349" spans="1:118" hidden="1" outlineLevel="1">
      <c r="A349" s="410" t="s">
        <v>796</v>
      </c>
      <c r="B349" s="97" t="s">
        <v>785</v>
      </c>
      <c r="C349" s="97"/>
      <c r="D349" s="97"/>
      <c r="E349" s="97"/>
      <c r="F349" s="97"/>
      <c r="G349" s="97"/>
      <c r="H349" s="97"/>
      <c r="I349" s="97"/>
      <c r="J349" s="93" t="s">
        <v>631</v>
      </c>
      <c r="K349" s="403"/>
      <c r="L349" s="438"/>
      <c r="M349" s="438"/>
      <c r="N349" s="438"/>
      <c r="O349" s="438"/>
      <c r="P349" s="97"/>
      <c r="Q349" s="97"/>
      <c r="R349" s="97"/>
      <c r="S349" s="97"/>
      <c r="T349" s="97"/>
      <c r="U349" s="97"/>
      <c r="V349" s="97"/>
      <c r="W349" s="97"/>
      <c r="X349" s="97"/>
      <c r="Y349" s="97"/>
      <c r="Z349" s="97"/>
      <c r="AA349" s="97"/>
      <c r="AB349" s="97"/>
      <c r="AC349" s="97"/>
      <c r="AD349" s="98"/>
      <c r="AE349" s="98"/>
      <c r="AF349" s="98"/>
      <c r="AG349" s="98"/>
      <c r="AH349" s="98"/>
      <c r="AI349" s="98"/>
      <c r="AJ349" s="98"/>
      <c r="AK349" s="98"/>
      <c r="AL349" s="98"/>
      <c r="AM349" s="98"/>
      <c r="AN349" s="98"/>
      <c r="AO349" s="98"/>
      <c r="AP349" s="98"/>
      <c r="AQ349" s="97"/>
      <c r="AV349" s="97"/>
      <c r="AW349" s="98"/>
      <c r="AX349" s="98"/>
      <c r="AY349" s="98"/>
      <c r="AZ349" s="98"/>
      <c r="BA349" s="98"/>
      <c r="BB349" s="98"/>
      <c r="BC349" s="98"/>
      <c r="BD349" s="98"/>
      <c r="BE349" s="98"/>
      <c r="BF349" s="98"/>
      <c r="BG349" s="98"/>
      <c r="BH349" s="98"/>
      <c r="BI349" s="98"/>
      <c r="BO349" s="97"/>
      <c r="BP349" s="98"/>
      <c r="BQ349" s="98"/>
      <c r="BR349" s="98"/>
      <c r="BS349" s="98"/>
      <c r="BT349" s="98"/>
      <c r="BU349" s="98"/>
      <c r="BV349" s="98"/>
      <c r="BW349" s="98"/>
      <c r="BX349" s="98"/>
      <c r="BY349" s="98"/>
      <c r="BZ349" s="98"/>
      <c r="CA349" s="98"/>
      <c r="CB349" s="98"/>
      <c r="CH349" s="97"/>
      <c r="CI349" s="98"/>
      <c r="CJ349" s="98"/>
      <c r="CK349" s="98"/>
      <c r="CL349" s="98"/>
      <c r="CM349" s="98"/>
      <c r="CN349" s="98"/>
      <c r="CO349" s="98"/>
      <c r="CP349" s="98"/>
      <c r="CQ349" s="98"/>
      <c r="CR349" s="98"/>
      <c r="CS349" s="98"/>
      <c r="CT349" s="98"/>
      <c r="CU349" s="98"/>
      <c r="DA349" s="97"/>
      <c r="DB349" s="98"/>
      <c r="DC349" s="98"/>
      <c r="DD349" s="98"/>
      <c r="DE349" s="98"/>
      <c r="DF349" s="98"/>
      <c r="DG349" s="98"/>
      <c r="DH349" s="98"/>
      <c r="DI349" s="98"/>
      <c r="DJ349" s="98"/>
      <c r="DK349" s="98"/>
      <c r="DL349" s="98"/>
      <c r="DM349" s="98"/>
      <c r="DN349" s="98"/>
    </row>
    <row r="350" spans="1:118" hidden="1" outlineLevel="1">
      <c r="A350" s="411" t="str">
        <f>A349</f>
        <v>[ESO Affiliate or Related Undertaking that do not trade / transact with the ESO 1]</v>
      </c>
      <c r="B350" s="97" t="s">
        <v>767</v>
      </c>
      <c r="C350" s="97"/>
      <c r="D350" s="97"/>
      <c r="E350" s="97"/>
      <c r="F350" s="97"/>
      <c r="G350" s="97"/>
      <c r="H350" s="97"/>
      <c r="I350" s="97"/>
      <c r="J350" s="93" t="s">
        <v>631</v>
      </c>
      <c r="K350" s="403"/>
      <c r="L350" s="438"/>
      <c r="M350" s="438"/>
      <c r="N350" s="438"/>
      <c r="O350" s="438"/>
      <c r="P350" s="97"/>
      <c r="Q350" s="97"/>
      <c r="R350" s="97"/>
      <c r="S350" s="97"/>
      <c r="T350" s="97"/>
      <c r="U350" s="97"/>
      <c r="V350" s="97"/>
      <c r="W350" s="97"/>
      <c r="X350" s="97"/>
      <c r="Y350" s="97"/>
      <c r="Z350" s="97"/>
      <c r="AA350" s="97"/>
      <c r="AB350" s="97"/>
      <c r="AC350" s="97"/>
      <c r="AD350" s="98"/>
      <c r="AE350" s="98"/>
      <c r="AF350" s="98"/>
      <c r="AG350" s="98"/>
      <c r="AH350" s="98"/>
      <c r="AI350" s="98"/>
      <c r="AJ350" s="98"/>
      <c r="AK350" s="98"/>
      <c r="AL350" s="98"/>
      <c r="AM350" s="98"/>
      <c r="AN350" s="98"/>
      <c r="AO350" s="98"/>
      <c r="AP350" s="98"/>
      <c r="AQ350" s="97"/>
      <c r="AV350" s="97"/>
      <c r="AW350" s="98"/>
      <c r="AX350" s="98"/>
      <c r="AY350" s="98"/>
      <c r="AZ350" s="98"/>
      <c r="BA350" s="98"/>
      <c r="BB350" s="98"/>
      <c r="BC350" s="98"/>
      <c r="BD350" s="98"/>
      <c r="BE350" s="98"/>
      <c r="BF350" s="98"/>
      <c r="BG350" s="98"/>
      <c r="BH350" s="98"/>
      <c r="BI350" s="98"/>
      <c r="BO350" s="97"/>
      <c r="BP350" s="98"/>
      <c r="BQ350" s="98"/>
      <c r="BR350" s="98"/>
      <c r="BS350" s="98"/>
      <c r="BT350" s="98"/>
      <c r="BU350" s="98"/>
      <c r="BV350" s="98"/>
      <c r="BW350" s="98"/>
      <c r="BX350" s="98"/>
      <c r="BY350" s="98"/>
      <c r="BZ350" s="98"/>
      <c r="CA350" s="98"/>
      <c r="CB350" s="98"/>
      <c r="CH350" s="97"/>
      <c r="CI350" s="98"/>
      <c r="CJ350" s="98"/>
      <c r="CK350" s="98"/>
      <c r="CL350" s="98"/>
      <c r="CM350" s="98"/>
      <c r="CN350" s="98"/>
      <c r="CO350" s="98"/>
      <c r="CP350" s="98"/>
      <c r="CQ350" s="98"/>
      <c r="CR350" s="98"/>
      <c r="CS350" s="98"/>
      <c r="CT350" s="98"/>
      <c r="CU350" s="98"/>
      <c r="DA350" s="97"/>
      <c r="DB350" s="98"/>
      <c r="DC350" s="98"/>
      <c r="DD350" s="98"/>
      <c r="DE350" s="98"/>
      <c r="DF350" s="98"/>
      <c r="DG350" s="98"/>
      <c r="DH350" s="98"/>
      <c r="DI350" s="98"/>
      <c r="DJ350" s="98"/>
      <c r="DK350" s="98"/>
      <c r="DL350" s="98"/>
      <c r="DM350" s="98"/>
      <c r="DN350" s="98"/>
    </row>
    <row r="351" spans="1:118" hidden="1" outlineLevel="1">
      <c r="A351" s="411" t="str">
        <f>A349</f>
        <v>[ESO Affiliate or Related Undertaking that do not trade / transact with the ESO 1]</v>
      </c>
      <c r="B351" s="97" t="s">
        <v>786</v>
      </c>
      <c r="C351" s="97"/>
      <c r="D351" s="97"/>
      <c r="E351" s="97"/>
      <c r="F351" s="97"/>
      <c r="G351" s="97"/>
      <c r="H351" s="97"/>
      <c r="I351" s="97"/>
      <c r="J351" s="93" t="s">
        <v>252</v>
      </c>
      <c r="K351" s="409">
        <f t="shared" ref="K351:O351" si="144">IFERROR(K350/K349,0)</f>
        <v>0</v>
      </c>
      <c r="L351" s="440">
        <f t="shared" si="144"/>
        <v>0</v>
      </c>
      <c r="M351" s="440">
        <f t="shared" si="144"/>
        <v>0</v>
      </c>
      <c r="N351" s="440">
        <f t="shared" si="144"/>
        <v>0</v>
      </c>
      <c r="O351" s="440">
        <f t="shared" si="144"/>
        <v>0</v>
      </c>
      <c r="P351" s="97"/>
      <c r="Q351" s="97"/>
      <c r="R351" s="97"/>
      <c r="S351" s="97"/>
      <c r="T351" s="97"/>
      <c r="U351" s="97"/>
      <c r="V351" s="97"/>
      <c r="W351" s="97"/>
      <c r="X351" s="97"/>
      <c r="Y351" s="97"/>
      <c r="Z351" s="97"/>
      <c r="AA351" s="97"/>
      <c r="AB351" s="97"/>
      <c r="AC351" s="97"/>
      <c r="AD351" s="98"/>
      <c r="AE351" s="98"/>
      <c r="AF351" s="98"/>
      <c r="AG351" s="98"/>
      <c r="AH351" s="98"/>
      <c r="AI351" s="98"/>
      <c r="AJ351" s="98"/>
      <c r="AK351" s="98"/>
      <c r="AL351" s="98"/>
      <c r="AM351" s="98"/>
      <c r="AN351" s="98"/>
      <c r="AO351" s="98"/>
      <c r="AP351" s="98"/>
      <c r="AQ351" s="97"/>
      <c r="AV351" s="97"/>
      <c r="AW351" s="98"/>
      <c r="AX351" s="98"/>
      <c r="AY351" s="98"/>
      <c r="AZ351" s="98"/>
      <c r="BA351" s="98"/>
      <c r="BB351" s="98"/>
      <c r="BC351" s="98"/>
      <c r="BD351" s="98"/>
      <c r="BE351" s="98"/>
      <c r="BF351" s="98"/>
      <c r="BG351" s="98"/>
      <c r="BH351" s="98"/>
      <c r="BI351" s="98"/>
      <c r="BO351" s="97"/>
      <c r="BP351" s="98"/>
      <c r="BQ351" s="98"/>
      <c r="BR351" s="98"/>
      <c r="BS351" s="98"/>
      <c r="BT351" s="98"/>
      <c r="BU351" s="98"/>
      <c r="BV351" s="98"/>
      <c r="BW351" s="98"/>
      <c r="BX351" s="98"/>
      <c r="BY351" s="98"/>
      <c r="BZ351" s="98"/>
      <c r="CA351" s="98"/>
      <c r="CB351" s="98"/>
      <c r="CH351" s="97"/>
      <c r="CI351" s="98"/>
      <c r="CJ351" s="98"/>
      <c r="CK351" s="98"/>
      <c r="CL351" s="98"/>
      <c r="CM351" s="98"/>
      <c r="CN351" s="98"/>
      <c r="CO351" s="98"/>
      <c r="CP351" s="98"/>
      <c r="CQ351" s="98"/>
      <c r="CR351" s="98"/>
      <c r="CS351" s="98"/>
      <c r="CT351" s="98"/>
      <c r="CU351" s="98"/>
      <c r="DA351" s="97"/>
      <c r="DB351" s="98"/>
      <c r="DC351" s="98"/>
      <c r="DD351" s="98"/>
      <c r="DE351" s="98"/>
      <c r="DF351" s="98"/>
      <c r="DG351" s="98"/>
      <c r="DH351" s="98"/>
      <c r="DI351" s="98"/>
      <c r="DJ351" s="98"/>
      <c r="DK351" s="98"/>
      <c r="DL351" s="98"/>
      <c r="DM351" s="98"/>
      <c r="DN351" s="98"/>
    </row>
    <row r="352" spans="1:118" hidden="1" outlineLevel="1">
      <c r="A352" s="410" t="s">
        <v>797</v>
      </c>
      <c r="B352" s="97" t="s">
        <v>785</v>
      </c>
      <c r="C352" s="97"/>
      <c r="D352" s="97"/>
      <c r="E352" s="97"/>
      <c r="F352" s="97"/>
      <c r="G352" s="97"/>
      <c r="H352" s="97"/>
      <c r="I352" s="97"/>
      <c r="J352" s="93" t="s">
        <v>631</v>
      </c>
      <c r="K352" s="403"/>
      <c r="L352" s="438"/>
      <c r="M352" s="438"/>
      <c r="N352" s="438"/>
      <c r="O352" s="438"/>
      <c r="P352" s="97"/>
      <c r="Q352" s="97"/>
      <c r="R352" s="97"/>
      <c r="S352" s="97"/>
      <c r="T352" s="97"/>
      <c r="U352" s="97"/>
      <c r="V352" s="97"/>
      <c r="W352" s="97"/>
      <c r="X352" s="97"/>
      <c r="Y352" s="97"/>
      <c r="Z352" s="97"/>
      <c r="AA352" s="97"/>
      <c r="AB352" s="97"/>
      <c r="AC352" s="97"/>
      <c r="AD352" s="98"/>
      <c r="AE352" s="98"/>
      <c r="AF352" s="98"/>
      <c r="AG352" s="98"/>
      <c r="AH352" s="98"/>
      <c r="AI352" s="98"/>
      <c r="AJ352" s="98"/>
      <c r="AK352" s="98"/>
      <c r="AL352" s="98"/>
      <c r="AM352" s="98"/>
      <c r="AN352" s="98"/>
      <c r="AO352" s="98"/>
      <c r="AP352" s="98"/>
      <c r="AQ352" s="97"/>
      <c r="AV352" s="97"/>
      <c r="AW352" s="98"/>
      <c r="AX352" s="98"/>
      <c r="AY352" s="98"/>
      <c r="AZ352" s="98"/>
      <c r="BA352" s="98"/>
      <c r="BB352" s="98"/>
      <c r="BC352" s="98"/>
      <c r="BD352" s="98"/>
      <c r="BE352" s="98"/>
      <c r="BF352" s="98"/>
      <c r="BG352" s="98"/>
      <c r="BH352" s="98"/>
      <c r="BI352" s="98"/>
      <c r="BO352" s="97"/>
      <c r="BP352" s="98"/>
      <c r="BQ352" s="98"/>
      <c r="BR352" s="98"/>
      <c r="BS352" s="98"/>
      <c r="BT352" s="98"/>
      <c r="BU352" s="98"/>
      <c r="BV352" s="98"/>
      <c r="BW352" s="98"/>
      <c r="BX352" s="98"/>
      <c r="BY352" s="98"/>
      <c r="BZ352" s="98"/>
      <c r="CA352" s="98"/>
      <c r="CB352" s="98"/>
      <c r="CH352" s="97"/>
      <c r="CI352" s="98"/>
      <c r="CJ352" s="98"/>
      <c r="CK352" s="98"/>
      <c r="CL352" s="98"/>
      <c r="CM352" s="98"/>
      <c r="CN352" s="98"/>
      <c r="CO352" s="98"/>
      <c r="CP352" s="98"/>
      <c r="CQ352" s="98"/>
      <c r="CR352" s="98"/>
      <c r="CS352" s="98"/>
      <c r="CT352" s="98"/>
      <c r="CU352" s="98"/>
      <c r="DA352" s="97"/>
      <c r="DB352" s="98"/>
      <c r="DC352" s="98"/>
      <c r="DD352" s="98"/>
      <c r="DE352" s="98"/>
      <c r="DF352" s="98"/>
      <c r="DG352" s="98"/>
      <c r="DH352" s="98"/>
      <c r="DI352" s="98"/>
      <c r="DJ352" s="98"/>
      <c r="DK352" s="98"/>
      <c r="DL352" s="98"/>
      <c r="DM352" s="98"/>
      <c r="DN352" s="98"/>
    </row>
    <row r="353" spans="1:118" hidden="1" outlineLevel="1">
      <c r="A353" s="411" t="str">
        <f>A352</f>
        <v>[ESO Affiliate or Related Undertaking that do not trade / transact with the ESO 2]</v>
      </c>
      <c r="B353" s="97" t="s">
        <v>767</v>
      </c>
      <c r="C353" s="97"/>
      <c r="D353" s="97"/>
      <c r="E353" s="97"/>
      <c r="F353" s="97"/>
      <c r="G353" s="97"/>
      <c r="H353" s="97"/>
      <c r="I353" s="97"/>
      <c r="J353" s="93" t="s">
        <v>631</v>
      </c>
      <c r="K353" s="403"/>
      <c r="L353" s="438"/>
      <c r="M353" s="438"/>
      <c r="N353" s="438"/>
      <c r="O353" s="438"/>
      <c r="P353" s="97"/>
      <c r="Q353" s="97"/>
      <c r="R353" s="97"/>
      <c r="S353" s="97"/>
      <c r="T353" s="97"/>
      <c r="U353" s="97"/>
      <c r="V353" s="97"/>
      <c r="W353" s="97"/>
      <c r="X353" s="97"/>
      <c r="Y353" s="97"/>
      <c r="Z353" s="97"/>
      <c r="AA353" s="97"/>
      <c r="AB353" s="97"/>
      <c r="AC353" s="97"/>
      <c r="AD353" s="98"/>
      <c r="AE353" s="98"/>
      <c r="AF353" s="98"/>
      <c r="AG353" s="98"/>
      <c r="AH353" s="98"/>
      <c r="AI353" s="98"/>
      <c r="AJ353" s="98"/>
      <c r="AK353" s="98"/>
      <c r="AL353" s="98"/>
      <c r="AM353" s="98"/>
      <c r="AN353" s="98"/>
      <c r="AO353" s="98"/>
      <c r="AP353" s="98"/>
      <c r="AQ353" s="97"/>
      <c r="AV353" s="97"/>
      <c r="AW353" s="98"/>
      <c r="AX353" s="98"/>
      <c r="AY353" s="98"/>
      <c r="AZ353" s="98"/>
      <c r="BA353" s="98"/>
      <c r="BB353" s="98"/>
      <c r="BC353" s="98"/>
      <c r="BD353" s="98"/>
      <c r="BE353" s="98"/>
      <c r="BF353" s="98"/>
      <c r="BG353" s="98"/>
      <c r="BH353" s="98"/>
      <c r="BI353" s="98"/>
      <c r="BO353" s="97"/>
      <c r="BP353" s="98"/>
      <c r="BQ353" s="98"/>
      <c r="BR353" s="98"/>
      <c r="BS353" s="98"/>
      <c r="BT353" s="98"/>
      <c r="BU353" s="98"/>
      <c r="BV353" s="98"/>
      <c r="BW353" s="98"/>
      <c r="BX353" s="98"/>
      <c r="BY353" s="98"/>
      <c r="BZ353" s="98"/>
      <c r="CA353" s="98"/>
      <c r="CB353" s="98"/>
      <c r="CH353" s="97"/>
      <c r="CI353" s="98"/>
      <c r="CJ353" s="98"/>
      <c r="CK353" s="98"/>
      <c r="CL353" s="98"/>
      <c r="CM353" s="98"/>
      <c r="CN353" s="98"/>
      <c r="CO353" s="98"/>
      <c r="CP353" s="98"/>
      <c r="CQ353" s="98"/>
      <c r="CR353" s="98"/>
      <c r="CS353" s="98"/>
      <c r="CT353" s="98"/>
      <c r="CU353" s="98"/>
      <c r="DA353" s="97"/>
      <c r="DB353" s="98"/>
      <c r="DC353" s="98"/>
      <c r="DD353" s="98"/>
      <c r="DE353" s="98"/>
      <c r="DF353" s="98"/>
      <c r="DG353" s="98"/>
      <c r="DH353" s="98"/>
      <c r="DI353" s="98"/>
      <c r="DJ353" s="98"/>
      <c r="DK353" s="98"/>
      <c r="DL353" s="98"/>
      <c r="DM353" s="98"/>
      <c r="DN353" s="98"/>
    </row>
    <row r="354" spans="1:118" hidden="1" outlineLevel="1">
      <c r="A354" s="411" t="str">
        <f>A352</f>
        <v>[ESO Affiliate or Related Undertaking that do not trade / transact with the ESO 2]</v>
      </c>
      <c r="B354" s="97" t="s">
        <v>786</v>
      </c>
      <c r="C354" s="97"/>
      <c r="D354" s="97"/>
      <c r="E354" s="97"/>
      <c r="F354" s="97"/>
      <c r="G354" s="97"/>
      <c r="H354" s="97"/>
      <c r="I354" s="97"/>
      <c r="J354" s="93" t="s">
        <v>252</v>
      </c>
      <c r="K354" s="409">
        <f t="shared" ref="K354:O354" si="145">IFERROR(K353/K352,0)</f>
        <v>0</v>
      </c>
      <c r="L354" s="440">
        <f t="shared" si="145"/>
        <v>0</v>
      </c>
      <c r="M354" s="440">
        <f t="shared" si="145"/>
        <v>0</v>
      </c>
      <c r="N354" s="440">
        <f t="shared" si="145"/>
        <v>0</v>
      </c>
      <c r="O354" s="440">
        <f t="shared" si="145"/>
        <v>0</v>
      </c>
      <c r="P354" s="97"/>
      <c r="Q354" s="97"/>
      <c r="R354" s="97"/>
      <c r="S354" s="97"/>
      <c r="T354" s="97"/>
      <c r="U354" s="97"/>
      <c r="V354" s="97"/>
      <c r="W354" s="97"/>
      <c r="X354" s="97"/>
      <c r="Y354" s="97"/>
      <c r="Z354" s="97"/>
      <c r="AA354" s="97"/>
      <c r="AB354" s="97"/>
      <c r="AC354" s="97"/>
      <c r="AD354" s="98"/>
      <c r="AE354" s="98"/>
      <c r="AF354" s="98"/>
      <c r="AG354" s="98"/>
      <c r="AH354" s="98"/>
      <c r="AI354" s="98"/>
      <c r="AJ354" s="98"/>
      <c r="AK354" s="98"/>
      <c r="AL354" s="98"/>
      <c r="AM354" s="98"/>
      <c r="AN354" s="98"/>
      <c r="AO354" s="98"/>
      <c r="AP354" s="98"/>
      <c r="AQ354" s="97"/>
      <c r="AV354" s="97"/>
      <c r="AW354" s="98"/>
      <c r="AX354" s="98"/>
      <c r="AY354" s="98"/>
      <c r="AZ354" s="98"/>
      <c r="BA354" s="98"/>
      <c r="BB354" s="98"/>
      <c r="BC354" s="98"/>
      <c r="BD354" s="98"/>
      <c r="BE354" s="98"/>
      <c r="BF354" s="98"/>
      <c r="BG354" s="98"/>
      <c r="BH354" s="98"/>
      <c r="BI354" s="98"/>
      <c r="BO354" s="97"/>
      <c r="BP354" s="98"/>
      <c r="BQ354" s="98"/>
      <c r="BR354" s="98"/>
      <c r="BS354" s="98"/>
      <c r="BT354" s="98"/>
      <c r="BU354" s="98"/>
      <c r="BV354" s="98"/>
      <c r="BW354" s="98"/>
      <c r="BX354" s="98"/>
      <c r="BY354" s="98"/>
      <c r="BZ354" s="98"/>
      <c r="CA354" s="98"/>
      <c r="CB354" s="98"/>
      <c r="CH354" s="97"/>
      <c r="CI354" s="98"/>
      <c r="CJ354" s="98"/>
      <c r="CK354" s="98"/>
      <c r="CL354" s="98"/>
      <c r="CM354" s="98"/>
      <c r="CN354" s="98"/>
      <c r="CO354" s="98"/>
      <c r="CP354" s="98"/>
      <c r="CQ354" s="98"/>
      <c r="CR354" s="98"/>
      <c r="CS354" s="98"/>
      <c r="CT354" s="98"/>
      <c r="CU354" s="98"/>
      <c r="DA354" s="97"/>
      <c r="DB354" s="98"/>
      <c r="DC354" s="98"/>
      <c r="DD354" s="98"/>
      <c r="DE354" s="98"/>
      <c r="DF354" s="98"/>
      <c r="DG354" s="98"/>
      <c r="DH354" s="98"/>
      <c r="DI354" s="98"/>
      <c r="DJ354" s="98"/>
      <c r="DK354" s="98"/>
      <c r="DL354" s="98"/>
      <c r="DM354" s="98"/>
      <c r="DN354" s="98"/>
    </row>
    <row r="355" spans="1:118" hidden="1" outlineLevel="1">
      <c r="A355" s="410" t="s">
        <v>798</v>
      </c>
      <c r="B355" s="97" t="s">
        <v>785</v>
      </c>
      <c r="C355" s="97"/>
      <c r="D355" s="97"/>
      <c r="E355" s="97"/>
      <c r="F355" s="97"/>
      <c r="G355" s="97"/>
      <c r="H355" s="97"/>
      <c r="I355" s="97"/>
      <c r="J355" s="93" t="s">
        <v>631</v>
      </c>
      <c r="K355" s="403"/>
      <c r="L355" s="438"/>
      <c r="M355" s="438"/>
      <c r="N355" s="438"/>
      <c r="O355" s="438"/>
      <c r="P355" s="97"/>
      <c r="Q355" s="97"/>
      <c r="R355" s="97"/>
      <c r="S355" s="97"/>
      <c r="T355" s="97"/>
      <c r="U355" s="97"/>
      <c r="V355" s="97"/>
      <c r="W355" s="97"/>
      <c r="X355" s="97"/>
      <c r="Y355" s="97"/>
      <c r="Z355" s="97"/>
      <c r="AA355" s="97"/>
      <c r="AB355" s="97"/>
      <c r="AC355" s="97"/>
      <c r="AD355" s="98"/>
      <c r="AE355" s="98"/>
      <c r="AF355" s="98"/>
      <c r="AG355" s="98"/>
      <c r="AH355" s="98"/>
      <c r="AI355" s="98"/>
      <c r="AJ355" s="98"/>
      <c r="AK355" s="98"/>
      <c r="AL355" s="98"/>
      <c r="AM355" s="98"/>
      <c r="AN355" s="98"/>
      <c r="AO355" s="98"/>
      <c r="AP355" s="98"/>
      <c r="AQ355" s="97"/>
      <c r="AV355" s="97"/>
      <c r="AW355" s="98"/>
      <c r="AX355" s="98"/>
      <c r="AY355" s="98"/>
      <c r="AZ355" s="98"/>
      <c r="BA355" s="98"/>
      <c r="BB355" s="98"/>
      <c r="BC355" s="98"/>
      <c r="BD355" s="98"/>
      <c r="BE355" s="98"/>
      <c r="BF355" s="98"/>
      <c r="BG355" s="98"/>
      <c r="BH355" s="98"/>
      <c r="BI355" s="98"/>
      <c r="BO355" s="97"/>
      <c r="BP355" s="98"/>
      <c r="BQ355" s="98"/>
      <c r="BR355" s="98"/>
      <c r="BS355" s="98"/>
      <c r="BT355" s="98"/>
      <c r="BU355" s="98"/>
      <c r="BV355" s="98"/>
      <c r="BW355" s="98"/>
      <c r="BX355" s="98"/>
      <c r="BY355" s="98"/>
      <c r="BZ355" s="98"/>
      <c r="CA355" s="98"/>
      <c r="CB355" s="98"/>
      <c r="CH355" s="97"/>
      <c r="CI355" s="98"/>
      <c r="CJ355" s="98"/>
      <c r="CK355" s="98"/>
      <c r="CL355" s="98"/>
      <c r="CM355" s="98"/>
      <c r="CN355" s="98"/>
      <c r="CO355" s="98"/>
      <c r="CP355" s="98"/>
      <c r="CQ355" s="98"/>
      <c r="CR355" s="98"/>
      <c r="CS355" s="98"/>
      <c r="CT355" s="98"/>
      <c r="CU355" s="98"/>
      <c r="DA355" s="97"/>
      <c r="DB355" s="98"/>
      <c r="DC355" s="98"/>
      <c r="DD355" s="98"/>
      <c r="DE355" s="98"/>
      <c r="DF355" s="98"/>
      <c r="DG355" s="98"/>
      <c r="DH355" s="98"/>
      <c r="DI355" s="98"/>
      <c r="DJ355" s="98"/>
      <c r="DK355" s="98"/>
      <c r="DL355" s="98"/>
      <c r="DM355" s="98"/>
      <c r="DN355" s="98"/>
    </row>
    <row r="356" spans="1:118" hidden="1" outlineLevel="1">
      <c r="A356" s="411" t="str">
        <f>A355</f>
        <v>[ESO Affiliate or Related Undertaking that do not trade / transact with the ESO 3]</v>
      </c>
      <c r="B356" s="97" t="s">
        <v>767</v>
      </c>
      <c r="C356" s="97"/>
      <c r="D356" s="97"/>
      <c r="E356" s="97"/>
      <c r="F356" s="97"/>
      <c r="G356" s="97"/>
      <c r="H356" s="97"/>
      <c r="I356" s="97"/>
      <c r="J356" s="93" t="s">
        <v>631</v>
      </c>
      <c r="K356" s="403"/>
      <c r="L356" s="438"/>
      <c r="M356" s="438"/>
      <c r="N356" s="438"/>
      <c r="O356" s="438"/>
      <c r="P356" s="97"/>
      <c r="Q356" s="97"/>
      <c r="R356" s="97"/>
      <c r="S356" s="97"/>
      <c r="T356" s="97"/>
      <c r="U356" s="97"/>
      <c r="V356" s="97"/>
      <c r="W356" s="97"/>
      <c r="X356" s="97"/>
      <c r="Y356" s="97"/>
      <c r="Z356" s="97"/>
      <c r="AA356" s="97"/>
      <c r="AB356" s="97"/>
      <c r="AC356" s="97"/>
      <c r="AD356" s="98"/>
      <c r="AE356" s="98"/>
      <c r="AF356" s="98"/>
      <c r="AG356" s="98"/>
      <c r="AH356" s="98"/>
      <c r="AI356" s="98"/>
      <c r="AJ356" s="98"/>
      <c r="AK356" s="98"/>
      <c r="AL356" s="98"/>
      <c r="AM356" s="98"/>
      <c r="AN356" s="98"/>
      <c r="AO356" s="98"/>
      <c r="AP356" s="98"/>
      <c r="AQ356" s="97"/>
      <c r="AV356" s="97"/>
      <c r="AW356" s="98"/>
      <c r="AX356" s="98"/>
      <c r="AY356" s="98"/>
      <c r="AZ356" s="98"/>
      <c r="BA356" s="98"/>
      <c r="BB356" s="98"/>
      <c r="BC356" s="98"/>
      <c r="BD356" s="98"/>
      <c r="BE356" s="98"/>
      <c r="BF356" s="98"/>
      <c r="BG356" s="98"/>
      <c r="BH356" s="98"/>
      <c r="BI356" s="98"/>
      <c r="BO356" s="97"/>
      <c r="BP356" s="98"/>
      <c r="BQ356" s="98"/>
      <c r="BR356" s="98"/>
      <c r="BS356" s="98"/>
      <c r="BT356" s="98"/>
      <c r="BU356" s="98"/>
      <c r="BV356" s="98"/>
      <c r="BW356" s="98"/>
      <c r="BX356" s="98"/>
      <c r="BY356" s="98"/>
      <c r="BZ356" s="98"/>
      <c r="CA356" s="98"/>
      <c r="CB356" s="98"/>
      <c r="CH356" s="97"/>
      <c r="CI356" s="98"/>
      <c r="CJ356" s="98"/>
      <c r="CK356" s="98"/>
      <c r="CL356" s="98"/>
      <c r="CM356" s="98"/>
      <c r="CN356" s="98"/>
      <c r="CO356" s="98"/>
      <c r="CP356" s="98"/>
      <c r="CQ356" s="98"/>
      <c r="CR356" s="98"/>
      <c r="CS356" s="98"/>
      <c r="CT356" s="98"/>
      <c r="CU356" s="98"/>
      <c r="DA356" s="97"/>
      <c r="DB356" s="98"/>
      <c r="DC356" s="98"/>
      <c r="DD356" s="98"/>
      <c r="DE356" s="98"/>
      <c r="DF356" s="98"/>
      <c r="DG356" s="98"/>
      <c r="DH356" s="98"/>
      <c r="DI356" s="98"/>
      <c r="DJ356" s="98"/>
      <c r="DK356" s="98"/>
      <c r="DL356" s="98"/>
      <c r="DM356" s="98"/>
      <c r="DN356" s="98"/>
    </row>
    <row r="357" spans="1:118" hidden="1" outlineLevel="1">
      <c r="A357" s="411" t="str">
        <f>A355</f>
        <v>[ESO Affiliate or Related Undertaking that do not trade / transact with the ESO 3]</v>
      </c>
      <c r="B357" s="97" t="s">
        <v>786</v>
      </c>
      <c r="C357" s="97"/>
      <c r="D357" s="97"/>
      <c r="E357" s="97"/>
      <c r="F357" s="97"/>
      <c r="G357" s="97"/>
      <c r="H357" s="97"/>
      <c r="I357" s="97"/>
      <c r="J357" s="93" t="s">
        <v>252</v>
      </c>
      <c r="K357" s="409">
        <f t="shared" ref="K357:O357" si="146">IFERROR(K356/K355,0)</f>
        <v>0</v>
      </c>
      <c r="L357" s="440">
        <f t="shared" si="146"/>
        <v>0</v>
      </c>
      <c r="M357" s="440">
        <f t="shared" si="146"/>
        <v>0</v>
      </c>
      <c r="N357" s="440">
        <f t="shared" si="146"/>
        <v>0</v>
      </c>
      <c r="O357" s="440">
        <f t="shared" si="146"/>
        <v>0</v>
      </c>
      <c r="P357" s="97"/>
      <c r="Q357" s="97"/>
      <c r="R357" s="97"/>
      <c r="S357" s="97"/>
      <c r="T357" s="97"/>
      <c r="U357" s="97"/>
      <c r="V357" s="97"/>
      <c r="W357" s="97"/>
      <c r="X357" s="97"/>
      <c r="Y357" s="97"/>
      <c r="Z357" s="97"/>
      <c r="AA357" s="97"/>
      <c r="AB357" s="97"/>
      <c r="AC357" s="97"/>
      <c r="AD357" s="98"/>
      <c r="AE357" s="98"/>
      <c r="AF357" s="98"/>
      <c r="AG357" s="98"/>
      <c r="AH357" s="98"/>
      <c r="AI357" s="98"/>
      <c r="AJ357" s="98"/>
      <c r="AK357" s="98"/>
      <c r="AL357" s="98"/>
      <c r="AM357" s="98"/>
      <c r="AN357" s="98"/>
      <c r="AO357" s="98"/>
      <c r="AP357" s="98"/>
      <c r="AQ357" s="97"/>
      <c r="AV357" s="97"/>
      <c r="AW357" s="98"/>
      <c r="AX357" s="98"/>
      <c r="AY357" s="98"/>
      <c r="AZ357" s="98"/>
      <c r="BA357" s="98"/>
      <c r="BB357" s="98"/>
      <c r="BC357" s="98"/>
      <c r="BD357" s="98"/>
      <c r="BE357" s="98"/>
      <c r="BF357" s="98"/>
      <c r="BG357" s="98"/>
      <c r="BH357" s="98"/>
      <c r="BI357" s="98"/>
      <c r="BO357" s="97"/>
      <c r="BP357" s="98"/>
      <c r="BQ357" s="98"/>
      <c r="BR357" s="98"/>
      <c r="BS357" s="98"/>
      <c r="BT357" s="98"/>
      <c r="BU357" s="98"/>
      <c r="BV357" s="98"/>
      <c r="BW357" s="98"/>
      <c r="BX357" s="98"/>
      <c r="BY357" s="98"/>
      <c r="BZ357" s="98"/>
      <c r="CA357" s="98"/>
      <c r="CB357" s="98"/>
      <c r="CH357" s="97"/>
      <c r="CI357" s="98"/>
      <c r="CJ357" s="98"/>
      <c r="CK357" s="98"/>
      <c r="CL357" s="98"/>
      <c r="CM357" s="98"/>
      <c r="CN357" s="98"/>
      <c r="CO357" s="98"/>
      <c r="CP357" s="98"/>
      <c r="CQ357" s="98"/>
      <c r="CR357" s="98"/>
      <c r="CS357" s="98"/>
      <c r="CT357" s="98"/>
      <c r="CU357" s="98"/>
      <c r="DA357" s="97"/>
      <c r="DB357" s="98"/>
      <c r="DC357" s="98"/>
      <c r="DD357" s="98"/>
      <c r="DE357" s="98"/>
      <c r="DF357" s="98"/>
      <c r="DG357" s="98"/>
      <c r="DH357" s="98"/>
      <c r="DI357" s="98"/>
      <c r="DJ357" s="98"/>
      <c r="DK357" s="98"/>
      <c r="DL357" s="98"/>
      <c r="DM357" s="98"/>
      <c r="DN357" s="98"/>
    </row>
    <row r="358" spans="1:118" hidden="1" outlineLevel="1">
      <c r="A358" s="410" t="s">
        <v>791</v>
      </c>
      <c r="B358" s="97" t="s">
        <v>785</v>
      </c>
      <c r="C358" s="97"/>
      <c r="D358" s="97"/>
      <c r="E358" s="97"/>
      <c r="F358" s="97"/>
      <c r="G358" s="97"/>
      <c r="H358" s="97"/>
      <c r="I358" s="97"/>
      <c r="J358" s="93" t="s">
        <v>631</v>
      </c>
      <c r="K358" s="403"/>
      <c r="L358" s="438"/>
      <c r="M358" s="438"/>
      <c r="N358" s="438"/>
      <c r="O358" s="438"/>
      <c r="P358" s="97"/>
      <c r="Q358" s="97"/>
      <c r="R358" s="97"/>
      <c r="S358" s="97"/>
      <c r="T358" s="97"/>
      <c r="U358" s="97"/>
      <c r="V358" s="97"/>
      <c r="W358" s="97"/>
      <c r="X358" s="97"/>
      <c r="Y358" s="97"/>
      <c r="Z358" s="97"/>
      <c r="AA358" s="97"/>
      <c r="AB358" s="97"/>
      <c r="AC358" s="97"/>
      <c r="AD358" s="98"/>
      <c r="AE358" s="98"/>
      <c r="AF358" s="98"/>
      <c r="AG358" s="98"/>
      <c r="AH358" s="98"/>
      <c r="AI358" s="98"/>
      <c r="AJ358" s="98"/>
      <c r="AK358" s="98"/>
      <c r="AL358" s="98"/>
      <c r="AM358" s="98"/>
      <c r="AN358" s="98"/>
      <c r="AO358" s="98"/>
      <c r="AP358" s="98"/>
      <c r="AQ358" s="97"/>
      <c r="AV358" s="97"/>
      <c r="AW358" s="98"/>
      <c r="AX358" s="98"/>
      <c r="AY358" s="98"/>
      <c r="AZ358" s="98"/>
      <c r="BA358" s="98"/>
      <c r="BB358" s="98"/>
      <c r="BC358" s="98"/>
      <c r="BD358" s="98"/>
      <c r="BE358" s="98"/>
      <c r="BF358" s="98"/>
      <c r="BG358" s="98"/>
      <c r="BH358" s="98"/>
      <c r="BI358" s="98"/>
      <c r="BO358" s="97"/>
      <c r="BP358" s="98"/>
      <c r="BQ358" s="98"/>
      <c r="BR358" s="98"/>
      <c r="BS358" s="98"/>
      <c r="BT358" s="98"/>
      <c r="BU358" s="98"/>
      <c r="BV358" s="98"/>
      <c r="BW358" s="98"/>
      <c r="BX358" s="98"/>
      <c r="BY358" s="98"/>
      <c r="BZ358" s="98"/>
      <c r="CA358" s="98"/>
      <c r="CB358" s="98"/>
      <c r="CH358" s="97"/>
      <c r="CI358" s="98"/>
      <c r="CJ358" s="98"/>
      <c r="CK358" s="98"/>
      <c r="CL358" s="98"/>
      <c r="CM358" s="98"/>
      <c r="CN358" s="98"/>
      <c r="CO358" s="98"/>
      <c r="CP358" s="98"/>
      <c r="CQ358" s="98"/>
      <c r="CR358" s="98"/>
      <c r="CS358" s="98"/>
      <c r="CT358" s="98"/>
      <c r="CU358" s="98"/>
      <c r="DA358" s="97"/>
      <c r="DB358" s="98"/>
      <c r="DC358" s="98"/>
      <c r="DD358" s="98"/>
      <c r="DE358" s="98"/>
      <c r="DF358" s="98"/>
      <c r="DG358" s="98"/>
      <c r="DH358" s="98"/>
      <c r="DI358" s="98"/>
      <c r="DJ358" s="98"/>
      <c r="DK358" s="98"/>
      <c r="DL358" s="98"/>
      <c r="DM358" s="98"/>
      <c r="DN358" s="98"/>
    </row>
    <row r="359" spans="1:118" hidden="1" outlineLevel="1">
      <c r="A359" s="411" t="str">
        <f>A358</f>
        <v>[ESO Affiliate or Related Undertaking that do not trade / transact with the ESO 4]</v>
      </c>
      <c r="B359" s="97" t="s">
        <v>767</v>
      </c>
      <c r="C359" s="97"/>
      <c r="D359" s="97"/>
      <c r="E359" s="97"/>
      <c r="F359" s="97"/>
      <c r="G359" s="97"/>
      <c r="H359" s="97"/>
      <c r="I359" s="97"/>
      <c r="J359" s="93" t="s">
        <v>631</v>
      </c>
      <c r="K359" s="403"/>
      <c r="L359" s="438"/>
      <c r="M359" s="438"/>
      <c r="N359" s="438"/>
      <c r="O359" s="438"/>
      <c r="P359" s="97"/>
      <c r="Q359" s="97"/>
      <c r="R359" s="97"/>
      <c r="S359" s="97"/>
      <c r="T359" s="97"/>
      <c r="U359" s="97"/>
      <c r="V359" s="97"/>
      <c r="W359" s="97"/>
      <c r="X359" s="97"/>
      <c r="Y359" s="97"/>
      <c r="Z359" s="97"/>
      <c r="AA359" s="97"/>
      <c r="AB359" s="97"/>
      <c r="AC359" s="97"/>
      <c r="AD359" s="98"/>
      <c r="AE359" s="98"/>
      <c r="AF359" s="98"/>
      <c r="AG359" s="98"/>
      <c r="AH359" s="98"/>
      <c r="AI359" s="98"/>
      <c r="AJ359" s="98"/>
      <c r="AK359" s="98"/>
      <c r="AL359" s="98"/>
      <c r="AM359" s="98"/>
      <c r="AN359" s="98"/>
      <c r="AO359" s="98"/>
      <c r="AP359" s="98"/>
      <c r="AQ359" s="97"/>
      <c r="AV359" s="97"/>
      <c r="AW359" s="98"/>
      <c r="AX359" s="98"/>
      <c r="AY359" s="98"/>
      <c r="AZ359" s="98"/>
      <c r="BA359" s="98"/>
      <c r="BB359" s="98"/>
      <c r="BC359" s="98"/>
      <c r="BD359" s="98"/>
      <c r="BE359" s="98"/>
      <c r="BF359" s="98"/>
      <c r="BG359" s="98"/>
      <c r="BH359" s="98"/>
      <c r="BI359" s="98"/>
      <c r="BO359" s="97"/>
      <c r="BP359" s="98"/>
      <c r="BQ359" s="98"/>
      <c r="BR359" s="98"/>
      <c r="BS359" s="98"/>
      <c r="BT359" s="98"/>
      <c r="BU359" s="98"/>
      <c r="BV359" s="98"/>
      <c r="BW359" s="98"/>
      <c r="BX359" s="98"/>
      <c r="BY359" s="98"/>
      <c r="BZ359" s="98"/>
      <c r="CA359" s="98"/>
      <c r="CB359" s="98"/>
      <c r="CH359" s="97"/>
      <c r="CI359" s="98"/>
      <c r="CJ359" s="98"/>
      <c r="CK359" s="98"/>
      <c r="CL359" s="98"/>
      <c r="CM359" s="98"/>
      <c r="CN359" s="98"/>
      <c r="CO359" s="98"/>
      <c r="CP359" s="98"/>
      <c r="CQ359" s="98"/>
      <c r="CR359" s="98"/>
      <c r="CS359" s="98"/>
      <c r="CT359" s="98"/>
      <c r="CU359" s="98"/>
      <c r="DA359" s="97"/>
      <c r="DB359" s="98"/>
      <c r="DC359" s="98"/>
      <c r="DD359" s="98"/>
      <c r="DE359" s="98"/>
      <c r="DF359" s="98"/>
      <c r="DG359" s="98"/>
      <c r="DH359" s="98"/>
      <c r="DI359" s="98"/>
      <c r="DJ359" s="98"/>
      <c r="DK359" s="98"/>
      <c r="DL359" s="98"/>
      <c r="DM359" s="98"/>
      <c r="DN359" s="98"/>
    </row>
    <row r="360" spans="1:118" hidden="1" outlineLevel="1">
      <c r="A360" s="411" t="str">
        <f>A358</f>
        <v>[ESO Affiliate or Related Undertaking that do not trade / transact with the ESO 4]</v>
      </c>
      <c r="B360" s="97" t="s">
        <v>786</v>
      </c>
      <c r="C360" s="97"/>
      <c r="D360" s="97"/>
      <c r="E360" s="97"/>
      <c r="F360" s="97"/>
      <c r="G360" s="97"/>
      <c r="H360" s="97"/>
      <c r="I360" s="97"/>
      <c r="J360" s="93" t="s">
        <v>252</v>
      </c>
      <c r="K360" s="409">
        <f t="shared" ref="K360:O360" si="147">IFERROR(K359/K358,0)</f>
        <v>0</v>
      </c>
      <c r="L360" s="440">
        <f t="shared" si="147"/>
        <v>0</v>
      </c>
      <c r="M360" s="440">
        <f t="shared" si="147"/>
        <v>0</v>
      </c>
      <c r="N360" s="440">
        <f t="shared" si="147"/>
        <v>0</v>
      </c>
      <c r="O360" s="440">
        <f t="shared" si="147"/>
        <v>0</v>
      </c>
      <c r="P360" s="97"/>
      <c r="Q360" s="97"/>
      <c r="R360" s="97"/>
      <c r="S360" s="97"/>
      <c r="T360" s="97"/>
      <c r="U360" s="97"/>
      <c r="V360" s="97"/>
      <c r="W360" s="97"/>
      <c r="X360" s="97"/>
      <c r="Y360" s="97"/>
      <c r="Z360" s="97"/>
      <c r="AA360" s="97"/>
      <c r="AB360" s="97"/>
      <c r="AC360" s="97"/>
      <c r="AD360" s="98"/>
      <c r="AE360" s="98"/>
      <c r="AF360" s="98"/>
      <c r="AG360" s="98"/>
      <c r="AH360" s="98"/>
      <c r="AI360" s="98"/>
      <c r="AJ360" s="98"/>
      <c r="AK360" s="98"/>
      <c r="AL360" s="98"/>
      <c r="AM360" s="98"/>
      <c r="AN360" s="98"/>
      <c r="AO360" s="98"/>
      <c r="AP360" s="98"/>
      <c r="AQ360" s="97"/>
      <c r="AV360" s="97"/>
      <c r="AW360" s="98"/>
      <c r="AX360" s="98"/>
      <c r="AY360" s="98"/>
      <c r="AZ360" s="98"/>
      <c r="BA360" s="98"/>
      <c r="BB360" s="98"/>
      <c r="BC360" s="98"/>
      <c r="BD360" s="98"/>
      <c r="BE360" s="98"/>
      <c r="BF360" s="98"/>
      <c r="BG360" s="98"/>
      <c r="BH360" s="98"/>
      <c r="BI360" s="98"/>
      <c r="BO360" s="97"/>
      <c r="BP360" s="98"/>
      <c r="BQ360" s="98"/>
      <c r="BR360" s="98"/>
      <c r="BS360" s="98"/>
      <c r="BT360" s="98"/>
      <c r="BU360" s="98"/>
      <c r="BV360" s="98"/>
      <c r="BW360" s="98"/>
      <c r="BX360" s="98"/>
      <c r="BY360" s="98"/>
      <c r="BZ360" s="98"/>
      <c r="CA360" s="98"/>
      <c r="CB360" s="98"/>
      <c r="CH360" s="97"/>
      <c r="CI360" s="98"/>
      <c r="CJ360" s="98"/>
      <c r="CK360" s="98"/>
      <c r="CL360" s="98"/>
      <c r="CM360" s="98"/>
      <c r="CN360" s="98"/>
      <c r="CO360" s="98"/>
      <c r="CP360" s="98"/>
      <c r="CQ360" s="98"/>
      <c r="CR360" s="98"/>
      <c r="CS360" s="98"/>
      <c r="CT360" s="98"/>
      <c r="CU360" s="98"/>
      <c r="DA360" s="97"/>
      <c r="DB360" s="98"/>
      <c r="DC360" s="98"/>
      <c r="DD360" s="98"/>
      <c r="DE360" s="98"/>
      <c r="DF360" s="98"/>
      <c r="DG360" s="98"/>
      <c r="DH360" s="98"/>
      <c r="DI360" s="98"/>
      <c r="DJ360" s="98"/>
      <c r="DK360" s="98"/>
      <c r="DL360" s="98"/>
      <c r="DM360" s="98"/>
      <c r="DN360" s="98"/>
    </row>
    <row r="361" spans="1:118" hidden="1" outlineLevel="1">
      <c r="A361" s="410" t="s">
        <v>792</v>
      </c>
      <c r="B361" s="97" t="s">
        <v>785</v>
      </c>
      <c r="C361" s="97"/>
      <c r="D361" s="97"/>
      <c r="E361" s="97"/>
      <c r="F361" s="97"/>
      <c r="G361" s="97"/>
      <c r="H361" s="97"/>
      <c r="I361" s="97"/>
      <c r="J361" s="93" t="s">
        <v>631</v>
      </c>
      <c r="K361" s="403"/>
      <c r="L361" s="438"/>
      <c r="M361" s="438"/>
      <c r="N361" s="438"/>
      <c r="O361" s="438"/>
      <c r="P361" s="97"/>
      <c r="Q361" s="97"/>
      <c r="R361" s="97"/>
      <c r="S361" s="97"/>
      <c r="T361" s="97"/>
      <c r="U361" s="97"/>
      <c r="V361" s="97"/>
      <c r="W361" s="97"/>
      <c r="X361" s="97"/>
      <c r="Y361" s="97"/>
      <c r="Z361" s="97"/>
      <c r="AA361" s="97"/>
      <c r="AB361" s="97"/>
      <c r="AC361" s="97"/>
      <c r="AD361" s="98"/>
      <c r="AE361" s="98"/>
      <c r="AF361" s="98"/>
      <c r="AG361" s="98"/>
      <c r="AH361" s="98"/>
      <c r="AI361" s="98"/>
      <c r="AJ361" s="98"/>
      <c r="AK361" s="98"/>
      <c r="AL361" s="98"/>
      <c r="AM361" s="98"/>
      <c r="AN361" s="98"/>
      <c r="AO361" s="98"/>
      <c r="AP361" s="98"/>
      <c r="AQ361" s="97"/>
      <c r="AV361" s="97"/>
      <c r="AW361" s="98"/>
      <c r="AX361" s="98"/>
      <c r="AY361" s="98"/>
      <c r="AZ361" s="98"/>
      <c r="BA361" s="98"/>
      <c r="BB361" s="98"/>
      <c r="BC361" s="98"/>
      <c r="BD361" s="98"/>
      <c r="BE361" s="98"/>
      <c r="BF361" s="98"/>
      <c r="BG361" s="98"/>
      <c r="BH361" s="98"/>
      <c r="BI361" s="98"/>
      <c r="BO361" s="97"/>
      <c r="BP361" s="98"/>
      <c r="BQ361" s="98"/>
      <c r="BR361" s="98"/>
      <c r="BS361" s="98"/>
      <c r="BT361" s="98"/>
      <c r="BU361" s="98"/>
      <c r="BV361" s="98"/>
      <c r="BW361" s="98"/>
      <c r="BX361" s="98"/>
      <c r="BY361" s="98"/>
      <c r="BZ361" s="98"/>
      <c r="CA361" s="98"/>
      <c r="CB361" s="98"/>
      <c r="CH361" s="97"/>
      <c r="CI361" s="98"/>
      <c r="CJ361" s="98"/>
      <c r="CK361" s="98"/>
      <c r="CL361" s="98"/>
      <c r="CM361" s="98"/>
      <c r="CN361" s="98"/>
      <c r="CO361" s="98"/>
      <c r="CP361" s="98"/>
      <c r="CQ361" s="98"/>
      <c r="CR361" s="98"/>
      <c r="CS361" s="98"/>
      <c r="CT361" s="98"/>
      <c r="CU361" s="98"/>
      <c r="DA361" s="97"/>
      <c r="DB361" s="98"/>
      <c r="DC361" s="98"/>
      <c r="DD361" s="98"/>
      <c r="DE361" s="98"/>
      <c r="DF361" s="98"/>
      <c r="DG361" s="98"/>
      <c r="DH361" s="98"/>
      <c r="DI361" s="98"/>
      <c r="DJ361" s="98"/>
      <c r="DK361" s="98"/>
      <c r="DL361" s="98"/>
      <c r="DM361" s="98"/>
      <c r="DN361" s="98"/>
    </row>
    <row r="362" spans="1:118" hidden="1" outlineLevel="1">
      <c r="A362" s="411" t="str">
        <f>A361</f>
        <v>[ESO Affiliate or Related Undertaking that do not trade / transact with the ESO 5]</v>
      </c>
      <c r="B362" s="97" t="s">
        <v>767</v>
      </c>
      <c r="C362" s="97"/>
      <c r="D362" s="97"/>
      <c r="E362" s="97"/>
      <c r="F362" s="97"/>
      <c r="G362" s="97"/>
      <c r="H362" s="97"/>
      <c r="I362" s="97"/>
      <c r="J362" s="93" t="s">
        <v>631</v>
      </c>
      <c r="K362" s="403"/>
      <c r="L362" s="438"/>
      <c r="M362" s="438"/>
      <c r="N362" s="438"/>
      <c r="O362" s="438"/>
      <c r="P362" s="97"/>
      <c r="Q362" s="97"/>
      <c r="R362" s="97"/>
      <c r="S362" s="97"/>
      <c r="T362" s="97"/>
      <c r="U362" s="97"/>
      <c r="V362" s="97"/>
      <c r="W362" s="97"/>
      <c r="X362" s="97"/>
      <c r="Y362" s="97"/>
      <c r="Z362" s="97"/>
      <c r="AA362" s="97"/>
      <c r="AB362" s="97"/>
      <c r="AC362" s="97"/>
      <c r="AD362" s="98"/>
      <c r="AE362" s="98"/>
      <c r="AF362" s="98"/>
      <c r="AG362" s="98"/>
      <c r="AH362" s="98"/>
      <c r="AI362" s="98"/>
      <c r="AJ362" s="98"/>
      <c r="AK362" s="98"/>
      <c r="AL362" s="98"/>
      <c r="AM362" s="98"/>
      <c r="AN362" s="98"/>
      <c r="AO362" s="98"/>
      <c r="AP362" s="98"/>
      <c r="AQ362" s="97"/>
      <c r="AV362" s="97"/>
      <c r="AW362" s="98"/>
      <c r="AX362" s="98"/>
      <c r="AY362" s="98"/>
      <c r="AZ362" s="98"/>
      <c r="BA362" s="98"/>
      <c r="BB362" s="98"/>
      <c r="BC362" s="98"/>
      <c r="BD362" s="98"/>
      <c r="BE362" s="98"/>
      <c r="BF362" s="98"/>
      <c r="BG362" s="98"/>
      <c r="BH362" s="98"/>
      <c r="BI362" s="98"/>
      <c r="BO362" s="97"/>
      <c r="BP362" s="98"/>
      <c r="BQ362" s="98"/>
      <c r="BR362" s="98"/>
      <c r="BS362" s="98"/>
      <c r="BT362" s="98"/>
      <c r="BU362" s="98"/>
      <c r="BV362" s="98"/>
      <c r="BW362" s="98"/>
      <c r="BX362" s="98"/>
      <c r="BY362" s="98"/>
      <c r="BZ362" s="98"/>
      <c r="CA362" s="98"/>
      <c r="CB362" s="98"/>
      <c r="CH362" s="97"/>
      <c r="CI362" s="98"/>
      <c r="CJ362" s="98"/>
      <c r="CK362" s="98"/>
      <c r="CL362" s="98"/>
      <c r="CM362" s="98"/>
      <c r="CN362" s="98"/>
      <c r="CO362" s="98"/>
      <c r="CP362" s="98"/>
      <c r="CQ362" s="98"/>
      <c r="CR362" s="98"/>
      <c r="CS362" s="98"/>
      <c r="CT362" s="98"/>
      <c r="CU362" s="98"/>
      <c r="DA362" s="97"/>
      <c r="DB362" s="98"/>
      <c r="DC362" s="98"/>
      <c r="DD362" s="98"/>
      <c r="DE362" s="98"/>
      <c r="DF362" s="98"/>
      <c r="DG362" s="98"/>
      <c r="DH362" s="98"/>
      <c r="DI362" s="98"/>
      <c r="DJ362" s="98"/>
      <c r="DK362" s="98"/>
      <c r="DL362" s="98"/>
      <c r="DM362" s="98"/>
      <c r="DN362" s="98"/>
    </row>
    <row r="363" spans="1:118" hidden="1" outlineLevel="1">
      <c r="A363" s="411" t="str">
        <f>A361</f>
        <v>[ESO Affiliate or Related Undertaking that do not trade / transact with the ESO 5]</v>
      </c>
      <c r="B363" s="97" t="s">
        <v>786</v>
      </c>
      <c r="C363" s="97"/>
      <c r="D363" s="97"/>
      <c r="E363" s="97"/>
      <c r="F363" s="97"/>
      <c r="G363" s="97"/>
      <c r="H363" s="97"/>
      <c r="I363" s="97"/>
      <c r="J363" s="93" t="s">
        <v>252</v>
      </c>
      <c r="K363" s="409">
        <f t="shared" ref="K363:O363" si="148">IFERROR(K362/K361,0)</f>
        <v>0</v>
      </c>
      <c r="L363" s="440">
        <f t="shared" si="148"/>
        <v>0</v>
      </c>
      <c r="M363" s="440">
        <f t="shared" si="148"/>
        <v>0</v>
      </c>
      <c r="N363" s="440">
        <f t="shared" si="148"/>
        <v>0</v>
      </c>
      <c r="O363" s="440">
        <f t="shared" si="148"/>
        <v>0</v>
      </c>
      <c r="P363" s="97"/>
      <c r="Q363" s="97"/>
      <c r="R363" s="97"/>
      <c r="S363" s="97"/>
      <c r="T363" s="97"/>
      <c r="U363" s="97"/>
      <c r="V363" s="97"/>
      <c r="W363" s="97"/>
      <c r="X363" s="97"/>
      <c r="Y363" s="97"/>
      <c r="Z363" s="97"/>
      <c r="AA363" s="97"/>
      <c r="AB363" s="97"/>
      <c r="AC363" s="97"/>
      <c r="AD363" s="98"/>
      <c r="AE363" s="98"/>
      <c r="AF363" s="98"/>
      <c r="AG363" s="98"/>
      <c r="AH363" s="98"/>
      <c r="AI363" s="98"/>
      <c r="AJ363" s="98"/>
      <c r="AK363" s="98"/>
      <c r="AL363" s="98"/>
      <c r="AM363" s="98"/>
      <c r="AN363" s="98"/>
      <c r="AO363" s="98"/>
      <c r="AP363" s="98"/>
      <c r="AQ363" s="97"/>
      <c r="AV363" s="97"/>
      <c r="AW363" s="98"/>
      <c r="AX363" s="98"/>
      <c r="AY363" s="98"/>
      <c r="AZ363" s="98"/>
      <c r="BA363" s="98"/>
      <c r="BB363" s="98"/>
      <c r="BC363" s="98"/>
      <c r="BD363" s="98"/>
      <c r="BE363" s="98"/>
      <c r="BF363" s="98"/>
      <c r="BG363" s="98"/>
      <c r="BH363" s="98"/>
      <c r="BI363" s="98"/>
      <c r="BO363" s="97"/>
      <c r="BP363" s="98"/>
      <c r="BQ363" s="98"/>
      <c r="BR363" s="98"/>
      <c r="BS363" s="98"/>
      <c r="BT363" s="98"/>
      <c r="BU363" s="98"/>
      <c r="BV363" s="98"/>
      <c r="BW363" s="98"/>
      <c r="BX363" s="98"/>
      <c r="BY363" s="98"/>
      <c r="BZ363" s="98"/>
      <c r="CA363" s="98"/>
      <c r="CB363" s="98"/>
      <c r="CH363" s="97"/>
      <c r="CI363" s="98"/>
      <c r="CJ363" s="98"/>
      <c r="CK363" s="98"/>
      <c r="CL363" s="98"/>
      <c r="CM363" s="98"/>
      <c r="CN363" s="98"/>
      <c r="CO363" s="98"/>
      <c r="CP363" s="98"/>
      <c r="CQ363" s="98"/>
      <c r="CR363" s="98"/>
      <c r="CS363" s="98"/>
      <c r="CT363" s="98"/>
      <c r="CU363" s="98"/>
      <c r="DA363" s="97"/>
      <c r="DB363" s="98"/>
      <c r="DC363" s="98"/>
      <c r="DD363" s="98"/>
      <c r="DE363" s="98"/>
      <c r="DF363" s="98"/>
      <c r="DG363" s="98"/>
      <c r="DH363" s="98"/>
      <c r="DI363" s="98"/>
      <c r="DJ363" s="98"/>
      <c r="DK363" s="98"/>
      <c r="DL363" s="98"/>
      <c r="DM363" s="98"/>
      <c r="DN363" s="98"/>
    </row>
    <row r="364" spans="1:118" hidden="1" outlineLevel="1">
      <c r="A364" s="410" t="s">
        <v>793</v>
      </c>
      <c r="B364" s="97" t="s">
        <v>785</v>
      </c>
      <c r="C364" s="97"/>
      <c r="D364" s="97"/>
      <c r="E364" s="97"/>
      <c r="F364" s="97"/>
      <c r="G364" s="97"/>
      <c r="H364" s="97"/>
      <c r="I364" s="97"/>
      <c r="J364" s="93" t="s">
        <v>631</v>
      </c>
      <c r="K364" s="403"/>
      <c r="L364" s="438"/>
      <c r="M364" s="438"/>
      <c r="N364" s="438"/>
      <c r="O364" s="438"/>
      <c r="P364" s="97"/>
      <c r="Q364" s="97"/>
      <c r="R364" s="97"/>
      <c r="S364" s="97"/>
      <c r="T364" s="97"/>
      <c r="U364" s="97"/>
      <c r="V364" s="97"/>
      <c r="W364" s="97"/>
      <c r="X364" s="97"/>
      <c r="Y364" s="97"/>
      <c r="Z364" s="97"/>
      <c r="AA364" s="97"/>
      <c r="AB364" s="97"/>
      <c r="AC364" s="97"/>
      <c r="AD364" s="98"/>
      <c r="AE364" s="98"/>
      <c r="AF364" s="98"/>
      <c r="AG364" s="98"/>
      <c r="AH364" s="98"/>
      <c r="AI364" s="98"/>
      <c r="AJ364" s="98"/>
      <c r="AK364" s="98"/>
      <c r="AL364" s="98"/>
      <c r="AM364" s="98"/>
      <c r="AN364" s="98"/>
      <c r="AO364" s="98"/>
      <c r="AP364" s="98"/>
      <c r="AQ364" s="97"/>
      <c r="AV364" s="97"/>
      <c r="AW364" s="98"/>
      <c r="AX364" s="98"/>
      <c r="AY364" s="98"/>
      <c r="AZ364" s="98"/>
      <c r="BA364" s="98"/>
      <c r="BB364" s="98"/>
      <c r="BC364" s="98"/>
      <c r="BD364" s="98"/>
      <c r="BE364" s="98"/>
      <c r="BF364" s="98"/>
      <c r="BG364" s="98"/>
      <c r="BH364" s="98"/>
      <c r="BI364" s="98"/>
      <c r="BO364" s="97"/>
      <c r="BP364" s="98"/>
      <c r="BQ364" s="98"/>
      <c r="BR364" s="98"/>
      <c r="BS364" s="98"/>
      <c r="BT364" s="98"/>
      <c r="BU364" s="98"/>
      <c r="BV364" s="98"/>
      <c r="BW364" s="98"/>
      <c r="BX364" s="98"/>
      <c r="BY364" s="98"/>
      <c r="BZ364" s="98"/>
      <c r="CA364" s="98"/>
      <c r="CB364" s="98"/>
      <c r="CH364" s="97"/>
      <c r="CI364" s="98"/>
      <c r="CJ364" s="98"/>
      <c r="CK364" s="98"/>
      <c r="CL364" s="98"/>
      <c r="CM364" s="98"/>
      <c r="CN364" s="98"/>
      <c r="CO364" s="98"/>
      <c r="CP364" s="98"/>
      <c r="CQ364" s="98"/>
      <c r="CR364" s="98"/>
      <c r="CS364" s="98"/>
      <c r="CT364" s="98"/>
      <c r="CU364" s="98"/>
      <c r="DA364" s="97"/>
      <c r="DB364" s="98"/>
      <c r="DC364" s="98"/>
      <c r="DD364" s="98"/>
      <c r="DE364" s="98"/>
      <c r="DF364" s="98"/>
      <c r="DG364" s="98"/>
      <c r="DH364" s="98"/>
      <c r="DI364" s="98"/>
      <c r="DJ364" s="98"/>
      <c r="DK364" s="98"/>
      <c r="DL364" s="98"/>
      <c r="DM364" s="98"/>
      <c r="DN364" s="98"/>
    </row>
    <row r="365" spans="1:118" hidden="1" outlineLevel="1">
      <c r="A365" s="411" t="str">
        <f>A364</f>
        <v>[ESO Affiliate or Related Undertaking that do not trade / transact with the ESO 6]</v>
      </c>
      <c r="B365" s="97" t="s">
        <v>767</v>
      </c>
      <c r="C365" s="97"/>
      <c r="D365" s="97"/>
      <c r="E365" s="97"/>
      <c r="F365" s="97"/>
      <c r="G365" s="97"/>
      <c r="H365" s="97"/>
      <c r="I365" s="97"/>
      <c r="J365" s="93" t="s">
        <v>631</v>
      </c>
      <c r="K365" s="403"/>
      <c r="L365" s="438"/>
      <c r="M365" s="438"/>
      <c r="N365" s="438"/>
      <c r="O365" s="438"/>
      <c r="P365" s="97"/>
      <c r="Q365" s="97"/>
      <c r="R365" s="97"/>
      <c r="S365" s="97"/>
      <c r="T365" s="97"/>
      <c r="U365" s="97"/>
      <c r="V365" s="97"/>
      <c r="W365" s="97"/>
      <c r="X365" s="97"/>
      <c r="Y365" s="97"/>
      <c r="Z365" s="97"/>
      <c r="AA365" s="97"/>
      <c r="AB365" s="97"/>
      <c r="AC365" s="97"/>
      <c r="AD365" s="98"/>
      <c r="AE365" s="98"/>
      <c r="AF365" s="98"/>
      <c r="AG365" s="98"/>
      <c r="AH365" s="98"/>
      <c r="AI365" s="98"/>
      <c r="AJ365" s="98"/>
      <c r="AK365" s="98"/>
      <c r="AL365" s="98"/>
      <c r="AM365" s="98"/>
      <c r="AN365" s="98"/>
      <c r="AO365" s="98"/>
      <c r="AP365" s="98"/>
      <c r="AQ365" s="97"/>
      <c r="AV365" s="97"/>
      <c r="AW365" s="98"/>
      <c r="AX365" s="98"/>
      <c r="AY365" s="98"/>
      <c r="AZ365" s="98"/>
      <c r="BA365" s="98"/>
      <c r="BB365" s="98"/>
      <c r="BC365" s="98"/>
      <c r="BD365" s="98"/>
      <c r="BE365" s="98"/>
      <c r="BF365" s="98"/>
      <c r="BG365" s="98"/>
      <c r="BH365" s="98"/>
      <c r="BI365" s="98"/>
      <c r="BO365" s="97"/>
      <c r="BP365" s="98"/>
      <c r="BQ365" s="98"/>
      <c r="BR365" s="98"/>
      <c r="BS365" s="98"/>
      <c r="BT365" s="98"/>
      <c r="BU365" s="98"/>
      <c r="BV365" s="98"/>
      <c r="BW365" s="98"/>
      <c r="BX365" s="98"/>
      <c r="BY365" s="98"/>
      <c r="BZ365" s="98"/>
      <c r="CA365" s="98"/>
      <c r="CB365" s="98"/>
      <c r="CH365" s="97"/>
      <c r="CI365" s="98"/>
      <c r="CJ365" s="98"/>
      <c r="CK365" s="98"/>
      <c r="CL365" s="98"/>
      <c r="CM365" s="98"/>
      <c r="CN365" s="98"/>
      <c r="CO365" s="98"/>
      <c r="CP365" s="98"/>
      <c r="CQ365" s="98"/>
      <c r="CR365" s="98"/>
      <c r="CS365" s="98"/>
      <c r="CT365" s="98"/>
      <c r="CU365" s="98"/>
      <c r="DA365" s="97"/>
      <c r="DB365" s="98"/>
      <c r="DC365" s="98"/>
      <c r="DD365" s="98"/>
      <c r="DE365" s="98"/>
      <c r="DF365" s="98"/>
      <c r="DG365" s="98"/>
      <c r="DH365" s="98"/>
      <c r="DI365" s="98"/>
      <c r="DJ365" s="98"/>
      <c r="DK365" s="98"/>
      <c r="DL365" s="98"/>
      <c r="DM365" s="98"/>
      <c r="DN365" s="98"/>
    </row>
    <row r="366" spans="1:118" hidden="1" outlineLevel="1">
      <c r="A366" s="411" t="str">
        <f>A364</f>
        <v>[ESO Affiliate or Related Undertaking that do not trade / transact with the ESO 6]</v>
      </c>
      <c r="B366" s="97" t="s">
        <v>786</v>
      </c>
      <c r="C366" s="97"/>
      <c r="D366" s="97"/>
      <c r="E366" s="97"/>
      <c r="F366" s="97"/>
      <c r="G366" s="97"/>
      <c r="H366" s="97"/>
      <c r="I366" s="97"/>
      <c r="J366" s="93" t="s">
        <v>252</v>
      </c>
      <c r="K366" s="409">
        <f t="shared" ref="K366:O366" si="149">IFERROR(K365/K364,0)</f>
        <v>0</v>
      </c>
      <c r="L366" s="440">
        <f t="shared" si="149"/>
        <v>0</v>
      </c>
      <c r="M366" s="440">
        <f t="shared" si="149"/>
        <v>0</v>
      </c>
      <c r="N366" s="440">
        <f t="shared" si="149"/>
        <v>0</v>
      </c>
      <c r="O366" s="440">
        <f t="shared" si="149"/>
        <v>0</v>
      </c>
      <c r="P366" s="97"/>
      <c r="Q366" s="97"/>
      <c r="R366" s="97"/>
      <c r="S366" s="97"/>
      <c r="T366" s="97"/>
      <c r="U366" s="97"/>
      <c r="V366" s="97"/>
      <c r="W366" s="97"/>
      <c r="X366" s="97"/>
      <c r="Y366" s="97"/>
      <c r="Z366" s="97"/>
      <c r="AA366" s="97"/>
      <c r="AB366" s="97"/>
      <c r="AC366" s="97"/>
      <c r="AD366" s="98"/>
      <c r="AE366" s="98"/>
      <c r="AF366" s="98"/>
      <c r="AG366" s="98"/>
      <c r="AH366" s="98"/>
      <c r="AI366" s="98"/>
      <c r="AJ366" s="98"/>
      <c r="AK366" s="98"/>
      <c r="AL366" s="98"/>
      <c r="AM366" s="98"/>
      <c r="AN366" s="98"/>
      <c r="AO366" s="98"/>
      <c r="AP366" s="98"/>
      <c r="AQ366" s="97"/>
      <c r="AV366" s="97"/>
      <c r="AW366" s="98"/>
      <c r="AX366" s="98"/>
      <c r="AY366" s="98"/>
      <c r="AZ366" s="98"/>
      <c r="BA366" s="98"/>
      <c r="BB366" s="98"/>
      <c r="BC366" s="98"/>
      <c r="BD366" s="98"/>
      <c r="BE366" s="98"/>
      <c r="BF366" s="98"/>
      <c r="BG366" s="98"/>
      <c r="BH366" s="98"/>
      <c r="BI366" s="98"/>
      <c r="BO366" s="97"/>
      <c r="BP366" s="98"/>
      <c r="BQ366" s="98"/>
      <c r="BR366" s="98"/>
      <c r="BS366" s="98"/>
      <c r="BT366" s="98"/>
      <c r="BU366" s="98"/>
      <c r="BV366" s="98"/>
      <c r="BW366" s="98"/>
      <c r="BX366" s="98"/>
      <c r="BY366" s="98"/>
      <c r="BZ366" s="98"/>
      <c r="CA366" s="98"/>
      <c r="CB366" s="98"/>
      <c r="CH366" s="97"/>
      <c r="CI366" s="98"/>
      <c r="CJ366" s="98"/>
      <c r="CK366" s="98"/>
      <c r="CL366" s="98"/>
      <c r="CM366" s="98"/>
      <c r="CN366" s="98"/>
      <c r="CO366" s="98"/>
      <c r="CP366" s="98"/>
      <c r="CQ366" s="98"/>
      <c r="CR366" s="98"/>
      <c r="CS366" s="98"/>
      <c r="CT366" s="98"/>
      <c r="CU366" s="98"/>
      <c r="DA366" s="97"/>
      <c r="DB366" s="98"/>
      <c r="DC366" s="98"/>
      <c r="DD366" s="98"/>
      <c r="DE366" s="98"/>
      <c r="DF366" s="98"/>
      <c r="DG366" s="98"/>
      <c r="DH366" s="98"/>
      <c r="DI366" s="98"/>
      <c r="DJ366" s="98"/>
      <c r="DK366" s="98"/>
      <c r="DL366" s="98"/>
      <c r="DM366" s="98"/>
      <c r="DN366" s="98"/>
    </row>
    <row r="367" spans="1:118" hidden="1" outlineLevel="1">
      <c r="A367" s="97" t="s">
        <v>794</v>
      </c>
      <c r="B367" s="97" t="s">
        <v>785</v>
      </c>
      <c r="C367" s="97"/>
      <c r="D367" s="97"/>
      <c r="E367" s="97"/>
      <c r="F367" s="97"/>
      <c r="G367" s="97"/>
      <c r="H367" s="97"/>
      <c r="I367" s="97"/>
      <c r="J367" s="93" t="s">
        <v>631</v>
      </c>
      <c r="K367" s="403"/>
      <c r="L367" s="438"/>
      <c r="M367" s="438"/>
      <c r="N367" s="438"/>
      <c r="O367" s="438"/>
      <c r="P367" s="97"/>
      <c r="Q367" s="97"/>
      <c r="R367" s="97"/>
      <c r="S367" s="97"/>
      <c r="T367" s="97"/>
      <c r="U367" s="97"/>
      <c r="V367" s="97"/>
      <c r="W367" s="97"/>
      <c r="X367" s="97"/>
      <c r="Y367" s="97"/>
      <c r="Z367" s="97"/>
      <c r="AA367" s="97"/>
      <c r="AB367" s="97"/>
      <c r="AC367" s="97"/>
      <c r="AD367" s="98"/>
      <c r="AE367" s="98"/>
      <c r="AF367" s="98"/>
      <c r="AG367" s="98"/>
      <c r="AH367" s="98"/>
      <c r="AI367" s="98"/>
      <c r="AJ367" s="98"/>
      <c r="AK367" s="98"/>
      <c r="AL367" s="98"/>
      <c r="AM367" s="98"/>
      <c r="AN367" s="98"/>
      <c r="AO367" s="98"/>
      <c r="AP367" s="98"/>
      <c r="AQ367" s="97"/>
      <c r="AV367" s="97"/>
      <c r="AW367" s="98"/>
      <c r="AX367" s="98"/>
      <c r="AY367" s="98"/>
      <c r="AZ367" s="98"/>
      <c r="BA367" s="98"/>
      <c r="BB367" s="98"/>
      <c r="BC367" s="98"/>
      <c r="BD367" s="98"/>
      <c r="BE367" s="98"/>
      <c r="BF367" s="98"/>
      <c r="BG367" s="98"/>
      <c r="BH367" s="98"/>
      <c r="BI367" s="98"/>
      <c r="BO367" s="97"/>
      <c r="BP367" s="98"/>
      <c r="BQ367" s="98"/>
      <c r="BR367" s="98"/>
      <c r="BS367" s="98"/>
      <c r="BT367" s="98"/>
      <c r="BU367" s="98"/>
      <c r="BV367" s="98"/>
      <c r="BW367" s="98"/>
      <c r="BX367" s="98"/>
      <c r="BY367" s="98"/>
      <c r="BZ367" s="98"/>
      <c r="CA367" s="98"/>
      <c r="CB367" s="98"/>
      <c r="CH367" s="97"/>
      <c r="CI367" s="98"/>
      <c r="CJ367" s="98"/>
      <c r="CK367" s="98"/>
      <c r="CL367" s="98"/>
      <c r="CM367" s="98"/>
      <c r="CN367" s="98"/>
      <c r="CO367" s="98"/>
      <c r="CP367" s="98"/>
      <c r="CQ367" s="98"/>
      <c r="CR367" s="98"/>
      <c r="CS367" s="98"/>
      <c r="CT367" s="98"/>
      <c r="CU367" s="98"/>
      <c r="DA367" s="97"/>
      <c r="DB367" s="98"/>
      <c r="DC367" s="98"/>
      <c r="DD367" s="98"/>
      <c r="DE367" s="98"/>
      <c r="DF367" s="98"/>
      <c r="DG367" s="98"/>
      <c r="DH367" s="98"/>
      <c r="DI367" s="98"/>
      <c r="DJ367" s="98"/>
      <c r="DK367" s="98"/>
      <c r="DL367" s="98"/>
      <c r="DM367" s="98"/>
      <c r="DN367" s="98"/>
    </row>
    <row r="368" spans="1:118" hidden="1" outlineLevel="1">
      <c r="A368" s="97" t="s">
        <v>794</v>
      </c>
      <c r="B368" s="97" t="s">
        <v>767</v>
      </c>
      <c r="C368" s="97"/>
      <c r="D368" s="97"/>
      <c r="E368" s="97"/>
      <c r="F368" s="97"/>
      <c r="G368" s="97"/>
      <c r="H368" s="97"/>
      <c r="I368" s="97"/>
      <c r="J368" s="93" t="s">
        <v>631</v>
      </c>
      <c r="K368" s="403"/>
      <c r="L368" s="438"/>
      <c r="M368" s="438"/>
      <c r="N368" s="438"/>
      <c r="O368" s="438"/>
      <c r="P368" s="97"/>
      <c r="Q368" s="97"/>
      <c r="R368" s="97"/>
      <c r="S368" s="97"/>
      <c r="T368" s="97"/>
      <c r="U368" s="97"/>
      <c r="V368" s="97"/>
      <c r="W368" s="97"/>
      <c r="X368" s="97"/>
      <c r="Y368" s="97"/>
      <c r="Z368" s="97"/>
      <c r="AA368" s="97"/>
      <c r="AB368" s="97"/>
      <c r="AC368" s="97"/>
      <c r="AD368" s="98"/>
      <c r="AE368" s="98"/>
      <c r="AF368" s="98"/>
      <c r="AG368" s="98"/>
      <c r="AH368" s="98"/>
      <c r="AI368" s="98"/>
      <c r="AJ368" s="98"/>
      <c r="AK368" s="98"/>
      <c r="AL368" s="98"/>
      <c r="AM368" s="98"/>
      <c r="AN368" s="98"/>
      <c r="AO368" s="98"/>
      <c r="AP368" s="98"/>
      <c r="AQ368" s="97"/>
      <c r="AV368" s="97"/>
      <c r="AW368" s="98"/>
      <c r="AX368" s="98"/>
      <c r="AY368" s="98"/>
      <c r="AZ368" s="98"/>
      <c r="BA368" s="98"/>
      <c r="BB368" s="98"/>
      <c r="BC368" s="98"/>
      <c r="BD368" s="98"/>
      <c r="BE368" s="98"/>
      <c r="BF368" s="98"/>
      <c r="BG368" s="98"/>
      <c r="BH368" s="98"/>
      <c r="BI368" s="98"/>
      <c r="BO368" s="97"/>
      <c r="BP368" s="98"/>
      <c r="BQ368" s="98"/>
      <c r="BR368" s="98"/>
      <c r="BS368" s="98"/>
      <c r="BT368" s="98"/>
      <c r="BU368" s="98"/>
      <c r="BV368" s="98"/>
      <c r="BW368" s="98"/>
      <c r="BX368" s="98"/>
      <c r="BY368" s="98"/>
      <c r="BZ368" s="98"/>
      <c r="CA368" s="98"/>
      <c r="CB368" s="98"/>
      <c r="CH368" s="97"/>
      <c r="CI368" s="98"/>
      <c r="CJ368" s="98"/>
      <c r="CK368" s="98"/>
      <c r="CL368" s="98"/>
      <c r="CM368" s="98"/>
      <c r="CN368" s="98"/>
      <c r="CO368" s="98"/>
      <c r="CP368" s="98"/>
      <c r="CQ368" s="98"/>
      <c r="CR368" s="98"/>
      <c r="CS368" s="98"/>
      <c r="CT368" s="98"/>
      <c r="CU368" s="98"/>
      <c r="DA368" s="97"/>
      <c r="DB368" s="98"/>
      <c r="DC368" s="98"/>
      <c r="DD368" s="98"/>
      <c r="DE368" s="98"/>
      <c r="DF368" s="98"/>
      <c r="DG368" s="98"/>
      <c r="DH368" s="98"/>
      <c r="DI368" s="98"/>
      <c r="DJ368" s="98"/>
      <c r="DK368" s="98"/>
      <c r="DL368" s="98"/>
      <c r="DM368" s="98"/>
      <c r="DN368" s="98"/>
    </row>
    <row r="369" spans="1:118" hidden="1" outlineLevel="1">
      <c r="A369" s="97" t="s">
        <v>794</v>
      </c>
      <c r="B369" s="97" t="s">
        <v>786</v>
      </c>
      <c r="C369" s="97"/>
      <c r="D369" s="97"/>
      <c r="E369" s="97"/>
      <c r="F369" s="97"/>
      <c r="G369" s="97"/>
      <c r="H369" s="97"/>
      <c r="I369" s="97"/>
      <c r="J369" s="93" t="s">
        <v>252</v>
      </c>
      <c r="K369" s="409">
        <f t="shared" ref="K369:O369" si="150">IFERROR(K368/K367,0)</f>
        <v>0</v>
      </c>
      <c r="L369" s="440">
        <f t="shared" si="150"/>
        <v>0</v>
      </c>
      <c r="M369" s="440">
        <f t="shared" si="150"/>
        <v>0</v>
      </c>
      <c r="N369" s="440">
        <f t="shared" si="150"/>
        <v>0</v>
      </c>
      <c r="O369" s="440">
        <f t="shared" si="150"/>
        <v>0</v>
      </c>
      <c r="P369" s="97"/>
      <c r="Q369" s="97"/>
      <c r="R369" s="97"/>
      <c r="S369" s="97"/>
      <c r="T369" s="97"/>
      <c r="U369" s="97"/>
      <c r="V369" s="97"/>
      <c r="W369" s="97"/>
      <c r="X369" s="97"/>
      <c r="Y369" s="97"/>
      <c r="Z369" s="97"/>
      <c r="AA369" s="97"/>
      <c r="AB369" s="97"/>
      <c r="AC369" s="97"/>
      <c r="AD369" s="98"/>
      <c r="AE369" s="98"/>
      <c r="AF369" s="98"/>
      <c r="AG369" s="98"/>
      <c r="AH369" s="98"/>
      <c r="AI369" s="98"/>
      <c r="AJ369" s="98"/>
      <c r="AK369" s="98"/>
      <c r="AL369" s="98"/>
      <c r="AM369" s="98"/>
      <c r="AN369" s="98"/>
      <c r="AO369" s="98"/>
      <c r="AP369" s="98"/>
      <c r="AQ369" s="97"/>
      <c r="AV369" s="97"/>
      <c r="AW369" s="98"/>
      <c r="AX369" s="98"/>
      <c r="AY369" s="98"/>
      <c r="AZ369" s="98"/>
      <c r="BA369" s="98"/>
      <c r="BB369" s="98"/>
      <c r="BC369" s="98"/>
      <c r="BD369" s="98"/>
      <c r="BE369" s="98"/>
      <c r="BF369" s="98"/>
      <c r="BG369" s="98"/>
      <c r="BH369" s="98"/>
      <c r="BI369" s="98"/>
      <c r="BO369" s="97"/>
      <c r="BP369" s="98"/>
      <c r="BQ369" s="98"/>
      <c r="BR369" s="98"/>
      <c r="BS369" s="98"/>
      <c r="BT369" s="98"/>
      <c r="BU369" s="98"/>
      <c r="BV369" s="98"/>
      <c r="BW369" s="98"/>
      <c r="BX369" s="98"/>
      <c r="BY369" s="98"/>
      <c r="BZ369" s="98"/>
      <c r="CA369" s="98"/>
      <c r="CB369" s="98"/>
      <c r="CH369" s="97"/>
      <c r="CI369" s="98"/>
      <c r="CJ369" s="98"/>
      <c r="CK369" s="98"/>
      <c r="CL369" s="98"/>
      <c r="CM369" s="98"/>
      <c r="CN369" s="98"/>
      <c r="CO369" s="98"/>
      <c r="CP369" s="98"/>
      <c r="CQ369" s="98"/>
      <c r="CR369" s="98"/>
      <c r="CS369" s="98"/>
      <c r="CT369" s="98"/>
      <c r="CU369" s="98"/>
      <c r="DA369" s="97"/>
      <c r="DB369" s="98"/>
      <c r="DC369" s="98"/>
      <c r="DD369" s="98"/>
      <c r="DE369" s="98"/>
      <c r="DF369" s="98"/>
      <c r="DG369" s="98"/>
      <c r="DH369" s="98"/>
      <c r="DI369" s="98"/>
      <c r="DJ369" s="98"/>
      <c r="DK369" s="98"/>
      <c r="DL369" s="98"/>
      <c r="DM369" s="98"/>
      <c r="DN369" s="98"/>
    </row>
    <row r="370" spans="1:118" hidden="1" outlineLevel="1">
      <c r="A370" s="97" t="s">
        <v>795</v>
      </c>
      <c r="B370" s="97"/>
      <c r="C370" s="97"/>
      <c r="D370" s="97"/>
      <c r="E370" s="97"/>
      <c r="F370" s="97"/>
      <c r="G370" s="97"/>
      <c r="H370" s="97"/>
      <c r="I370" s="97"/>
      <c r="J370" s="93"/>
      <c r="K370" s="412">
        <f t="shared" ref="K370:O370" si="151">IF(K345&gt;0,IF(K367&gt;=0.75*SUM(K345,K349,K352,K355,K358,K361,K364,K367),"Allowed", "Disallowed"),0)</f>
        <v>0</v>
      </c>
      <c r="L370" s="412">
        <f t="shared" si="151"/>
        <v>0</v>
      </c>
      <c r="M370" s="412">
        <f t="shared" si="151"/>
        <v>0</v>
      </c>
      <c r="N370" s="412">
        <f t="shared" si="151"/>
        <v>0</v>
      </c>
      <c r="O370" s="412">
        <f t="shared" si="151"/>
        <v>0</v>
      </c>
      <c r="P370" s="97"/>
      <c r="Q370" s="97"/>
      <c r="R370" s="97"/>
      <c r="S370" s="97"/>
      <c r="T370" s="97"/>
      <c r="U370" s="97"/>
      <c r="V370" s="97"/>
      <c r="W370" s="97"/>
      <c r="X370" s="97"/>
      <c r="Y370" s="97"/>
      <c r="Z370" s="97"/>
      <c r="AA370" s="97"/>
      <c r="AB370" s="97"/>
      <c r="AC370" s="97"/>
      <c r="AD370" s="98"/>
      <c r="AE370" s="98"/>
      <c r="AF370" s="98"/>
      <c r="AG370" s="98"/>
      <c r="AH370" s="98"/>
      <c r="AI370" s="98"/>
      <c r="AJ370" s="98"/>
      <c r="AK370" s="98"/>
      <c r="AL370" s="98"/>
      <c r="AM370" s="98"/>
      <c r="AN370" s="98"/>
      <c r="AO370" s="98"/>
      <c r="AP370" s="98"/>
      <c r="AQ370" s="97"/>
      <c r="AV370" s="97"/>
      <c r="AW370" s="98"/>
      <c r="AX370" s="98"/>
      <c r="AY370" s="98"/>
      <c r="AZ370" s="98"/>
      <c r="BA370" s="98"/>
      <c r="BB370" s="98"/>
      <c r="BC370" s="98"/>
      <c r="BD370" s="98"/>
      <c r="BE370" s="98"/>
      <c r="BF370" s="98"/>
      <c r="BG370" s="98"/>
      <c r="BH370" s="98"/>
      <c r="BI370" s="98"/>
      <c r="BO370" s="97"/>
      <c r="BP370" s="98"/>
      <c r="BQ370" s="98"/>
      <c r="BR370" s="98"/>
      <c r="BS370" s="98"/>
      <c r="BT370" s="98"/>
      <c r="BU370" s="98"/>
      <c r="BV370" s="98"/>
      <c r="BW370" s="98"/>
      <c r="BX370" s="98"/>
      <c r="BY370" s="98"/>
      <c r="BZ370" s="98"/>
      <c r="CA370" s="98"/>
      <c r="CB370" s="98"/>
      <c r="CH370" s="97"/>
      <c r="CI370" s="98"/>
      <c r="CJ370" s="98"/>
      <c r="CK370" s="98"/>
      <c r="CL370" s="98"/>
      <c r="CM370" s="98"/>
      <c r="CN370" s="98"/>
      <c r="CO370" s="98"/>
      <c r="CP370" s="98"/>
      <c r="CQ370" s="98"/>
      <c r="CR370" s="98"/>
      <c r="CS370" s="98"/>
      <c r="CT370" s="98"/>
      <c r="CU370" s="98"/>
      <c r="DA370" s="97"/>
      <c r="DB370" s="98"/>
      <c r="DC370" s="98"/>
      <c r="DD370" s="98"/>
      <c r="DE370" s="98"/>
      <c r="DF370" s="98"/>
      <c r="DG370" s="98"/>
      <c r="DH370" s="98"/>
      <c r="DI370" s="98"/>
      <c r="DJ370" s="98"/>
      <c r="DK370" s="98"/>
      <c r="DL370" s="98"/>
      <c r="DM370" s="98"/>
      <c r="DN370" s="98"/>
    </row>
    <row r="371" spans="1:118" collapsed="1">
      <c r="A371" s="97"/>
      <c r="B371" s="97"/>
      <c r="C371" s="97"/>
      <c r="D371" s="97"/>
      <c r="E371" s="97"/>
      <c r="F371" s="97"/>
      <c r="G371" s="97"/>
      <c r="H371" s="97"/>
      <c r="I371" s="97"/>
      <c r="J371" s="93"/>
      <c r="K371" s="98"/>
      <c r="L371" s="98"/>
      <c r="M371" s="98"/>
      <c r="N371" s="98"/>
      <c r="O371" s="98"/>
      <c r="P371" s="97"/>
      <c r="Q371" s="97"/>
      <c r="R371" s="97"/>
      <c r="S371" s="97"/>
      <c r="T371" s="97"/>
      <c r="U371" s="97"/>
      <c r="V371" s="97"/>
      <c r="W371" s="97"/>
      <c r="X371" s="97"/>
      <c r="Y371" s="97"/>
      <c r="Z371" s="97"/>
      <c r="AA371" s="97"/>
      <c r="AB371" s="97"/>
      <c r="AC371" s="97"/>
      <c r="AD371" s="98"/>
      <c r="AE371" s="98"/>
      <c r="AF371" s="98"/>
      <c r="AG371" s="98"/>
      <c r="AH371" s="98"/>
      <c r="AI371" s="98"/>
      <c r="AJ371" s="98"/>
      <c r="AK371" s="98"/>
      <c r="AL371" s="98"/>
      <c r="AM371" s="98"/>
      <c r="AN371" s="98"/>
      <c r="AO371" s="98"/>
      <c r="AP371" s="98"/>
      <c r="AQ371" s="97"/>
      <c r="AV371" s="97"/>
      <c r="AW371" s="98"/>
      <c r="AX371" s="98"/>
      <c r="AY371" s="98"/>
      <c r="AZ371" s="98"/>
      <c r="BA371" s="98"/>
      <c r="BB371" s="98"/>
      <c r="BC371" s="98"/>
      <c r="BD371" s="98"/>
      <c r="BE371" s="98"/>
      <c r="BF371" s="98"/>
      <c r="BG371" s="98"/>
      <c r="BH371" s="98"/>
      <c r="BI371" s="98"/>
      <c r="BO371" s="97"/>
      <c r="BP371" s="98"/>
      <c r="BQ371" s="98"/>
      <c r="BR371" s="98"/>
      <c r="BS371" s="98"/>
      <c r="BT371" s="98"/>
      <c r="BU371" s="98"/>
      <c r="BV371" s="98"/>
      <c r="BW371" s="98"/>
      <c r="BX371" s="98"/>
      <c r="BY371" s="98"/>
      <c r="BZ371" s="98"/>
      <c r="CA371" s="98"/>
      <c r="CB371" s="98"/>
      <c r="CH371" s="97"/>
      <c r="CI371" s="98"/>
      <c r="CJ371" s="98"/>
      <c r="CK371" s="98"/>
      <c r="CL371" s="98"/>
      <c r="CM371" s="98"/>
      <c r="CN371" s="98"/>
      <c r="CO371" s="98"/>
      <c r="CP371" s="98"/>
      <c r="CQ371" s="98"/>
      <c r="CR371" s="98"/>
      <c r="CS371" s="98"/>
      <c r="CT371" s="98"/>
      <c r="CU371" s="98"/>
      <c r="DA371" s="97"/>
      <c r="DB371" s="98"/>
      <c r="DC371" s="98"/>
      <c r="DD371" s="98"/>
      <c r="DE371" s="98"/>
      <c r="DF371" s="98"/>
      <c r="DG371" s="98"/>
      <c r="DH371" s="98"/>
      <c r="DI371" s="98"/>
      <c r="DJ371" s="98"/>
      <c r="DK371" s="98"/>
      <c r="DL371" s="98"/>
      <c r="DM371" s="98"/>
      <c r="DN371" s="98"/>
    </row>
    <row r="372" spans="1:118" hidden="1" outlineLevel="1">
      <c r="A372" s="413" t="str">
        <f>A29</f>
        <v>[Related Party 13]</v>
      </c>
      <c r="B372" s="97"/>
      <c r="C372" s="97"/>
      <c r="D372" s="97"/>
      <c r="E372" s="97"/>
      <c r="F372" s="97"/>
      <c r="G372" s="97"/>
      <c r="H372" s="97"/>
      <c r="I372" s="97"/>
      <c r="J372" s="93"/>
      <c r="K372" s="98"/>
      <c r="L372" s="98"/>
      <c r="M372" s="98"/>
      <c r="N372" s="98"/>
      <c r="O372" s="98"/>
      <c r="P372" s="97"/>
      <c r="Q372" s="97"/>
      <c r="R372" s="97"/>
      <c r="S372" s="97"/>
      <c r="T372" s="97"/>
      <c r="U372" s="97"/>
      <c r="V372" s="97"/>
      <c r="W372" s="97"/>
      <c r="X372" s="97"/>
      <c r="Y372" s="97"/>
      <c r="Z372" s="97"/>
      <c r="AA372" s="97"/>
      <c r="AB372" s="97"/>
      <c r="AC372" s="97"/>
      <c r="AD372" s="98"/>
      <c r="AE372" s="98"/>
      <c r="AF372" s="98"/>
      <c r="AG372" s="98"/>
      <c r="AH372" s="98"/>
      <c r="AI372" s="98"/>
      <c r="AJ372" s="98"/>
      <c r="AK372" s="98"/>
      <c r="AL372" s="98"/>
      <c r="AM372" s="98"/>
      <c r="AN372" s="98"/>
      <c r="AO372" s="98"/>
      <c r="AP372" s="98"/>
      <c r="AQ372" s="97"/>
      <c r="AV372" s="97"/>
      <c r="AW372" s="98"/>
      <c r="AX372" s="98"/>
      <c r="AY372" s="98"/>
      <c r="AZ372" s="98"/>
      <c r="BA372" s="98"/>
      <c r="BB372" s="98"/>
      <c r="BC372" s="98"/>
      <c r="BD372" s="98"/>
      <c r="BE372" s="98"/>
      <c r="BF372" s="98"/>
      <c r="BG372" s="98"/>
      <c r="BH372" s="98"/>
      <c r="BI372" s="98"/>
      <c r="BO372" s="97"/>
      <c r="BP372" s="98"/>
      <c r="BQ372" s="98"/>
      <c r="BR372" s="98"/>
      <c r="BS372" s="98"/>
      <c r="BT372" s="98"/>
      <c r="BU372" s="98"/>
      <c r="BV372" s="98"/>
      <c r="BW372" s="98"/>
      <c r="BX372" s="98"/>
      <c r="BY372" s="98"/>
      <c r="BZ372" s="98"/>
      <c r="CA372" s="98"/>
      <c r="CB372" s="98"/>
      <c r="CH372" s="97"/>
      <c r="CI372" s="98"/>
      <c r="CJ372" s="98"/>
      <c r="CK372" s="98"/>
      <c r="CL372" s="98"/>
      <c r="CM372" s="98"/>
      <c r="CN372" s="98"/>
      <c r="CO372" s="98"/>
      <c r="CP372" s="98"/>
      <c r="CQ372" s="98"/>
      <c r="CR372" s="98"/>
      <c r="CS372" s="98"/>
      <c r="CT372" s="98"/>
      <c r="CU372" s="98"/>
      <c r="DA372" s="97"/>
      <c r="DB372" s="98"/>
      <c r="DC372" s="98"/>
      <c r="DD372" s="98"/>
      <c r="DE372" s="98"/>
      <c r="DF372" s="98"/>
      <c r="DG372" s="98"/>
      <c r="DH372" s="98"/>
      <c r="DI372" s="98"/>
      <c r="DJ372" s="98"/>
      <c r="DK372" s="98"/>
      <c r="DL372" s="98"/>
      <c r="DM372" s="98"/>
      <c r="DN372" s="98"/>
    </row>
    <row r="373" spans="1:118" hidden="1" outlineLevel="1">
      <c r="A373" s="97" t="s">
        <v>784</v>
      </c>
      <c r="B373" s="97" t="s">
        <v>785</v>
      </c>
      <c r="C373" s="97"/>
      <c r="D373" s="97"/>
      <c r="E373" s="97"/>
      <c r="F373" s="97"/>
      <c r="G373" s="97"/>
      <c r="H373" s="97"/>
      <c r="I373" s="97"/>
      <c r="J373" s="93" t="s">
        <v>631</v>
      </c>
      <c r="K373" s="403"/>
      <c r="L373" s="438"/>
      <c r="M373" s="438"/>
      <c r="N373" s="438"/>
      <c r="O373" s="438"/>
      <c r="P373" s="97"/>
      <c r="Q373" s="97"/>
      <c r="R373" s="97"/>
      <c r="S373" s="97"/>
      <c r="T373" s="97"/>
      <c r="U373" s="97"/>
      <c r="V373" s="97"/>
      <c r="W373" s="97"/>
      <c r="X373" s="97"/>
      <c r="Y373" s="97"/>
      <c r="Z373" s="97"/>
      <c r="AA373" s="97"/>
      <c r="AB373" s="97"/>
      <c r="AC373" s="97"/>
      <c r="AD373" s="98"/>
      <c r="AE373" s="98"/>
      <c r="AF373" s="98"/>
      <c r="AG373" s="98"/>
      <c r="AH373" s="98"/>
      <c r="AI373" s="98"/>
      <c r="AJ373" s="98"/>
      <c r="AK373" s="98"/>
      <c r="AL373" s="98"/>
      <c r="AM373" s="98"/>
      <c r="AN373" s="98"/>
      <c r="AO373" s="98"/>
      <c r="AP373" s="98"/>
      <c r="AQ373" s="97"/>
      <c r="AV373" s="97"/>
      <c r="AW373" s="98"/>
      <c r="AX373" s="98"/>
      <c r="AY373" s="98"/>
      <c r="AZ373" s="98"/>
      <c r="BA373" s="98"/>
      <c r="BB373" s="98"/>
      <c r="BC373" s="98"/>
      <c r="BD373" s="98"/>
      <c r="BE373" s="98"/>
      <c r="BF373" s="98"/>
      <c r="BG373" s="98"/>
      <c r="BH373" s="98"/>
      <c r="BI373" s="98"/>
      <c r="BO373" s="97"/>
      <c r="BP373" s="98"/>
      <c r="BQ373" s="98"/>
      <c r="BR373" s="98"/>
      <c r="BS373" s="98"/>
      <c r="BT373" s="98"/>
      <c r="BU373" s="98"/>
      <c r="BV373" s="98"/>
      <c r="BW373" s="98"/>
      <c r="BX373" s="98"/>
      <c r="BY373" s="98"/>
      <c r="BZ373" s="98"/>
      <c r="CA373" s="98"/>
      <c r="CB373" s="98"/>
      <c r="CH373" s="97"/>
      <c r="CI373" s="98"/>
      <c r="CJ373" s="98"/>
      <c r="CK373" s="98"/>
      <c r="CL373" s="98"/>
      <c r="CM373" s="98"/>
      <c r="CN373" s="98"/>
      <c r="CO373" s="98"/>
      <c r="CP373" s="98"/>
      <c r="CQ373" s="98"/>
      <c r="CR373" s="98"/>
      <c r="CS373" s="98"/>
      <c r="CT373" s="98"/>
      <c r="CU373" s="98"/>
      <c r="DA373" s="97"/>
      <c r="DB373" s="98"/>
      <c r="DC373" s="98"/>
      <c r="DD373" s="98"/>
      <c r="DE373" s="98"/>
      <c r="DF373" s="98"/>
      <c r="DG373" s="98"/>
      <c r="DH373" s="98"/>
      <c r="DI373" s="98"/>
      <c r="DJ373" s="98"/>
      <c r="DK373" s="98"/>
      <c r="DL373" s="98"/>
      <c r="DM373" s="98"/>
      <c r="DN373" s="98"/>
    </row>
    <row r="374" spans="1:118" hidden="1" outlineLevel="1">
      <c r="A374" s="97" t="s">
        <v>784</v>
      </c>
      <c r="B374" s="97" t="s">
        <v>767</v>
      </c>
      <c r="C374" s="97"/>
      <c r="D374" s="97"/>
      <c r="E374" s="97"/>
      <c r="F374" s="97"/>
      <c r="G374" s="97"/>
      <c r="H374" s="97"/>
      <c r="I374" s="97"/>
      <c r="J374" s="93" t="s">
        <v>631</v>
      </c>
      <c r="K374" s="403"/>
      <c r="L374" s="438"/>
      <c r="M374" s="438"/>
      <c r="N374" s="438"/>
      <c r="O374" s="438"/>
      <c r="P374" s="97"/>
      <c r="Q374" s="97"/>
      <c r="R374" s="97"/>
      <c r="S374" s="97"/>
      <c r="T374" s="97"/>
      <c r="U374" s="97"/>
      <c r="V374" s="97"/>
      <c r="W374" s="97"/>
      <c r="X374" s="97"/>
      <c r="Y374" s="97"/>
      <c r="Z374" s="97"/>
      <c r="AA374" s="97"/>
      <c r="AB374" s="97"/>
      <c r="AC374" s="97"/>
      <c r="AD374" s="98"/>
      <c r="AE374" s="98"/>
      <c r="AF374" s="98"/>
      <c r="AG374" s="98"/>
      <c r="AH374" s="98"/>
      <c r="AI374" s="98"/>
      <c r="AJ374" s="98"/>
      <c r="AK374" s="98"/>
      <c r="AL374" s="98"/>
      <c r="AM374" s="98"/>
      <c r="AN374" s="98"/>
      <c r="AO374" s="98"/>
      <c r="AP374" s="98"/>
      <c r="AQ374" s="97"/>
      <c r="AV374" s="97"/>
      <c r="AW374" s="98"/>
      <c r="AX374" s="98"/>
      <c r="AY374" s="98"/>
      <c r="AZ374" s="98"/>
      <c r="BA374" s="98"/>
      <c r="BB374" s="98"/>
      <c r="BC374" s="98"/>
      <c r="BD374" s="98"/>
      <c r="BE374" s="98"/>
      <c r="BF374" s="98"/>
      <c r="BG374" s="98"/>
      <c r="BH374" s="98"/>
      <c r="BI374" s="98"/>
      <c r="BO374" s="97"/>
      <c r="BP374" s="98"/>
      <c r="BQ374" s="98"/>
      <c r="BR374" s="98"/>
      <c r="BS374" s="98"/>
      <c r="BT374" s="98"/>
      <c r="BU374" s="98"/>
      <c r="BV374" s="98"/>
      <c r="BW374" s="98"/>
      <c r="BX374" s="98"/>
      <c r="BY374" s="98"/>
      <c r="BZ374" s="98"/>
      <c r="CA374" s="98"/>
      <c r="CB374" s="98"/>
      <c r="CH374" s="97"/>
      <c r="CI374" s="98"/>
      <c r="CJ374" s="98"/>
      <c r="CK374" s="98"/>
      <c r="CL374" s="98"/>
      <c r="CM374" s="98"/>
      <c r="CN374" s="98"/>
      <c r="CO374" s="98"/>
      <c r="CP374" s="98"/>
      <c r="CQ374" s="98"/>
      <c r="CR374" s="98"/>
      <c r="CS374" s="98"/>
      <c r="CT374" s="98"/>
      <c r="CU374" s="98"/>
      <c r="DA374" s="97"/>
      <c r="DB374" s="98"/>
      <c r="DC374" s="98"/>
      <c r="DD374" s="98"/>
      <c r="DE374" s="98"/>
      <c r="DF374" s="98"/>
      <c r="DG374" s="98"/>
      <c r="DH374" s="98"/>
      <c r="DI374" s="98"/>
      <c r="DJ374" s="98"/>
      <c r="DK374" s="98"/>
      <c r="DL374" s="98"/>
      <c r="DM374" s="98"/>
      <c r="DN374" s="98"/>
    </row>
    <row r="375" spans="1:118" hidden="1" outlineLevel="1">
      <c r="A375" s="97" t="s">
        <v>784</v>
      </c>
      <c r="B375" s="97" t="s">
        <v>786</v>
      </c>
      <c r="C375" s="97"/>
      <c r="D375" s="97"/>
      <c r="E375" s="97"/>
      <c r="F375" s="97"/>
      <c r="G375" s="97"/>
      <c r="H375" s="97"/>
      <c r="I375" s="97"/>
      <c r="J375" s="93" t="s">
        <v>252</v>
      </c>
      <c r="K375" s="409">
        <f t="shared" ref="K375:O375" si="152">IFERROR(K374/K373,0)</f>
        <v>0</v>
      </c>
      <c r="L375" s="440">
        <f t="shared" si="152"/>
        <v>0</v>
      </c>
      <c r="M375" s="440">
        <f t="shared" si="152"/>
        <v>0</v>
      </c>
      <c r="N375" s="440">
        <f t="shared" si="152"/>
        <v>0</v>
      </c>
      <c r="O375" s="440">
        <f t="shared" si="152"/>
        <v>0</v>
      </c>
      <c r="P375" s="97"/>
      <c r="Q375" s="97"/>
      <c r="R375" s="97"/>
      <c r="S375" s="97"/>
      <c r="T375" s="97"/>
      <c r="U375" s="97"/>
      <c r="V375" s="97"/>
      <c r="W375" s="97"/>
      <c r="X375" s="97"/>
      <c r="Y375" s="97"/>
      <c r="Z375" s="97"/>
      <c r="AA375" s="97"/>
      <c r="AB375" s="97"/>
      <c r="AC375" s="97"/>
      <c r="AD375" s="98"/>
      <c r="AE375" s="98"/>
      <c r="AF375" s="98"/>
      <c r="AG375" s="98"/>
      <c r="AH375" s="98"/>
      <c r="AI375" s="98"/>
      <c r="AJ375" s="98"/>
      <c r="AK375" s="98"/>
      <c r="AL375" s="98"/>
      <c r="AM375" s="98"/>
      <c r="AN375" s="98"/>
      <c r="AO375" s="98"/>
      <c r="AP375" s="98"/>
      <c r="AQ375" s="97"/>
      <c r="AV375" s="97"/>
      <c r="AW375" s="98"/>
      <c r="AX375" s="98"/>
      <c r="AY375" s="98"/>
      <c r="AZ375" s="98"/>
      <c r="BA375" s="98"/>
      <c r="BB375" s="98"/>
      <c r="BC375" s="98"/>
      <c r="BD375" s="98"/>
      <c r="BE375" s="98"/>
      <c r="BF375" s="98"/>
      <c r="BG375" s="98"/>
      <c r="BH375" s="98"/>
      <c r="BI375" s="98"/>
      <c r="BO375" s="97"/>
      <c r="BP375" s="98"/>
      <c r="BQ375" s="98"/>
      <c r="BR375" s="98"/>
      <c r="BS375" s="98"/>
      <c r="BT375" s="98"/>
      <c r="BU375" s="98"/>
      <c r="BV375" s="98"/>
      <c r="BW375" s="98"/>
      <c r="BX375" s="98"/>
      <c r="BY375" s="98"/>
      <c r="BZ375" s="98"/>
      <c r="CA375" s="98"/>
      <c r="CB375" s="98"/>
      <c r="CH375" s="97"/>
      <c r="CI375" s="98"/>
      <c r="CJ375" s="98"/>
      <c r="CK375" s="98"/>
      <c r="CL375" s="98"/>
      <c r="CM375" s="98"/>
      <c r="CN375" s="98"/>
      <c r="CO375" s="98"/>
      <c r="CP375" s="98"/>
      <c r="CQ375" s="98"/>
      <c r="CR375" s="98"/>
      <c r="CS375" s="98"/>
      <c r="CT375" s="98"/>
      <c r="CU375" s="98"/>
      <c r="DA375" s="97"/>
      <c r="DB375" s="98"/>
      <c r="DC375" s="98"/>
      <c r="DD375" s="98"/>
      <c r="DE375" s="98"/>
      <c r="DF375" s="98"/>
      <c r="DG375" s="98"/>
      <c r="DH375" s="98"/>
      <c r="DI375" s="98"/>
      <c r="DJ375" s="98"/>
      <c r="DK375" s="98"/>
      <c r="DL375" s="98"/>
      <c r="DM375" s="98"/>
      <c r="DN375" s="98"/>
    </row>
    <row r="376" spans="1:118" hidden="1" outlineLevel="1">
      <c r="A376" s="97" t="s">
        <v>787</v>
      </c>
      <c r="B376" s="97" t="s">
        <v>767</v>
      </c>
      <c r="C376" s="97"/>
      <c r="D376" s="97"/>
      <c r="E376" s="97"/>
      <c r="F376" s="97"/>
      <c r="G376" s="97"/>
      <c r="H376" s="97"/>
      <c r="I376" s="97"/>
      <c r="J376" s="93" t="s">
        <v>631</v>
      </c>
      <c r="K376" s="403"/>
      <c r="L376" s="438"/>
      <c r="M376" s="438"/>
      <c r="N376" s="438"/>
      <c r="O376" s="438"/>
      <c r="P376" s="97"/>
      <c r="Q376" s="97"/>
      <c r="R376" s="97"/>
      <c r="S376" s="97"/>
      <c r="T376" s="97"/>
      <c r="U376" s="97"/>
      <c r="V376" s="97"/>
      <c r="W376" s="97"/>
      <c r="X376" s="97"/>
      <c r="Y376" s="97"/>
      <c r="Z376" s="97"/>
      <c r="AA376" s="97"/>
      <c r="AB376" s="97"/>
      <c r="AC376" s="97"/>
      <c r="AD376" s="98"/>
      <c r="AE376" s="98"/>
      <c r="AF376" s="98"/>
      <c r="AG376" s="98"/>
      <c r="AH376" s="98"/>
      <c r="AI376" s="98"/>
      <c r="AJ376" s="98"/>
      <c r="AK376" s="98"/>
      <c r="AL376" s="98"/>
      <c r="AM376" s="98"/>
      <c r="AN376" s="98"/>
      <c r="AO376" s="98"/>
      <c r="AP376" s="98"/>
      <c r="AQ376" s="97"/>
      <c r="AV376" s="97"/>
      <c r="AW376" s="98"/>
      <c r="AX376" s="98"/>
      <c r="AY376" s="98"/>
      <c r="AZ376" s="98"/>
      <c r="BA376" s="98"/>
      <c r="BB376" s="98"/>
      <c r="BC376" s="98"/>
      <c r="BD376" s="98"/>
      <c r="BE376" s="98"/>
      <c r="BF376" s="98"/>
      <c r="BG376" s="98"/>
      <c r="BH376" s="98"/>
      <c r="BI376" s="98"/>
      <c r="BO376" s="97"/>
      <c r="BP376" s="98"/>
      <c r="BQ376" s="98"/>
      <c r="BR376" s="98"/>
      <c r="BS376" s="98"/>
      <c r="BT376" s="98"/>
      <c r="BU376" s="98"/>
      <c r="BV376" s="98"/>
      <c r="BW376" s="98"/>
      <c r="BX376" s="98"/>
      <c r="BY376" s="98"/>
      <c r="BZ376" s="98"/>
      <c r="CA376" s="98"/>
      <c r="CB376" s="98"/>
      <c r="CH376" s="97"/>
      <c r="CI376" s="98"/>
      <c r="CJ376" s="98"/>
      <c r="CK376" s="98"/>
      <c r="CL376" s="98"/>
      <c r="CM376" s="98"/>
      <c r="CN376" s="98"/>
      <c r="CO376" s="98"/>
      <c r="CP376" s="98"/>
      <c r="CQ376" s="98"/>
      <c r="CR376" s="98"/>
      <c r="CS376" s="98"/>
      <c r="CT376" s="98"/>
      <c r="CU376" s="98"/>
      <c r="DA376" s="97"/>
      <c r="DB376" s="98"/>
      <c r="DC376" s="98"/>
      <c r="DD376" s="98"/>
      <c r="DE376" s="98"/>
      <c r="DF376" s="98"/>
      <c r="DG376" s="98"/>
      <c r="DH376" s="98"/>
      <c r="DI376" s="98"/>
      <c r="DJ376" s="98"/>
      <c r="DK376" s="98"/>
      <c r="DL376" s="98"/>
      <c r="DM376" s="98"/>
      <c r="DN376" s="98"/>
    </row>
    <row r="377" spans="1:118" hidden="1" outlineLevel="1">
      <c r="A377" s="410" t="s">
        <v>796</v>
      </c>
      <c r="B377" s="97" t="s">
        <v>785</v>
      </c>
      <c r="C377" s="97"/>
      <c r="D377" s="97"/>
      <c r="E377" s="97"/>
      <c r="F377" s="97"/>
      <c r="G377" s="97"/>
      <c r="H377" s="97"/>
      <c r="I377" s="97"/>
      <c r="J377" s="93" t="s">
        <v>631</v>
      </c>
      <c r="K377" s="403"/>
      <c r="L377" s="438"/>
      <c r="M377" s="438"/>
      <c r="N377" s="438"/>
      <c r="O377" s="438"/>
      <c r="P377" s="97"/>
      <c r="Q377" s="97"/>
      <c r="R377" s="97"/>
      <c r="S377" s="97"/>
      <c r="T377" s="97"/>
      <c r="U377" s="97"/>
      <c r="V377" s="97"/>
      <c r="W377" s="97"/>
      <c r="X377" s="97"/>
      <c r="Y377" s="97"/>
      <c r="Z377" s="97"/>
      <c r="AA377" s="97"/>
      <c r="AB377" s="97"/>
      <c r="AC377" s="97"/>
      <c r="AD377" s="98"/>
      <c r="AE377" s="98"/>
      <c r="AF377" s="98"/>
      <c r="AG377" s="98"/>
      <c r="AH377" s="98"/>
      <c r="AI377" s="98"/>
      <c r="AJ377" s="98"/>
      <c r="AK377" s="98"/>
      <c r="AL377" s="98"/>
      <c r="AM377" s="98"/>
      <c r="AN377" s="98"/>
      <c r="AO377" s="98"/>
      <c r="AP377" s="98"/>
      <c r="AQ377" s="97"/>
      <c r="AV377" s="97"/>
      <c r="AW377" s="98"/>
      <c r="AX377" s="98"/>
      <c r="AY377" s="98"/>
      <c r="AZ377" s="98"/>
      <c r="BA377" s="98"/>
      <c r="BB377" s="98"/>
      <c r="BC377" s="98"/>
      <c r="BD377" s="98"/>
      <c r="BE377" s="98"/>
      <c r="BF377" s="98"/>
      <c r="BG377" s="98"/>
      <c r="BH377" s="98"/>
      <c r="BI377" s="98"/>
      <c r="BO377" s="97"/>
      <c r="BP377" s="98"/>
      <c r="BQ377" s="98"/>
      <c r="BR377" s="98"/>
      <c r="BS377" s="98"/>
      <c r="BT377" s="98"/>
      <c r="BU377" s="98"/>
      <c r="BV377" s="98"/>
      <c r="BW377" s="98"/>
      <c r="BX377" s="98"/>
      <c r="BY377" s="98"/>
      <c r="BZ377" s="98"/>
      <c r="CA377" s="98"/>
      <c r="CB377" s="98"/>
      <c r="CH377" s="97"/>
      <c r="CI377" s="98"/>
      <c r="CJ377" s="98"/>
      <c r="CK377" s="98"/>
      <c r="CL377" s="98"/>
      <c r="CM377" s="98"/>
      <c r="CN377" s="98"/>
      <c r="CO377" s="98"/>
      <c r="CP377" s="98"/>
      <c r="CQ377" s="98"/>
      <c r="CR377" s="98"/>
      <c r="CS377" s="98"/>
      <c r="CT377" s="98"/>
      <c r="CU377" s="98"/>
      <c r="DA377" s="97"/>
      <c r="DB377" s="98"/>
      <c r="DC377" s="98"/>
      <c r="DD377" s="98"/>
      <c r="DE377" s="98"/>
      <c r="DF377" s="98"/>
      <c r="DG377" s="98"/>
      <c r="DH377" s="98"/>
      <c r="DI377" s="98"/>
      <c r="DJ377" s="98"/>
      <c r="DK377" s="98"/>
      <c r="DL377" s="98"/>
      <c r="DM377" s="98"/>
      <c r="DN377" s="98"/>
    </row>
    <row r="378" spans="1:118" hidden="1" outlineLevel="1">
      <c r="A378" s="411" t="str">
        <f>A377</f>
        <v>[ESO Affiliate or Related Undertaking that do not trade / transact with the ESO 1]</v>
      </c>
      <c r="B378" s="97" t="s">
        <v>767</v>
      </c>
      <c r="C378" s="97"/>
      <c r="D378" s="97"/>
      <c r="E378" s="97"/>
      <c r="F378" s="97"/>
      <c r="G378" s="97"/>
      <c r="H378" s="97"/>
      <c r="I378" s="97"/>
      <c r="J378" s="93" t="s">
        <v>631</v>
      </c>
      <c r="K378" s="403"/>
      <c r="L378" s="438"/>
      <c r="M378" s="438"/>
      <c r="N378" s="438"/>
      <c r="O378" s="438"/>
      <c r="P378" s="97"/>
      <c r="Q378" s="97"/>
      <c r="R378" s="97"/>
      <c r="S378" s="97"/>
      <c r="T378" s="97"/>
      <c r="U378" s="97"/>
      <c r="V378" s="97"/>
      <c r="W378" s="97"/>
      <c r="X378" s="97"/>
      <c r="Y378" s="97"/>
      <c r="Z378" s="97"/>
      <c r="AA378" s="97"/>
      <c r="AB378" s="97"/>
      <c r="AC378" s="97"/>
      <c r="AD378" s="98"/>
      <c r="AE378" s="98"/>
      <c r="AF378" s="98"/>
      <c r="AG378" s="98"/>
      <c r="AH378" s="98"/>
      <c r="AI378" s="98"/>
      <c r="AJ378" s="98"/>
      <c r="AK378" s="98"/>
      <c r="AL378" s="98"/>
      <c r="AM378" s="98"/>
      <c r="AN378" s="98"/>
      <c r="AO378" s="98"/>
      <c r="AP378" s="98"/>
      <c r="AQ378" s="97"/>
      <c r="AV378" s="97"/>
      <c r="AW378" s="98"/>
      <c r="AX378" s="98"/>
      <c r="AY378" s="98"/>
      <c r="AZ378" s="98"/>
      <c r="BA378" s="98"/>
      <c r="BB378" s="98"/>
      <c r="BC378" s="98"/>
      <c r="BD378" s="98"/>
      <c r="BE378" s="98"/>
      <c r="BF378" s="98"/>
      <c r="BG378" s="98"/>
      <c r="BH378" s="98"/>
      <c r="BI378" s="98"/>
      <c r="BO378" s="97"/>
      <c r="BP378" s="98"/>
      <c r="BQ378" s="98"/>
      <c r="BR378" s="98"/>
      <c r="BS378" s="98"/>
      <c r="BT378" s="98"/>
      <c r="BU378" s="98"/>
      <c r="BV378" s="98"/>
      <c r="BW378" s="98"/>
      <c r="BX378" s="98"/>
      <c r="BY378" s="98"/>
      <c r="BZ378" s="98"/>
      <c r="CA378" s="98"/>
      <c r="CB378" s="98"/>
      <c r="CH378" s="97"/>
      <c r="CI378" s="98"/>
      <c r="CJ378" s="98"/>
      <c r="CK378" s="98"/>
      <c r="CL378" s="98"/>
      <c r="CM378" s="98"/>
      <c r="CN378" s="98"/>
      <c r="CO378" s="98"/>
      <c r="CP378" s="98"/>
      <c r="CQ378" s="98"/>
      <c r="CR378" s="98"/>
      <c r="CS378" s="98"/>
      <c r="CT378" s="98"/>
      <c r="CU378" s="98"/>
      <c r="DA378" s="97"/>
      <c r="DB378" s="98"/>
      <c r="DC378" s="98"/>
      <c r="DD378" s="98"/>
      <c r="DE378" s="98"/>
      <c r="DF378" s="98"/>
      <c r="DG378" s="98"/>
      <c r="DH378" s="98"/>
      <c r="DI378" s="98"/>
      <c r="DJ378" s="98"/>
      <c r="DK378" s="98"/>
      <c r="DL378" s="98"/>
      <c r="DM378" s="98"/>
      <c r="DN378" s="98"/>
    </row>
    <row r="379" spans="1:118" hidden="1" outlineLevel="1">
      <c r="A379" s="411" t="str">
        <f>A377</f>
        <v>[ESO Affiliate or Related Undertaking that do not trade / transact with the ESO 1]</v>
      </c>
      <c r="B379" s="97" t="s">
        <v>786</v>
      </c>
      <c r="C379" s="97"/>
      <c r="D379" s="97"/>
      <c r="E379" s="97"/>
      <c r="F379" s="97"/>
      <c r="G379" s="97"/>
      <c r="H379" s="97"/>
      <c r="I379" s="97"/>
      <c r="J379" s="93" t="s">
        <v>252</v>
      </c>
      <c r="K379" s="409">
        <f t="shared" ref="K379:O379" si="153">IFERROR(K378/K377,0)</f>
        <v>0</v>
      </c>
      <c r="L379" s="440">
        <f t="shared" si="153"/>
        <v>0</v>
      </c>
      <c r="M379" s="440">
        <f t="shared" si="153"/>
        <v>0</v>
      </c>
      <c r="N379" s="440">
        <f t="shared" si="153"/>
        <v>0</v>
      </c>
      <c r="O379" s="440">
        <f t="shared" si="153"/>
        <v>0</v>
      </c>
      <c r="P379" s="97"/>
      <c r="Q379" s="97"/>
      <c r="R379" s="97"/>
      <c r="S379" s="97"/>
      <c r="T379" s="97"/>
      <c r="U379" s="97"/>
      <c r="V379" s="97"/>
      <c r="W379" s="97"/>
      <c r="X379" s="97"/>
      <c r="Y379" s="97"/>
      <c r="Z379" s="97"/>
      <c r="AA379" s="97"/>
      <c r="AB379" s="97"/>
      <c r="AC379" s="97"/>
      <c r="AD379" s="98"/>
      <c r="AE379" s="98"/>
      <c r="AF379" s="98"/>
      <c r="AG379" s="98"/>
      <c r="AH379" s="98"/>
      <c r="AI379" s="98"/>
      <c r="AJ379" s="98"/>
      <c r="AK379" s="98"/>
      <c r="AL379" s="98"/>
      <c r="AM379" s="98"/>
      <c r="AN379" s="98"/>
      <c r="AO379" s="98"/>
      <c r="AP379" s="98"/>
      <c r="AQ379" s="97"/>
      <c r="AV379" s="97"/>
      <c r="AW379" s="98"/>
      <c r="AX379" s="98"/>
      <c r="AY379" s="98"/>
      <c r="AZ379" s="98"/>
      <c r="BA379" s="98"/>
      <c r="BB379" s="98"/>
      <c r="BC379" s="98"/>
      <c r="BD379" s="98"/>
      <c r="BE379" s="98"/>
      <c r="BF379" s="98"/>
      <c r="BG379" s="98"/>
      <c r="BH379" s="98"/>
      <c r="BI379" s="98"/>
      <c r="BO379" s="97"/>
      <c r="BP379" s="98"/>
      <c r="BQ379" s="98"/>
      <c r="BR379" s="98"/>
      <c r="BS379" s="98"/>
      <c r="BT379" s="98"/>
      <c r="BU379" s="98"/>
      <c r="BV379" s="98"/>
      <c r="BW379" s="98"/>
      <c r="BX379" s="98"/>
      <c r="BY379" s="98"/>
      <c r="BZ379" s="98"/>
      <c r="CA379" s="98"/>
      <c r="CB379" s="98"/>
      <c r="CH379" s="97"/>
      <c r="CI379" s="98"/>
      <c r="CJ379" s="98"/>
      <c r="CK379" s="98"/>
      <c r="CL379" s="98"/>
      <c r="CM379" s="98"/>
      <c r="CN379" s="98"/>
      <c r="CO379" s="98"/>
      <c r="CP379" s="98"/>
      <c r="CQ379" s="98"/>
      <c r="CR379" s="98"/>
      <c r="CS379" s="98"/>
      <c r="CT379" s="98"/>
      <c r="CU379" s="98"/>
      <c r="DA379" s="97"/>
      <c r="DB379" s="98"/>
      <c r="DC379" s="98"/>
      <c r="DD379" s="98"/>
      <c r="DE379" s="98"/>
      <c r="DF379" s="98"/>
      <c r="DG379" s="98"/>
      <c r="DH379" s="98"/>
      <c r="DI379" s="98"/>
      <c r="DJ379" s="98"/>
      <c r="DK379" s="98"/>
      <c r="DL379" s="98"/>
      <c r="DM379" s="98"/>
      <c r="DN379" s="98"/>
    </row>
    <row r="380" spans="1:118" hidden="1" outlineLevel="1">
      <c r="A380" s="410" t="s">
        <v>797</v>
      </c>
      <c r="B380" s="97" t="s">
        <v>785</v>
      </c>
      <c r="C380" s="97"/>
      <c r="D380" s="97"/>
      <c r="E380" s="97"/>
      <c r="F380" s="97"/>
      <c r="G380" s="97"/>
      <c r="H380" s="97"/>
      <c r="I380" s="97"/>
      <c r="J380" s="93" t="s">
        <v>631</v>
      </c>
      <c r="K380" s="403"/>
      <c r="L380" s="438"/>
      <c r="M380" s="438"/>
      <c r="N380" s="438"/>
      <c r="O380" s="438"/>
      <c r="P380" s="97"/>
      <c r="Q380" s="97"/>
      <c r="R380" s="97"/>
      <c r="S380" s="97"/>
      <c r="T380" s="97"/>
      <c r="U380" s="97"/>
      <c r="V380" s="97"/>
      <c r="W380" s="97"/>
      <c r="X380" s="97"/>
      <c r="Y380" s="97"/>
      <c r="Z380" s="97"/>
      <c r="AA380" s="97"/>
      <c r="AB380" s="97"/>
      <c r="AC380" s="97"/>
      <c r="AD380" s="98"/>
      <c r="AE380" s="98"/>
      <c r="AF380" s="98"/>
      <c r="AG380" s="98"/>
      <c r="AH380" s="98"/>
      <c r="AI380" s="98"/>
      <c r="AJ380" s="98"/>
      <c r="AK380" s="98"/>
      <c r="AL380" s="98"/>
      <c r="AM380" s="98"/>
      <c r="AN380" s="98"/>
      <c r="AO380" s="98"/>
      <c r="AP380" s="98"/>
      <c r="AQ380" s="97"/>
      <c r="AV380" s="97"/>
      <c r="AW380" s="98"/>
      <c r="AX380" s="98"/>
      <c r="AY380" s="98"/>
      <c r="AZ380" s="98"/>
      <c r="BA380" s="98"/>
      <c r="BB380" s="98"/>
      <c r="BC380" s="98"/>
      <c r="BD380" s="98"/>
      <c r="BE380" s="98"/>
      <c r="BF380" s="98"/>
      <c r="BG380" s="98"/>
      <c r="BH380" s="98"/>
      <c r="BI380" s="98"/>
      <c r="BO380" s="97"/>
      <c r="BP380" s="98"/>
      <c r="BQ380" s="98"/>
      <c r="BR380" s="98"/>
      <c r="BS380" s="98"/>
      <c r="BT380" s="98"/>
      <c r="BU380" s="98"/>
      <c r="BV380" s="98"/>
      <c r="BW380" s="98"/>
      <c r="BX380" s="98"/>
      <c r="BY380" s="98"/>
      <c r="BZ380" s="98"/>
      <c r="CA380" s="98"/>
      <c r="CB380" s="98"/>
      <c r="CH380" s="97"/>
      <c r="CI380" s="98"/>
      <c r="CJ380" s="98"/>
      <c r="CK380" s="98"/>
      <c r="CL380" s="98"/>
      <c r="CM380" s="98"/>
      <c r="CN380" s="98"/>
      <c r="CO380" s="98"/>
      <c r="CP380" s="98"/>
      <c r="CQ380" s="98"/>
      <c r="CR380" s="98"/>
      <c r="CS380" s="98"/>
      <c r="CT380" s="98"/>
      <c r="CU380" s="98"/>
      <c r="DA380" s="97"/>
      <c r="DB380" s="98"/>
      <c r="DC380" s="98"/>
      <c r="DD380" s="98"/>
      <c r="DE380" s="98"/>
      <c r="DF380" s="98"/>
      <c r="DG380" s="98"/>
      <c r="DH380" s="98"/>
      <c r="DI380" s="98"/>
      <c r="DJ380" s="98"/>
      <c r="DK380" s="98"/>
      <c r="DL380" s="98"/>
      <c r="DM380" s="98"/>
      <c r="DN380" s="98"/>
    </row>
    <row r="381" spans="1:118" hidden="1" outlineLevel="1">
      <c r="A381" s="411" t="str">
        <f>A380</f>
        <v>[ESO Affiliate or Related Undertaking that do not trade / transact with the ESO 2]</v>
      </c>
      <c r="B381" s="97" t="s">
        <v>767</v>
      </c>
      <c r="C381" s="97"/>
      <c r="D381" s="97"/>
      <c r="E381" s="97"/>
      <c r="F381" s="97"/>
      <c r="G381" s="97"/>
      <c r="H381" s="97"/>
      <c r="I381" s="97"/>
      <c r="J381" s="93" t="s">
        <v>631</v>
      </c>
      <c r="K381" s="403"/>
      <c r="L381" s="438"/>
      <c r="M381" s="438"/>
      <c r="N381" s="438"/>
      <c r="O381" s="438"/>
      <c r="P381" s="97"/>
      <c r="Q381" s="97"/>
      <c r="R381" s="97"/>
      <c r="S381" s="97"/>
      <c r="T381" s="97"/>
      <c r="U381" s="97"/>
      <c r="V381" s="97"/>
      <c r="W381" s="97"/>
      <c r="X381" s="97"/>
      <c r="Y381" s="97"/>
      <c r="Z381" s="97"/>
      <c r="AA381" s="97"/>
      <c r="AB381" s="97"/>
      <c r="AC381" s="97"/>
      <c r="AD381" s="98"/>
      <c r="AE381" s="98"/>
      <c r="AF381" s="98"/>
      <c r="AG381" s="98"/>
      <c r="AH381" s="98"/>
      <c r="AI381" s="98"/>
      <c r="AJ381" s="98"/>
      <c r="AK381" s="98"/>
      <c r="AL381" s="98"/>
      <c r="AM381" s="98"/>
      <c r="AN381" s="98"/>
      <c r="AO381" s="98"/>
      <c r="AP381" s="98"/>
      <c r="AQ381" s="97"/>
      <c r="AV381" s="97"/>
      <c r="AW381" s="98"/>
      <c r="AX381" s="98"/>
      <c r="AY381" s="98"/>
      <c r="AZ381" s="98"/>
      <c r="BA381" s="98"/>
      <c r="BB381" s="98"/>
      <c r="BC381" s="98"/>
      <c r="BD381" s="98"/>
      <c r="BE381" s="98"/>
      <c r="BF381" s="98"/>
      <c r="BG381" s="98"/>
      <c r="BH381" s="98"/>
      <c r="BI381" s="98"/>
      <c r="BO381" s="97"/>
      <c r="BP381" s="98"/>
      <c r="BQ381" s="98"/>
      <c r="BR381" s="98"/>
      <c r="BS381" s="98"/>
      <c r="BT381" s="98"/>
      <c r="BU381" s="98"/>
      <c r="BV381" s="98"/>
      <c r="BW381" s="98"/>
      <c r="BX381" s="98"/>
      <c r="BY381" s="98"/>
      <c r="BZ381" s="98"/>
      <c r="CA381" s="98"/>
      <c r="CB381" s="98"/>
      <c r="CH381" s="97"/>
      <c r="CI381" s="98"/>
      <c r="CJ381" s="98"/>
      <c r="CK381" s="98"/>
      <c r="CL381" s="98"/>
      <c r="CM381" s="98"/>
      <c r="CN381" s="98"/>
      <c r="CO381" s="98"/>
      <c r="CP381" s="98"/>
      <c r="CQ381" s="98"/>
      <c r="CR381" s="98"/>
      <c r="CS381" s="98"/>
      <c r="CT381" s="98"/>
      <c r="CU381" s="98"/>
      <c r="DA381" s="97"/>
      <c r="DB381" s="98"/>
      <c r="DC381" s="98"/>
      <c r="DD381" s="98"/>
      <c r="DE381" s="98"/>
      <c r="DF381" s="98"/>
      <c r="DG381" s="98"/>
      <c r="DH381" s="98"/>
      <c r="DI381" s="98"/>
      <c r="DJ381" s="98"/>
      <c r="DK381" s="98"/>
      <c r="DL381" s="98"/>
      <c r="DM381" s="98"/>
      <c r="DN381" s="98"/>
    </row>
    <row r="382" spans="1:118" hidden="1" outlineLevel="1">
      <c r="A382" s="411" t="str">
        <f>A380</f>
        <v>[ESO Affiliate or Related Undertaking that do not trade / transact with the ESO 2]</v>
      </c>
      <c r="B382" s="97" t="s">
        <v>786</v>
      </c>
      <c r="C382" s="97"/>
      <c r="D382" s="97"/>
      <c r="E382" s="97"/>
      <c r="F382" s="97"/>
      <c r="G382" s="97"/>
      <c r="H382" s="97"/>
      <c r="I382" s="97"/>
      <c r="J382" s="93" t="s">
        <v>252</v>
      </c>
      <c r="K382" s="409">
        <f t="shared" ref="K382:O382" si="154">IFERROR(K381/K380,0)</f>
        <v>0</v>
      </c>
      <c r="L382" s="440">
        <f t="shared" si="154"/>
        <v>0</v>
      </c>
      <c r="M382" s="440">
        <f t="shared" si="154"/>
        <v>0</v>
      </c>
      <c r="N382" s="440">
        <f t="shared" si="154"/>
        <v>0</v>
      </c>
      <c r="O382" s="440">
        <f t="shared" si="154"/>
        <v>0</v>
      </c>
      <c r="P382" s="97"/>
      <c r="Q382" s="97"/>
      <c r="R382" s="97"/>
      <c r="S382" s="97"/>
      <c r="T382" s="97"/>
      <c r="U382" s="97"/>
      <c r="V382" s="97"/>
      <c r="W382" s="97"/>
      <c r="X382" s="97"/>
      <c r="Y382" s="97"/>
      <c r="Z382" s="97"/>
      <c r="AA382" s="97"/>
      <c r="AB382" s="97"/>
      <c r="AC382" s="97"/>
      <c r="AD382" s="98"/>
      <c r="AE382" s="98"/>
      <c r="AF382" s="98"/>
      <c r="AG382" s="98"/>
      <c r="AH382" s="98"/>
      <c r="AI382" s="98"/>
      <c r="AJ382" s="98"/>
      <c r="AK382" s="98"/>
      <c r="AL382" s="98"/>
      <c r="AM382" s="98"/>
      <c r="AN382" s="98"/>
      <c r="AO382" s="98"/>
      <c r="AP382" s="98"/>
      <c r="AQ382" s="97"/>
      <c r="AV382" s="97"/>
      <c r="AW382" s="98"/>
      <c r="AX382" s="98"/>
      <c r="AY382" s="98"/>
      <c r="AZ382" s="98"/>
      <c r="BA382" s="98"/>
      <c r="BB382" s="98"/>
      <c r="BC382" s="98"/>
      <c r="BD382" s="98"/>
      <c r="BE382" s="98"/>
      <c r="BF382" s="98"/>
      <c r="BG382" s="98"/>
      <c r="BH382" s="98"/>
      <c r="BI382" s="98"/>
      <c r="BO382" s="97"/>
      <c r="BP382" s="98"/>
      <c r="BQ382" s="98"/>
      <c r="BR382" s="98"/>
      <c r="BS382" s="98"/>
      <c r="BT382" s="98"/>
      <c r="BU382" s="98"/>
      <c r="BV382" s="98"/>
      <c r="BW382" s="98"/>
      <c r="BX382" s="98"/>
      <c r="BY382" s="98"/>
      <c r="BZ382" s="98"/>
      <c r="CA382" s="98"/>
      <c r="CB382" s="98"/>
      <c r="CH382" s="97"/>
      <c r="CI382" s="98"/>
      <c r="CJ382" s="98"/>
      <c r="CK382" s="98"/>
      <c r="CL382" s="98"/>
      <c r="CM382" s="98"/>
      <c r="CN382" s="98"/>
      <c r="CO382" s="98"/>
      <c r="CP382" s="98"/>
      <c r="CQ382" s="98"/>
      <c r="CR382" s="98"/>
      <c r="CS382" s="98"/>
      <c r="CT382" s="98"/>
      <c r="CU382" s="98"/>
      <c r="DA382" s="97"/>
      <c r="DB382" s="98"/>
      <c r="DC382" s="98"/>
      <c r="DD382" s="98"/>
      <c r="DE382" s="98"/>
      <c r="DF382" s="98"/>
      <c r="DG382" s="98"/>
      <c r="DH382" s="98"/>
      <c r="DI382" s="98"/>
      <c r="DJ382" s="98"/>
      <c r="DK382" s="98"/>
      <c r="DL382" s="98"/>
      <c r="DM382" s="98"/>
      <c r="DN382" s="98"/>
    </row>
    <row r="383" spans="1:118" hidden="1" outlineLevel="1">
      <c r="A383" s="410" t="s">
        <v>798</v>
      </c>
      <c r="B383" s="97" t="s">
        <v>785</v>
      </c>
      <c r="C383" s="97"/>
      <c r="D383" s="97"/>
      <c r="E383" s="97"/>
      <c r="F383" s="97"/>
      <c r="G383" s="97"/>
      <c r="H383" s="97"/>
      <c r="I383" s="97"/>
      <c r="J383" s="93" t="s">
        <v>631</v>
      </c>
      <c r="K383" s="403"/>
      <c r="L383" s="438"/>
      <c r="M383" s="438"/>
      <c r="N383" s="438"/>
      <c r="O383" s="438"/>
      <c r="P383" s="97"/>
      <c r="Q383" s="97"/>
      <c r="R383" s="97"/>
      <c r="S383" s="97"/>
      <c r="T383" s="97"/>
      <c r="U383" s="97"/>
      <c r="V383" s="97"/>
      <c r="W383" s="97"/>
      <c r="X383" s="97"/>
      <c r="Y383" s="97"/>
      <c r="Z383" s="97"/>
      <c r="AA383" s="97"/>
      <c r="AB383" s="97"/>
      <c r="AC383" s="97"/>
      <c r="AD383" s="98"/>
      <c r="AE383" s="98"/>
      <c r="AF383" s="98"/>
      <c r="AG383" s="98"/>
      <c r="AH383" s="98"/>
      <c r="AI383" s="98"/>
      <c r="AJ383" s="98"/>
      <c r="AK383" s="98"/>
      <c r="AL383" s="98"/>
      <c r="AM383" s="98"/>
      <c r="AN383" s="98"/>
      <c r="AO383" s="98"/>
      <c r="AP383" s="98"/>
      <c r="AQ383" s="97"/>
      <c r="AV383" s="97"/>
      <c r="AW383" s="98"/>
      <c r="AX383" s="98"/>
      <c r="AY383" s="98"/>
      <c r="AZ383" s="98"/>
      <c r="BA383" s="98"/>
      <c r="BB383" s="98"/>
      <c r="BC383" s="98"/>
      <c r="BD383" s="98"/>
      <c r="BE383" s="98"/>
      <c r="BF383" s="98"/>
      <c r="BG383" s="98"/>
      <c r="BH383" s="98"/>
      <c r="BI383" s="98"/>
      <c r="BO383" s="97"/>
      <c r="BP383" s="98"/>
      <c r="BQ383" s="98"/>
      <c r="BR383" s="98"/>
      <c r="BS383" s="98"/>
      <c r="BT383" s="98"/>
      <c r="BU383" s="98"/>
      <c r="BV383" s="98"/>
      <c r="BW383" s="98"/>
      <c r="BX383" s="98"/>
      <c r="BY383" s="98"/>
      <c r="BZ383" s="98"/>
      <c r="CA383" s="98"/>
      <c r="CB383" s="98"/>
      <c r="CH383" s="97"/>
      <c r="CI383" s="98"/>
      <c r="CJ383" s="98"/>
      <c r="CK383" s="98"/>
      <c r="CL383" s="98"/>
      <c r="CM383" s="98"/>
      <c r="CN383" s="98"/>
      <c r="CO383" s="98"/>
      <c r="CP383" s="98"/>
      <c r="CQ383" s="98"/>
      <c r="CR383" s="98"/>
      <c r="CS383" s="98"/>
      <c r="CT383" s="98"/>
      <c r="CU383" s="98"/>
      <c r="DA383" s="97"/>
      <c r="DB383" s="98"/>
      <c r="DC383" s="98"/>
      <c r="DD383" s="98"/>
      <c r="DE383" s="98"/>
      <c r="DF383" s="98"/>
      <c r="DG383" s="98"/>
      <c r="DH383" s="98"/>
      <c r="DI383" s="98"/>
      <c r="DJ383" s="98"/>
      <c r="DK383" s="98"/>
      <c r="DL383" s="98"/>
      <c r="DM383" s="98"/>
      <c r="DN383" s="98"/>
    </row>
    <row r="384" spans="1:118" hidden="1" outlineLevel="1">
      <c r="A384" s="411" t="str">
        <f>A383</f>
        <v>[ESO Affiliate or Related Undertaking that do not trade / transact with the ESO 3]</v>
      </c>
      <c r="B384" s="97" t="s">
        <v>767</v>
      </c>
      <c r="C384" s="97"/>
      <c r="D384" s="97"/>
      <c r="E384" s="97"/>
      <c r="F384" s="97"/>
      <c r="G384" s="97"/>
      <c r="H384" s="97"/>
      <c r="I384" s="97"/>
      <c r="J384" s="93" t="s">
        <v>631</v>
      </c>
      <c r="K384" s="403"/>
      <c r="L384" s="438"/>
      <c r="M384" s="438"/>
      <c r="N384" s="438"/>
      <c r="O384" s="438"/>
      <c r="P384" s="97"/>
      <c r="Q384" s="97"/>
      <c r="R384" s="97"/>
      <c r="S384" s="97"/>
      <c r="T384" s="97"/>
      <c r="U384" s="97"/>
      <c r="V384" s="97"/>
      <c r="W384" s="97"/>
      <c r="X384" s="97"/>
      <c r="Y384" s="97"/>
      <c r="Z384" s="97"/>
      <c r="AA384" s="97"/>
      <c r="AB384" s="97"/>
      <c r="AC384" s="97"/>
      <c r="AD384" s="98"/>
      <c r="AE384" s="98"/>
      <c r="AF384" s="98"/>
      <c r="AG384" s="98"/>
      <c r="AH384" s="98"/>
      <c r="AI384" s="98"/>
      <c r="AJ384" s="98"/>
      <c r="AK384" s="98"/>
      <c r="AL384" s="98"/>
      <c r="AM384" s="98"/>
      <c r="AN384" s="98"/>
      <c r="AO384" s="98"/>
      <c r="AP384" s="98"/>
      <c r="AQ384" s="97"/>
      <c r="AV384" s="97"/>
      <c r="AW384" s="98"/>
      <c r="AX384" s="98"/>
      <c r="AY384" s="98"/>
      <c r="AZ384" s="98"/>
      <c r="BA384" s="98"/>
      <c r="BB384" s="98"/>
      <c r="BC384" s="98"/>
      <c r="BD384" s="98"/>
      <c r="BE384" s="98"/>
      <c r="BF384" s="98"/>
      <c r="BG384" s="98"/>
      <c r="BH384" s="98"/>
      <c r="BI384" s="98"/>
      <c r="BO384" s="97"/>
      <c r="BP384" s="98"/>
      <c r="BQ384" s="98"/>
      <c r="BR384" s="98"/>
      <c r="BS384" s="98"/>
      <c r="BT384" s="98"/>
      <c r="BU384" s="98"/>
      <c r="BV384" s="98"/>
      <c r="BW384" s="98"/>
      <c r="BX384" s="98"/>
      <c r="BY384" s="98"/>
      <c r="BZ384" s="98"/>
      <c r="CA384" s="98"/>
      <c r="CB384" s="98"/>
      <c r="CH384" s="97"/>
      <c r="CI384" s="98"/>
      <c r="CJ384" s="98"/>
      <c r="CK384" s="98"/>
      <c r="CL384" s="98"/>
      <c r="CM384" s="98"/>
      <c r="CN384" s="98"/>
      <c r="CO384" s="98"/>
      <c r="CP384" s="98"/>
      <c r="CQ384" s="98"/>
      <c r="CR384" s="98"/>
      <c r="CS384" s="98"/>
      <c r="CT384" s="98"/>
      <c r="CU384" s="98"/>
      <c r="DA384" s="97"/>
      <c r="DB384" s="98"/>
      <c r="DC384" s="98"/>
      <c r="DD384" s="98"/>
      <c r="DE384" s="98"/>
      <c r="DF384" s="98"/>
      <c r="DG384" s="98"/>
      <c r="DH384" s="98"/>
      <c r="DI384" s="98"/>
      <c r="DJ384" s="98"/>
      <c r="DK384" s="98"/>
      <c r="DL384" s="98"/>
      <c r="DM384" s="98"/>
      <c r="DN384" s="98"/>
    </row>
    <row r="385" spans="1:118" hidden="1" outlineLevel="1">
      <c r="A385" s="411" t="str">
        <f>A383</f>
        <v>[ESO Affiliate or Related Undertaking that do not trade / transact with the ESO 3]</v>
      </c>
      <c r="B385" s="97" t="s">
        <v>786</v>
      </c>
      <c r="C385" s="97"/>
      <c r="D385" s="97"/>
      <c r="E385" s="97"/>
      <c r="F385" s="97"/>
      <c r="G385" s="97"/>
      <c r="H385" s="97"/>
      <c r="I385" s="97"/>
      <c r="J385" s="93" t="s">
        <v>252</v>
      </c>
      <c r="K385" s="409">
        <f t="shared" ref="K385:O385" si="155">IFERROR(K384/K383,0)</f>
        <v>0</v>
      </c>
      <c r="L385" s="440">
        <f t="shared" si="155"/>
        <v>0</v>
      </c>
      <c r="M385" s="440">
        <f t="shared" si="155"/>
        <v>0</v>
      </c>
      <c r="N385" s="440">
        <f t="shared" si="155"/>
        <v>0</v>
      </c>
      <c r="O385" s="440">
        <f t="shared" si="155"/>
        <v>0</v>
      </c>
      <c r="P385" s="97"/>
      <c r="Q385" s="97"/>
      <c r="R385" s="97"/>
      <c r="S385" s="97"/>
      <c r="T385" s="97"/>
      <c r="U385" s="97"/>
      <c r="V385" s="97"/>
      <c r="W385" s="97"/>
      <c r="X385" s="97"/>
      <c r="Y385" s="97"/>
      <c r="Z385" s="97"/>
      <c r="AA385" s="97"/>
      <c r="AB385" s="97"/>
      <c r="AC385" s="97"/>
      <c r="AD385" s="98"/>
      <c r="AE385" s="98"/>
      <c r="AF385" s="98"/>
      <c r="AG385" s="98"/>
      <c r="AH385" s="98"/>
      <c r="AI385" s="98"/>
      <c r="AJ385" s="98"/>
      <c r="AK385" s="98"/>
      <c r="AL385" s="98"/>
      <c r="AM385" s="98"/>
      <c r="AN385" s="98"/>
      <c r="AO385" s="98"/>
      <c r="AP385" s="98"/>
      <c r="AQ385" s="97"/>
      <c r="AV385" s="97"/>
      <c r="AW385" s="98"/>
      <c r="AX385" s="98"/>
      <c r="AY385" s="98"/>
      <c r="AZ385" s="98"/>
      <c r="BA385" s="98"/>
      <c r="BB385" s="98"/>
      <c r="BC385" s="98"/>
      <c r="BD385" s="98"/>
      <c r="BE385" s="98"/>
      <c r="BF385" s="98"/>
      <c r="BG385" s="98"/>
      <c r="BH385" s="98"/>
      <c r="BI385" s="98"/>
      <c r="BO385" s="97"/>
      <c r="BP385" s="98"/>
      <c r="BQ385" s="98"/>
      <c r="BR385" s="98"/>
      <c r="BS385" s="98"/>
      <c r="BT385" s="98"/>
      <c r="BU385" s="98"/>
      <c r="BV385" s="98"/>
      <c r="BW385" s="98"/>
      <c r="BX385" s="98"/>
      <c r="BY385" s="98"/>
      <c r="BZ385" s="98"/>
      <c r="CA385" s="98"/>
      <c r="CB385" s="98"/>
      <c r="CH385" s="97"/>
      <c r="CI385" s="98"/>
      <c r="CJ385" s="98"/>
      <c r="CK385" s="98"/>
      <c r="CL385" s="98"/>
      <c r="CM385" s="98"/>
      <c r="CN385" s="98"/>
      <c r="CO385" s="98"/>
      <c r="CP385" s="98"/>
      <c r="CQ385" s="98"/>
      <c r="CR385" s="98"/>
      <c r="CS385" s="98"/>
      <c r="CT385" s="98"/>
      <c r="CU385" s="98"/>
      <c r="DA385" s="97"/>
      <c r="DB385" s="98"/>
      <c r="DC385" s="98"/>
      <c r="DD385" s="98"/>
      <c r="DE385" s="98"/>
      <c r="DF385" s="98"/>
      <c r="DG385" s="98"/>
      <c r="DH385" s="98"/>
      <c r="DI385" s="98"/>
      <c r="DJ385" s="98"/>
      <c r="DK385" s="98"/>
      <c r="DL385" s="98"/>
      <c r="DM385" s="98"/>
      <c r="DN385" s="98"/>
    </row>
    <row r="386" spans="1:118" hidden="1" outlineLevel="1">
      <c r="A386" s="410" t="s">
        <v>791</v>
      </c>
      <c r="B386" s="97" t="s">
        <v>785</v>
      </c>
      <c r="C386" s="97"/>
      <c r="D386" s="97"/>
      <c r="E386" s="97"/>
      <c r="F386" s="97"/>
      <c r="G386" s="97"/>
      <c r="H386" s="97"/>
      <c r="I386" s="97"/>
      <c r="J386" s="93" t="s">
        <v>631</v>
      </c>
      <c r="K386" s="403"/>
      <c r="L386" s="438"/>
      <c r="M386" s="438"/>
      <c r="N386" s="438"/>
      <c r="O386" s="438"/>
      <c r="P386" s="97"/>
      <c r="Q386" s="97"/>
      <c r="R386" s="97"/>
      <c r="S386" s="97"/>
      <c r="T386" s="97"/>
      <c r="U386" s="97"/>
      <c r="V386" s="97"/>
      <c r="W386" s="97"/>
      <c r="X386" s="97"/>
      <c r="Y386" s="97"/>
      <c r="Z386" s="97"/>
      <c r="AA386" s="97"/>
      <c r="AB386" s="97"/>
      <c r="AC386" s="97"/>
      <c r="AD386" s="98"/>
      <c r="AE386" s="98"/>
      <c r="AF386" s="98"/>
      <c r="AG386" s="98"/>
      <c r="AH386" s="98"/>
      <c r="AI386" s="98"/>
      <c r="AJ386" s="98"/>
      <c r="AK386" s="98"/>
      <c r="AL386" s="98"/>
      <c r="AM386" s="98"/>
      <c r="AN386" s="98"/>
      <c r="AO386" s="98"/>
      <c r="AP386" s="98"/>
      <c r="AQ386" s="97"/>
      <c r="AV386" s="97"/>
      <c r="AW386" s="98"/>
      <c r="AX386" s="98"/>
      <c r="AY386" s="98"/>
      <c r="AZ386" s="98"/>
      <c r="BA386" s="98"/>
      <c r="BB386" s="98"/>
      <c r="BC386" s="98"/>
      <c r="BD386" s="98"/>
      <c r="BE386" s="98"/>
      <c r="BF386" s="98"/>
      <c r="BG386" s="98"/>
      <c r="BH386" s="98"/>
      <c r="BI386" s="98"/>
      <c r="BO386" s="97"/>
      <c r="BP386" s="98"/>
      <c r="BQ386" s="98"/>
      <c r="BR386" s="98"/>
      <c r="BS386" s="98"/>
      <c r="BT386" s="98"/>
      <c r="BU386" s="98"/>
      <c r="BV386" s="98"/>
      <c r="BW386" s="98"/>
      <c r="BX386" s="98"/>
      <c r="BY386" s="98"/>
      <c r="BZ386" s="98"/>
      <c r="CA386" s="98"/>
      <c r="CB386" s="98"/>
      <c r="CH386" s="97"/>
      <c r="CI386" s="98"/>
      <c r="CJ386" s="98"/>
      <c r="CK386" s="98"/>
      <c r="CL386" s="98"/>
      <c r="CM386" s="98"/>
      <c r="CN386" s="98"/>
      <c r="CO386" s="98"/>
      <c r="CP386" s="98"/>
      <c r="CQ386" s="98"/>
      <c r="CR386" s="98"/>
      <c r="CS386" s="98"/>
      <c r="CT386" s="98"/>
      <c r="CU386" s="98"/>
      <c r="DA386" s="97"/>
      <c r="DB386" s="98"/>
      <c r="DC386" s="98"/>
      <c r="DD386" s="98"/>
      <c r="DE386" s="98"/>
      <c r="DF386" s="98"/>
      <c r="DG386" s="98"/>
      <c r="DH386" s="98"/>
      <c r="DI386" s="98"/>
      <c r="DJ386" s="98"/>
      <c r="DK386" s="98"/>
      <c r="DL386" s="98"/>
      <c r="DM386" s="98"/>
      <c r="DN386" s="98"/>
    </row>
    <row r="387" spans="1:118" hidden="1" outlineLevel="1">
      <c r="A387" s="411" t="str">
        <f>A386</f>
        <v>[ESO Affiliate or Related Undertaking that do not trade / transact with the ESO 4]</v>
      </c>
      <c r="B387" s="97" t="s">
        <v>767</v>
      </c>
      <c r="C387" s="97"/>
      <c r="D387" s="97"/>
      <c r="E387" s="97"/>
      <c r="F387" s="97"/>
      <c r="G387" s="97"/>
      <c r="H387" s="97"/>
      <c r="I387" s="97"/>
      <c r="J387" s="93" t="s">
        <v>631</v>
      </c>
      <c r="K387" s="403"/>
      <c r="L387" s="438"/>
      <c r="M387" s="438"/>
      <c r="N387" s="438"/>
      <c r="O387" s="438"/>
      <c r="P387" s="97"/>
      <c r="Q387" s="97"/>
      <c r="R387" s="97"/>
      <c r="S387" s="97"/>
      <c r="T387" s="97"/>
      <c r="U387" s="97"/>
      <c r="V387" s="97"/>
      <c r="W387" s="97"/>
      <c r="X387" s="97"/>
      <c r="Y387" s="97"/>
      <c r="Z387" s="97"/>
      <c r="AA387" s="97"/>
      <c r="AB387" s="97"/>
      <c r="AC387" s="97"/>
      <c r="AD387" s="98"/>
      <c r="AE387" s="98"/>
      <c r="AF387" s="98"/>
      <c r="AG387" s="98"/>
      <c r="AH387" s="98"/>
      <c r="AI387" s="98"/>
      <c r="AJ387" s="98"/>
      <c r="AK387" s="98"/>
      <c r="AL387" s="98"/>
      <c r="AM387" s="98"/>
      <c r="AN387" s="98"/>
      <c r="AO387" s="98"/>
      <c r="AP387" s="98"/>
      <c r="AQ387" s="97"/>
      <c r="AV387" s="97"/>
      <c r="AW387" s="98"/>
      <c r="AX387" s="98"/>
      <c r="AY387" s="98"/>
      <c r="AZ387" s="98"/>
      <c r="BA387" s="98"/>
      <c r="BB387" s="98"/>
      <c r="BC387" s="98"/>
      <c r="BD387" s="98"/>
      <c r="BE387" s="98"/>
      <c r="BF387" s="98"/>
      <c r="BG387" s="98"/>
      <c r="BH387" s="98"/>
      <c r="BI387" s="98"/>
      <c r="BO387" s="97"/>
      <c r="BP387" s="98"/>
      <c r="BQ387" s="98"/>
      <c r="BR387" s="98"/>
      <c r="BS387" s="98"/>
      <c r="BT387" s="98"/>
      <c r="BU387" s="98"/>
      <c r="BV387" s="98"/>
      <c r="BW387" s="98"/>
      <c r="BX387" s="98"/>
      <c r="BY387" s="98"/>
      <c r="BZ387" s="98"/>
      <c r="CA387" s="98"/>
      <c r="CB387" s="98"/>
      <c r="CH387" s="97"/>
      <c r="CI387" s="98"/>
      <c r="CJ387" s="98"/>
      <c r="CK387" s="98"/>
      <c r="CL387" s="98"/>
      <c r="CM387" s="98"/>
      <c r="CN387" s="98"/>
      <c r="CO387" s="98"/>
      <c r="CP387" s="98"/>
      <c r="CQ387" s="98"/>
      <c r="CR387" s="98"/>
      <c r="CS387" s="98"/>
      <c r="CT387" s="98"/>
      <c r="CU387" s="98"/>
      <c r="DA387" s="97"/>
      <c r="DB387" s="98"/>
      <c r="DC387" s="98"/>
      <c r="DD387" s="98"/>
      <c r="DE387" s="98"/>
      <c r="DF387" s="98"/>
      <c r="DG387" s="98"/>
      <c r="DH387" s="98"/>
      <c r="DI387" s="98"/>
      <c r="DJ387" s="98"/>
      <c r="DK387" s="98"/>
      <c r="DL387" s="98"/>
      <c r="DM387" s="98"/>
      <c r="DN387" s="98"/>
    </row>
    <row r="388" spans="1:118" hidden="1" outlineLevel="1">
      <c r="A388" s="411" t="str">
        <f>A386</f>
        <v>[ESO Affiliate or Related Undertaking that do not trade / transact with the ESO 4]</v>
      </c>
      <c r="B388" s="97" t="s">
        <v>786</v>
      </c>
      <c r="C388" s="97"/>
      <c r="D388" s="97"/>
      <c r="E388" s="97"/>
      <c r="F388" s="97"/>
      <c r="G388" s="97"/>
      <c r="H388" s="97"/>
      <c r="I388" s="97"/>
      <c r="J388" s="93" t="s">
        <v>252</v>
      </c>
      <c r="K388" s="409">
        <f t="shared" ref="K388:O388" si="156">IFERROR(K387/K386,0)</f>
        <v>0</v>
      </c>
      <c r="L388" s="440">
        <f t="shared" si="156"/>
        <v>0</v>
      </c>
      <c r="M388" s="440">
        <f t="shared" si="156"/>
        <v>0</v>
      </c>
      <c r="N388" s="440">
        <f t="shared" si="156"/>
        <v>0</v>
      </c>
      <c r="O388" s="440">
        <f t="shared" si="156"/>
        <v>0</v>
      </c>
      <c r="P388" s="97"/>
      <c r="Q388" s="97"/>
      <c r="R388" s="97"/>
      <c r="S388" s="97"/>
      <c r="T388" s="97"/>
      <c r="U388" s="97"/>
      <c r="V388" s="97"/>
      <c r="W388" s="97"/>
      <c r="X388" s="97"/>
      <c r="Y388" s="97"/>
      <c r="Z388" s="97"/>
      <c r="AA388" s="97"/>
      <c r="AB388" s="97"/>
      <c r="AC388" s="97"/>
      <c r="AD388" s="98"/>
      <c r="AE388" s="98"/>
      <c r="AF388" s="98"/>
      <c r="AG388" s="98"/>
      <c r="AH388" s="98"/>
      <c r="AI388" s="98"/>
      <c r="AJ388" s="98"/>
      <c r="AK388" s="98"/>
      <c r="AL388" s="98"/>
      <c r="AM388" s="98"/>
      <c r="AN388" s="98"/>
      <c r="AO388" s="98"/>
      <c r="AP388" s="98"/>
      <c r="AQ388" s="97"/>
      <c r="AV388" s="97"/>
      <c r="AW388" s="98"/>
      <c r="AX388" s="98"/>
      <c r="AY388" s="98"/>
      <c r="AZ388" s="98"/>
      <c r="BA388" s="98"/>
      <c r="BB388" s="98"/>
      <c r="BC388" s="98"/>
      <c r="BD388" s="98"/>
      <c r="BE388" s="98"/>
      <c r="BF388" s="98"/>
      <c r="BG388" s="98"/>
      <c r="BH388" s="98"/>
      <c r="BI388" s="98"/>
      <c r="BO388" s="97"/>
      <c r="BP388" s="98"/>
      <c r="BQ388" s="98"/>
      <c r="BR388" s="98"/>
      <c r="BS388" s="98"/>
      <c r="BT388" s="98"/>
      <c r="BU388" s="98"/>
      <c r="BV388" s="98"/>
      <c r="BW388" s="98"/>
      <c r="BX388" s="98"/>
      <c r="BY388" s="98"/>
      <c r="BZ388" s="98"/>
      <c r="CA388" s="98"/>
      <c r="CB388" s="98"/>
      <c r="CH388" s="97"/>
      <c r="CI388" s="98"/>
      <c r="CJ388" s="98"/>
      <c r="CK388" s="98"/>
      <c r="CL388" s="98"/>
      <c r="CM388" s="98"/>
      <c r="CN388" s="98"/>
      <c r="CO388" s="98"/>
      <c r="CP388" s="98"/>
      <c r="CQ388" s="98"/>
      <c r="CR388" s="98"/>
      <c r="CS388" s="98"/>
      <c r="CT388" s="98"/>
      <c r="CU388" s="98"/>
      <c r="DA388" s="97"/>
      <c r="DB388" s="98"/>
      <c r="DC388" s="98"/>
      <c r="DD388" s="98"/>
      <c r="DE388" s="98"/>
      <c r="DF388" s="98"/>
      <c r="DG388" s="98"/>
      <c r="DH388" s="98"/>
      <c r="DI388" s="98"/>
      <c r="DJ388" s="98"/>
      <c r="DK388" s="98"/>
      <c r="DL388" s="98"/>
      <c r="DM388" s="98"/>
      <c r="DN388" s="98"/>
    </row>
    <row r="389" spans="1:118" hidden="1" outlineLevel="1">
      <c r="A389" s="410" t="s">
        <v>792</v>
      </c>
      <c r="B389" s="97" t="s">
        <v>785</v>
      </c>
      <c r="C389" s="97"/>
      <c r="D389" s="97"/>
      <c r="E389" s="97"/>
      <c r="F389" s="97"/>
      <c r="G389" s="97"/>
      <c r="H389" s="97"/>
      <c r="I389" s="97"/>
      <c r="J389" s="93" t="s">
        <v>631</v>
      </c>
      <c r="K389" s="403"/>
      <c r="L389" s="438"/>
      <c r="M389" s="438"/>
      <c r="N389" s="438"/>
      <c r="O389" s="438"/>
      <c r="P389" s="97"/>
      <c r="Q389" s="97"/>
      <c r="R389" s="97"/>
      <c r="S389" s="97"/>
      <c r="T389" s="97"/>
      <c r="U389" s="97"/>
      <c r="V389" s="97"/>
      <c r="W389" s="97"/>
      <c r="X389" s="97"/>
      <c r="Y389" s="97"/>
      <c r="Z389" s="97"/>
      <c r="AA389" s="97"/>
      <c r="AB389" s="97"/>
      <c r="AC389" s="97"/>
      <c r="AD389" s="98"/>
      <c r="AE389" s="98"/>
      <c r="AF389" s="98"/>
      <c r="AG389" s="98"/>
      <c r="AH389" s="98"/>
      <c r="AI389" s="98"/>
      <c r="AJ389" s="98"/>
      <c r="AK389" s="98"/>
      <c r="AL389" s="98"/>
      <c r="AM389" s="98"/>
      <c r="AN389" s="98"/>
      <c r="AO389" s="98"/>
      <c r="AP389" s="98"/>
      <c r="AQ389" s="97"/>
      <c r="AV389" s="97"/>
      <c r="AW389" s="98"/>
      <c r="AX389" s="98"/>
      <c r="AY389" s="98"/>
      <c r="AZ389" s="98"/>
      <c r="BA389" s="98"/>
      <c r="BB389" s="98"/>
      <c r="BC389" s="98"/>
      <c r="BD389" s="98"/>
      <c r="BE389" s="98"/>
      <c r="BF389" s="98"/>
      <c r="BG389" s="98"/>
      <c r="BH389" s="98"/>
      <c r="BI389" s="98"/>
      <c r="BO389" s="97"/>
      <c r="BP389" s="98"/>
      <c r="BQ389" s="98"/>
      <c r="BR389" s="98"/>
      <c r="BS389" s="98"/>
      <c r="BT389" s="98"/>
      <c r="BU389" s="98"/>
      <c r="BV389" s="98"/>
      <c r="BW389" s="98"/>
      <c r="BX389" s="98"/>
      <c r="BY389" s="98"/>
      <c r="BZ389" s="98"/>
      <c r="CA389" s="98"/>
      <c r="CB389" s="98"/>
      <c r="CH389" s="97"/>
      <c r="CI389" s="98"/>
      <c r="CJ389" s="98"/>
      <c r="CK389" s="98"/>
      <c r="CL389" s="98"/>
      <c r="CM389" s="98"/>
      <c r="CN389" s="98"/>
      <c r="CO389" s="98"/>
      <c r="CP389" s="98"/>
      <c r="CQ389" s="98"/>
      <c r="CR389" s="98"/>
      <c r="CS389" s="98"/>
      <c r="CT389" s="98"/>
      <c r="CU389" s="98"/>
      <c r="DA389" s="97"/>
      <c r="DB389" s="98"/>
      <c r="DC389" s="98"/>
      <c r="DD389" s="98"/>
      <c r="DE389" s="98"/>
      <c r="DF389" s="98"/>
      <c r="DG389" s="98"/>
      <c r="DH389" s="98"/>
      <c r="DI389" s="98"/>
      <c r="DJ389" s="98"/>
      <c r="DK389" s="98"/>
      <c r="DL389" s="98"/>
      <c r="DM389" s="98"/>
      <c r="DN389" s="98"/>
    </row>
    <row r="390" spans="1:118" hidden="1" outlineLevel="1">
      <c r="A390" s="411" t="str">
        <f>A389</f>
        <v>[ESO Affiliate or Related Undertaking that do not trade / transact with the ESO 5]</v>
      </c>
      <c r="B390" s="97" t="s">
        <v>767</v>
      </c>
      <c r="C390" s="97"/>
      <c r="D390" s="97"/>
      <c r="E390" s="97"/>
      <c r="F390" s="97"/>
      <c r="G390" s="97"/>
      <c r="H390" s="97"/>
      <c r="I390" s="97"/>
      <c r="J390" s="93" t="s">
        <v>631</v>
      </c>
      <c r="K390" s="403"/>
      <c r="L390" s="438"/>
      <c r="M390" s="438"/>
      <c r="N390" s="438"/>
      <c r="O390" s="438"/>
      <c r="P390" s="97"/>
      <c r="Q390" s="97"/>
      <c r="R390" s="97"/>
      <c r="S390" s="97"/>
      <c r="T390" s="97"/>
      <c r="U390" s="97"/>
      <c r="V390" s="97"/>
      <c r="W390" s="97"/>
      <c r="X390" s="97"/>
      <c r="Y390" s="97"/>
      <c r="Z390" s="97"/>
      <c r="AA390" s="97"/>
      <c r="AB390" s="97"/>
      <c r="AC390" s="97"/>
      <c r="AD390" s="98"/>
      <c r="AE390" s="98"/>
      <c r="AF390" s="98"/>
      <c r="AG390" s="98"/>
      <c r="AH390" s="98"/>
      <c r="AI390" s="98"/>
      <c r="AJ390" s="98"/>
      <c r="AK390" s="98"/>
      <c r="AL390" s="98"/>
      <c r="AM390" s="98"/>
      <c r="AN390" s="98"/>
      <c r="AO390" s="98"/>
      <c r="AP390" s="98"/>
      <c r="AQ390" s="97"/>
      <c r="AV390" s="97"/>
      <c r="AW390" s="98"/>
      <c r="AX390" s="98"/>
      <c r="AY390" s="98"/>
      <c r="AZ390" s="98"/>
      <c r="BA390" s="98"/>
      <c r="BB390" s="98"/>
      <c r="BC390" s="98"/>
      <c r="BD390" s="98"/>
      <c r="BE390" s="98"/>
      <c r="BF390" s="98"/>
      <c r="BG390" s="98"/>
      <c r="BH390" s="98"/>
      <c r="BI390" s="98"/>
      <c r="BO390" s="97"/>
      <c r="BP390" s="98"/>
      <c r="BQ390" s="98"/>
      <c r="BR390" s="98"/>
      <c r="BS390" s="98"/>
      <c r="BT390" s="98"/>
      <c r="BU390" s="98"/>
      <c r="BV390" s="98"/>
      <c r="BW390" s="98"/>
      <c r="BX390" s="98"/>
      <c r="BY390" s="98"/>
      <c r="BZ390" s="98"/>
      <c r="CA390" s="98"/>
      <c r="CB390" s="98"/>
      <c r="CH390" s="97"/>
      <c r="CI390" s="98"/>
      <c r="CJ390" s="98"/>
      <c r="CK390" s="98"/>
      <c r="CL390" s="98"/>
      <c r="CM390" s="98"/>
      <c r="CN390" s="98"/>
      <c r="CO390" s="98"/>
      <c r="CP390" s="98"/>
      <c r="CQ390" s="98"/>
      <c r="CR390" s="98"/>
      <c r="CS390" s="98"/>
      <c r="CT390" s="98"/>
      <c r="CU390" s="98"/>
      <c r="DA390" s="97"/>
      <c r="DB390" s="98"/>
      <c r="DC390" s="98"/>
      <c r="DD390" s="98"/>
      <c r="DE390" s="98"/>
      <c r="DF390" s="98"/>
      <c r="DG390" s="98"/>
      <c r="DH390" s="98"/>
      <c r="DI390" s="98"/>
      <c r="DJ390" s="98"/>
      <c r="DK390" s="98"/>
      <c r="DL390" s="98"/>
      <c r="DM390" s="98"/>
      <c r="DN390" s="98"/>
    </row>
    <row r="391" spans="1:118" hidden="1" outlineLevel="1">
      <c r="A391" s="411" t="str">
        <f>A389</f>
        <v>[ESO Affiliate or Related Undertaking that do not trade / transact with the ESO 5]</v>
      </c>
      <c r="B391" s="97" t="s">
        <v>786</v>
      </c>
      <c r="C391" s="97"/>
      <c r="D391" s="97"/>
      <c r="E391" s="97"/>
      <c r="F391" s="97"/>
      <c r="G391" s="97"/>
      <c r="H391" s="97"/>
      <c r="I391" s="97"/>
      <c r="J391" s="93" t="s">
        <v>252</v>
      </c>
      <c r="K391" s="409">
        <f t="shared" ref="K391:O391" si="157">IFERROR(K390/K389,0)</f>
        <v>0</v>
      </c>
      <c r="L391" s="440">
        <f t="shared" si="157"/>
        <v>0</v>
      </c>
      <c r="M391" s="440">
        <f t="shared" si="157"/>
        <v>0</v>
      </c>
      <c r="N391" s="440">
        <f t="shared" si="157"/>
        <v>0</v>
      </c>
      <c r="O391" s="440">
        <f t="shared" si="157"/>
        <v>0</v>
      </c>
      <c r="P391" s="97"/>
      <c r="Q391" s="97"/>
      <c r="R391" s="97"/>
      <c r="S391" s="97"/>
      <c r="T391" s="97"/>
      <c r="U391" s="97"/>
      <c r="V391" s="97"/>
      <c r="W391" s="97"/>
      <c r="X391" s="97"/>
      <c r="Y391" s="97"/>
      <c r="Z391" s="97"/>
      <c r="AA391" s="97"/>
      <c r="AB391" s="97"/>
      <c r="AC391" s="97"/>
      <c r="AD391" s="98"/>
      <c r="AE391" s="98"/>
      <c r="AF391" s="98"/>
      <c r="AG391" s="98"/>
      <c r="AH391" s="98"/>
      <c r="AI391" s="98"/>
      <c r="AJ391" s="98"/>
      <c r="AK391" s="98"/>
      <c r="AL391" s="98"/>
      <c r="AM391" s="98"/>
      <c r="AN391" s="98"/>
      <c r="AO391" s="98"/>
      <c r="AP391" s="98"/>
      <c r="AQ391" s="97"/>
      <c r="AV391" s="97"/>
      <c r="AW391" s="98"/>
      <c r="AX391" s="98"/>
      <c r="AY391" s="98"/>
      <c r="AZ391" s="98"/>
      <c r="BA391" s="98"/>
      <c r="BB391" s="98"/>
      <c r="BC391" s="98"/>
      <c r="BD391" s="98"/>
      <c r="BE391" s="98"/>
      <c r="BF391" s="98"/>
      <c r="BG391" s="98"/>
      <c r="BH391" s="98"/>
      <c r="BI391" s="98"/>
      <c r="BO391" s="97"/>
      <c r="BP391" s="98"/>
      <c r="BQ391" s="98"/>
      <c r="BR391" s="98"/>
      <c r="BS391" s="98"/>
      <c r="BT391" s="98"/>
      <c r="BU391" s="98"/>
      <c r="BV391" s="98"/>
      <c r="BW391" s="98"/>
      <c r="BX391" s="98"/>
      <c r="BY391" s="98"/>
      <c r="BZ391" s="98"/>
      <c r="CA391" s="98"/>
      <c r="CB391" s="98"/>
      <c r="CH391" s="97"/>
      <c r="CI391" s="98"/>
      <c r="CJ391" s="98"/>
      <c r="CK391" s="98"/>
      <c r="CL391" s="98"/>
      <c r="CM391" s="98"/>
      <c r="CN391" s="98"/>
      <c r="CO391" s="98"/>
      <c r="CP391" s="98"/>
      <c r="CQ391" s="98"/>
      <c r="CR391" s="98"/>
      <c r="CS391" s="98"/>
      <c r="CT391" s="98"/>
      <c r="CU391" s="98"/>
      <c r="DA391" s="97"/>
      <c r="DB391" s="98"/>
      <c r="DC391" s="98"/>
      <c r="DD391" s="98"/>
      <c r="DE391" s="98"/>
      <c r="DF391" s="98"/>
      <c r="DG391" s="98"/>
      <c r="DH391" s="98"/>
      <c r="DI391" s="98"/>
      <c r="DJ391" s="98"/>
      <c r="DK391" s="98"/>
      <c r="DL391" s="98"/>
      <c r="DM391" s="98"/>
      <c r="DN391" s="98"/>
    </row>
    <row r="392" spans="1:118" hidden="1" outlineLevel="1">
      <c r="A392" s="410" t="s">
        <v>793</v>
      </c>
      <c r="B392" s="97" t="s">
        <v>785</v>
      </c>
      <c r="C392" s="97"/>
      <c r="D392" s="97"/>
      <c r="E392" s="97"/>
      <c r="F392" s="97"/>
      <c r="G392" s="97"/>
      <c r="H392" s="97"/>
      <c r="I392" s="97"/>
      <c r="J392" s="93" t="s">
        <v>631</v>
      </c>
      <c r="K392" s="403"/>
      <c r="L392" s="438"/>
      <c r="M392" s="438"/>
      <c r="N392" s="438"/>
      <c r="O392" s="438"/>
      <c r="P392" s="97"/>
      <c r="Q392" s="97"/>
      <c r="R392" s="97"/>
      <c r="S392" s="97"/>
      <c r="T392" s="97"/>
      <c r="U392" s="97"/>
      <c r="V392" s="97"/>
      <c r="W392" s="97"/>
      <c r="X392" s="97"/>
      <c r="Y392" s="97"/>
      <c r="Z392" s="97"/>
      <c r="AA392" s="97"/>
      <c r="AB392" s="97"/>
      <c r="AC392" s="97"/>
      <c r="AD392" s="98"/>
      <c r="AE392" s="98"/>
      <c r="AF392" s="98"/>
      <c r="AG392" s="98"/>
      <c r="AH392" s="98"/>
      <c r="AI392" s="98"/>
      <c r="AJ392" s="98"/>
      <c r="AK392" s="98"/>
      <c r="AL392" s="98"/>
      <c r="AM392" s="98"/>
      <c r="AN392" s="98"/>
      <c r="AO392" s="98"/>
      <c r="AP392" s="98"/>
      <c r="AQ392" s="97"/>
      <c r="AV392" s="97"/>
      <c r="AW392" s="98"/>
      <c r="AX392" s="98"/>
      <c r="AY392" s="98"/>
      <c r="AZ392" s="98"/>
      <c r="BA392" s="98"/>
      <c r="BB392" s="98"/>
      <c r="BC392" s="98"/>
      <c r="BD392" s="98"/>
      <c r="BE392" s="98"/>
      <c r="BF392" s="98"/>
      <c r="BG392" s="98"/>
      <c r="BH392" s="98"/>
      <c r="BI392" s="98"/>
      <c r="BO392" s="97"/>
      <c r="BP392" s="98"/>
      <c r="BQ392" s="98"/>
      <c r="BR392" s="98"/>
      <c r="BS392" s="98"/>
      <c r="BT392" s="98"/>
      <c r="BU392" s="98"/>
      <c r="BV392" s="98"/>
      <c r="BW392" s="98"/>
      <c r="BX392" s="98"/>
      <c r="BY392" s="98"/>
      <c r="BZ392" s="98"/>
      <c r="CA392" s="98"/>
      <c r="CB392" s="98"/>
      <c r="CH392" s="97"/>
      <c r="CI392" s="98"/>
      <c r="CJ392" s="98"/>
      <c r="CK392" s="98"/>
      <c r="CL392" s="98"/>
      <c r="CM392" s="98"/>
      <c r="CN392" s="98"/>
      <c r="CO392" s="98"/>
      <c r="CP392" s="98"/>
      <c r="CQ392" s="98"/>
      <c r="CR392" s="98"/>
      <c r="CS392" s="98"/>
      <c r="CT392" s="98"/>
      <c r="CU392" s="98"/>
      <c r="DA392" s="97"/>
      <c r="DB392" s="98"/>
      <c r="DC392" s="98"/>
      <c r="DD392" s="98"/>
      <c r="DE392" s="98"/>
      <c r="DF392" s="98"/>
      <c r="DG392" s="98"/>
      <c r="DH392" s="98"/>
      <c r="DI392" s="98"/>
      <c r="DJ392" s="98"/>
      <c r="DK392" s="98"/>
      <c r="DL392" s="98"/>
      <c r="DM392" s="98"/>
      <c r="DN392" s="98"/>
    </row>
    <row r="393" spans="1:118" hidden="1" outlineLevel="1">
      <c r="A393" s="411" t="str">
        <f>A392</f>
        <v>[ESO Affiliate or Related Undertaking that do not trade / transact with the ESO 6]</v>
      </c>
      <c r="B393" s="97" t="s">
        <v>767</v>
      </c>
      <c r="C393" s="97"/>
      <c r="D393" s="97"/>
      <c r="E393" s="97"/>
      <c r="F393" s="97"/>
      <c r="G393" s="97"/>
      <c r="H393" s="97"/>
      <c r="I393" s="97"/>
      <c r="J393" s="93" t="s">
        <v>631</v>
      </c>
      <c r="K393" s="403"/>
      <c r="L393" s="438"/>
      <c r="M393" s="438"/>
      <c r="N393" s="438"/>
      <c r="O393" s="438"/>
      <c r="P393" s="97"/>
      <c r="Q393" s="97"/>
      <c r="R393" s="97"/>
      <c r="S393" s="97"/>
      <c r="T393" s="97"/>
      <c r="U393" s="97"/>
      <c r="V393" s="97"/>
      <c r="W393" s="97"/>
      <c r="X393" s="97"/>
      <c r="Y393" s="97"/>
      <c r="Z393" s="97"/>
      <c r="AA393" s="97"/>
      <c r="AB393" s="97"/>
      <c r="AC393" s="97"/>
      <c r="AD393" s="98"/>
      <c r="AE393" s="98"/>
      <c r="AF393" s="98"/>
      <c r="AG393" s="98"/>
      <c r="AH393" s="98"/>
      <c r="AI393" s="98"/>
      <c r="AJ393" s="98"/>
      <c r="AK393" s="98"/>
      <c r="AL393" s="98"/>
      <c r="AM393" s="98"/>
      <c r="AN393" s="98"/>
      <c r="AO393" s="98"/>
      <c r="AP393" s="98"/>
      <c r="AQ393" s="97"/>
      <c r="AV393" s="97"/>
      <c r="AW393" s="98"/>
      <c r="AX393" s="98"/>
      <c r="AY393" s="98"/>
      <c r="AZ393" s="98"/>
      <c r="BA393" s="98"/>
      <c r="BB393" s="98"/>
      <c r="BC393" s="98"/>
      <c r="BD393" s="98"/>
      <c r="BE393" s="98"/>
      <c r="BF393" s="98"/>
      <c r="BG393" s="98"/>
      <c r="BH393" s="98"/>
      <c r="BI393" s="98"/>
      <c r="BO393" s="97"/>
      <c r="BP393" s="98"/>
      <c r="BQ393" s="98"/>
      <c r="BR393" s="98"/>
      <c r="BS393" s="98"/>
      <c r="BT393" s="98"/>
      <c r="BU393" s="98"/>
      <c r="BV393" s="98"/>
      <c r="BW393" s="98"/>
      <c r="BX393" s="98"/>
      <c r="BY393" s="98"/>
      <c r="BZ393" s="98"/>
      <c r="CA393" s="98"/>
      <c r="CB393" s="98"/>
      <c r="CH393" s="97"/>
      <c r="CI393" s="98"/>
      <c r="CJ393" s="98"/>
      <c r="CK393" s="98"/>
      <c r="CL393" s="98"/>
      <c r="CM393" s="98"/>
      <c r="CN393" s="98"/>
      <c r="CO393" s="98"/>
      <c r="CP393" s="98"/>
      <c r="CQ393" s="98"/>
      <c r="CR393" s="98"/>
      <c r="CS393" s="98"/>
      <c r="CT393" s="98"/>
      <c r="CU393" s="98"/>
      <c r="DA393" s="97"/>
      <c r="DB393" s="98"/>
      <c r="DC393" s="98"/>
      <c r="DD393" s="98"/>
      <c r="DE393" s="98"/>
      <c r="DF393" s="98"/>
      <c r="DG393" s="98"/>
      <c r="DH393" s="98"/>
      <c r="DI393" s="98"/>
      <c r="DJ393" s="98"/>
      <c r="DK393" s="98"/>
      <c r="DL393" s="98"/>
      <c r="DM393" s="98"/>
      <c r="DN393" s="98"/>
    </row>
    <row r="394" spans="1:118" hidden="1" outlineLevel="1">
      <c r="A394" s="411" t="str">
        <f>A392</f>
        <v>[ESO Affiliate or Related Undertaking that do not trade / transact with the ESO 6]</v>
      </c>
      <c r="B394" s="97" t="s">
        <v>786</v>
      </c>
      <c r="C394" s="97"/>
      <c r="D394" s="97"/>
      <c r="E394" s="97"/>
      <c r="F394" s="97"/>
      <c r="G394" s="97"/>
      <c r="H394" s="97"/>
      <c r="I394" s="97"/>
      <c r="J394" s="93" t="s">
        <v>252</v>
      </c>
      <c r="K394" s="409">
        <f t="shared" ref="K394:O394" si="158">IFERROR(K393/K392,0)</f>
        <v>0</v>
      </c>
      <c r="L394" s="440">
        <f t="shared" si="158"/>
        <v>0</v>
      </c>
      <c r="M394" s="440">
        <f t="shared" si="158"/>
        <v>0</v>
      </c>
      <c r="N394" s="440">
        <f t="shared" si="158"/>
        <v>0</v>
      </c>
      <c r="O394" s="440">
        <f t="shared" si="158"/>
        <v>0</v>
      </c>
      <c r="P394" s="97"/>
      <c r="Q394" s="97"/>
      <c r="R394" s="97"/>
      <c r="S394" s="97"/>
      <c r="T394" s="97"/>
      <c r="U394" s="97"/>
      <c r="V394" s="97"/>
      <c r="W394" s="97"/>
      <c r="X394" s="97"/>
      <c r="Y394" s="97"/>
      <c r="Z394" s="97"/>
      <c r="AA394" s="97"/>
      <c r="AB394" s="97"/>
      <c r="AC394" s="97"/>
      <c r="AD394" s="98"/>
      <c r="AE394" s="98"/>
      <c r="AF394" s="98"/>
      <c r="AG394" s="98"/>
      <c r="AH394" s="98"/>
      <c r="AI394" s="98"/>
      <c r="AJ394" s="98"/>
      <c r="AK394" s="98"/>
      <c r="AL394" s="98"/>
      <c r="AM394" s="98"/>
      <c r="AN394" s="98"/>
      <c r="AO394" s="98"/>
      <c r="AP394" s="98"/>
      <c r="AQ394" s="97"/>
      <c r="AV394" s="97"/>
      <c r="AW394" s="98"/>
      <c r="AX394" s="98"/>
      <c r="AY394" s="98"/>
      <c r="AZ394" s="98"/>
      <c r="BA394" s="98"/>
      <c r="BB394" s="98"/>
      <c r="BC394" s="98"/>
      <c r="BD394" s="98"/>
      <c r="BE394" s="98"/>
      <c r="BF394" s="98"/>
      <c r="BG394" s="98"/>
      <c r="BH394" s="98"/>
      <c r="BI394" s="98"/>
      <c r="BO394" s="97"/>
      <c r="BP394" s="98"/>
      <c r="BQ394" s="98"/>
      <c r="BR394" s="98"/>
      <c r="BS394" s="98"/>
      <c r="BT394" s="98"/>
      <c r="BU394" s="98"/>
      <c r="BV394" s="98"/>
      <c r="BW394" s="98"/>
      <c r="BX394" s="98"/>
      <c r="BY394" s="98"/>
      <c r="BZ394" s="98"/>
      <c r="CA394" s="98"/>
      <c r="CB394" s="98"/>
      <c r="CH394" s="97"/>
      <c r="CI394" s="98"/>
      <c r="CJ394" s="98"/>
      <c r="CK394" s="98"/>
      <c r="CL394" s="98"/>
      <c r="CM394" s="98"/>
      <c r="CN394" s="98"/>
      <c r="CO394" s="98"/>
      <c r="CP394" s="98"/>
      <c r="CQ394" s="98"/>
      <c r="CR394" s="98"/>
      <c r="CS394" s="98"/>
      <c r="CT394" s="98"/>
      <c r="CU394" s="98"/>
      <c r="DA394" s="97"/>
      <c r="DB394" s="98"/>
      <c r="DC394" s="98"/>
      <c r="DD394" s="98"/>
      <c r="DE394" s="98"/>
      <c r="DF394" s="98"/>
      <c r="DG394" s="98"/>
      <c r="DH394" s="98"/>
      <c r="DI394" s="98"/>
      <c r="DJ394" s="98"/>
      <c r="DK394" s="98"/>
      <c r="DL394" s="98"/>
      <c r="DM394" s="98"/>
      <c r="DN394" s="98"/>
    </row>
    <row r="395" spans="1:118" hidden="1" outlineLevel="1">
      <c r="A395" s="97" t="s">
        <v>794</v>
      </c>
      <c r="B395" s="97" t="s">
        <v>785</v>
      </c>
      <c r="C395" s="97"/>
      <c r="D395" s="97"/>
      <c r="E395" s="97"/>
      <c r="F395" s="97"/>
      <c r="G395" s="97"/>
      <c r="H395" s="97"/>
      <c r="I395" s="97"/>
      <c r="J395" s="93" t="s">
        <v>631</v>
      </c>
      <c r="K395" s="403"/>
      <c r="L395" s="438"/>
      <c r="M395" s="438"/>
      <c r="N395" s="438"/>
      <c r="O395" s="438"/>
      <c r="P395" s="97"/>
      <c r="Q395" s="97"/>
      <c r="R395" s="97"/>
      <c r="S395" s="97"/>
      <c r="T395" s="97"/>
      <c r="U395" s="97"/>
      <c r="V395" s="97"/>
      <c r="W395" s="97"/>
      <c r="X395" s="97"/>
      <c r="Y395" s="97"/>
      <c r="Z395" s="97"/>
      <c r="AA395" s="97"/>
      <c r="AB395" s="97"/>
      <c r="AC395" s="97"/>
      <c r="AD395" s="98"/>
      <c r="AE395" s="98"/>
      <c r="AF395" s="98"/>
      <c r="AG395" s="98"/>
      <c r="AH395" s="98"/>
      <c r="AI395" s="98"/>
      <c r="AJ395" s="98"/>
      <c r="AK395" s="98"/>
      <c r="AL395" s="98"/>
      <c r="AM395" s="98"/>
      <c r="AN395" s="98"/>
      <c r="AO395" s="98"/>
      <c r="AP395" s="98"/>
      <c r="AQ395" s="97"/>
      <c r="AV395" s="97"/>
      <c r="AW395" s="98"/>
      <c r="AX395" s="98"/>
      <c r="AY395" s="98"/>
      <c r="AZ395" s="98"/>
      <c r="BA395" s="98"/>
      <c r="BB395" s="98"/>
      <c r="BC395" s="98"/>
      <c r="BD395" s="98"/>
      <c r="BE395" s="98"/>
      <c r="BF395" s="98"/>
      <c r="BG395" s="98"/>
      <c r="BH395" s="98"/>
      <c r="BI395" s="98"/>
      <c r="BO395" s="97"/>
      <c r="BP395" s="98"/>
      <c r="BQ395" s="98"/>
      <c r="BR395" s="98"/>
      <c r="BS395" s="98"/>
      <c r="BT395" s="98"/>
      <c r="BU395" s="98"/>
      <c r="BV395" s="98"/>
      <c r="BW395" s="98"/>
      <c r="BX395" s="98"/>
      <c r="BY395" s="98"/>
      <c r="BZ395" s="98"/>
      <c r="CA395" s="98"/>
      <c r="CB395" s="98"/>
      <c r="CH395" s="97"/>
      <c r="CI395" s="98"/>
      <c r="CJ395" s="98"/>
      <c r="CK395" s="98"/>
      <c r="CL395" s="98"/>
      <c r="CM395" s="98"/>
      <c r="CN395" s="98"/>
      <c r="CO395" s="98"/>
      <c r="CP395" s="98"/>
      <c r="CQ395" s="98"/>
      <c r="CR395" s="98"/>
      <c r="CS395" s="98"/>
      <c r="CT395" s="98"/>
      <c r="CU395" s="98"/>
      <c r="DA395" s="97"/>
      <c r="DB395" s="98"/>
      <c r="DC395" s="98"/>
      <c r="DD395" s="98"/>
      <c r="DE395" s="98"/>
      <c r="DF395" s="98"/>
      <c r="DG395" s="98"/>
      <c r="DH395" s="98"/>
      <c r="DI395" s="98"/>
      <c r="DJ395" s="98"/>
      <c r="DK395" s="98"/>
      <c r="DL395" s="98"/>
      <c r="DM395" s="98"/>
      <c r="DN395" s="98"/>
    </row>
    <row r="396" spans="1:118" hidden="1" outlineLevel="1">
      <c r="A396" s="97" t="s">
        <v>794</v>
      </c>
      <c r="B396" s="97" t="s">
        <v>767</v>
      </c>
      <c r="C396" s="97"/>
      <c r="D396" s="97"/>
      <c r="E396" s="97"/>
      <c r="F396" s="97"/>
      <c r="G396" s="97"/>
      <c r="H396" s="97"/>
      <c r="I396" s="97"/>
      <c r="J396" s="93" t="s">
        <v>631</v>
      </c>
      <c r="K396" s="403"/>
      <c r="L396" s="438"/>
      <c r="M396" s="438"/>
      <c r="N396" s="438"/>
      <c r="O396" s="438"/>
      <c r="P396" s="97"/>
      <c r="Q396" s="97"/>
      <c r="R396" s="97"/>
      <c r="S396" s="97"/>
      <c r="T396" s="97"/>
      <c r="U396" s="97"/>
      <c r="V396" s="97"/>
      <c r="W396" s="97"/>
      <c r="X396" s="97"/>
      <c r="Y396" s="97"/>
      <c r="Z396" s="97"/>
      <c r="AA396" s="97"/>
      <c r="AB396" s="97"/>
      <c r="AC396" s="97"/>
      <c r="AD396" s="98"/>
      <c r="AE396" s="98"/>
      <c r="AF396" s="98"/>
      <c r="AG396" s="98"/>
      <c r="AH396" s="98"/>
      <c r="AI396" s="98"/>
      <c r="AJ396" s="98"/>
      <c r="AK396" s="98"/>
      <c r="AL396" s="98"/>
      <c r="AM396" s="98"/>
      <c r="AN396" s="98"/>
      <c r="AO396" s="98"/>
      <c r="AP396" s="98"/>
      <c r="AQ396" s="97"/>
      <c r="AV396" s="97"/>
      <c r="AW396" s="98"/>
      <c r="AX396" s="98"/>
      <c r="AY396" s="98"/>
      <c r="AZ396" s="98"/>
      <c r="BA396" s="98"/>
      <c r="BB396" s="98"/>
      <c r="BC396" s="98"/>
      <c r="BD396" s="98"/>
      <c r="BE396" s="98"/>
      <c r="BF396" s="98"/>
      <c r="BG396" s="98"/>
      <c r="BH396" s="98"/>
      <c r="BI396" s="98"/>
      <c r="BO396" s="97"/>
      <c r="BP396" s="98"/>
      <c r="BQ396" s="98"/>
      <c r="BR396" s="98"/>
      <c r="BS396" s="98"/>
      <c r="BT396" s="98"/>
      <c r="BU396" s="98"/>
      <c r="BV396" s="98"/>
      <c r="BW396" s="98"/>
      <c r="BX396" s="98"/>
      <c r="BY396" s="98"/>
      <c r="BZ396" s="98"/>
      <c r="CA396" s="98"/>
      <c r="CB396" s="98"/>
      <c r="CH396" s="97"/>
      <c r="CI396" s="98"/>
      <c r="CJ396" s="98"/>
      <c r="CK396" s="98"/>
      <c r="CL396" s="98"/>
      <c r="CM396" s="98"/>
      <c r="CN396" s="98"/>
      <c r="CO396" s="98"/>
      <c r="CP396" s="98"/>
      <c r="CQ396" s="98"/>
      <c r="CR396" s="98"/>
      <c r="CS396" s="98"/>
      <c r="CT396" s="98"/>
      <c r="CU396" s="98"/>
      <c r="DA396" s="97"/>
      <c r="DB396" s="98"/>
      <c r="DC396" s="98"/>
      <c r="DD396" s="98"/>
      <c r="DE396" s="98"/>
      <c r="DF396" s="98"/>
      <c r="DG396" s="98"/>
      <c r="DH396" s="98"/>
      <c r="DI396" s="98"/>
      <c r="DJ396" s="98"/>
      <c r="DK396" s="98"/>
      <c r="DL396" s="98"/>
      <c r="DM396" s="98"/>
      <c r="DN396" s="98"/>
    </row>
    <row r="397" spans="1:118" hidden="1" outlineLevel="1">
      <c r="A397" s="97" t="s">
        <v>794</v>
      </c>
      <c r="B397" s="97" t="s">
        <v>786</v>
      </c>
      <c r="C397" s="97"/>
      <c r="D397" s="97"/>
      <c r="E397" s="97"/>
      <c r="F397" s="97"/>
      <c r="G397" s="97"/>
      <c r="H397" s="97"/>
      <c r="I397" s="97"/>
      <c r="J397" s="93" t="s">
        <v>252</v>
      </c>
      <c r="K397" s="409">
        <f t="shared" ref="K397:O397" si="159">IFERROR(K396/K395,0)</f>
        <v>0</v>
      </c>
      <c r="L397" s="440">
        <f t="shared" si="159"/>
        <v>0</v>
      </c>
      <c r="M397" s="440">
        <f t="shared" si="159"/>
        <v>0</v>
      </c>
      <c r="N397" s="440">
        <f t="shared" si="159"/>
        <v>0</v>
      </c>
      <c r="O397" s="440">
        <f t="shared" si="159"/>
        <v>0</v>
      </c>
      <c r="P397" s="97"/>
      <c r="Q397" s="97"/>
      <c r="R397" s="97"/>
      <c r="S397" s="97"/>
      <c r="T397" s="97"/>
      <c r="U397" s="97"/>
      <c r="V397" s="97"/>
      <c r="W397" s="97"/>
      <c r="X397" s="97"/>
      <c r="Y397" s="97"/>
      <c r="Z397" s="97"/>
      <c r="AA397" s="97"/>
      <c r="AB397" s="97"/>
      <c r="AC397" s="97"/>
      <c r="AD397" s="98"/>
      <c r="AE397" s="98"/>
      <c r="AF397" s="98"/>
      <c r="AG397" s="98"/>
      <c r="AH397" s="98"/>
      <c r="AI397" s="98"/>
      <c r="AJ397" s="98"/>
      <c r="AK397" s="98"/>
      <c r="AL397" s="98"/>
      <c r="AM397" s="98"/>
      <c r="AN397" s="98"/>
      <c r="AO397" s="98"/>
      <c r="AP397" s="98"/>
      <c r="AQ397" s="97"/>
      <c r="AV397" s="97"/>
      <c r="AW397" s="98"/>
      <c r="AX397" s="98"/>
      <c r="AY397" s="98"/>
      <c r="AZ397" s="98"/>
      <c r="BA397" s="98"/>
      <c r="BB397" s="98"/>
      <c r="BC397" s="98"/>
      <c r="BD397" s="98"/>
      <c r="BE397" s="98"/>
      <c r="BF397" s="98"/>
      <c r="BG397" s="98"/>
      <c r="BH397" s="98"/>
      <c r="BI397" s="98"/>
      <c r="BO397" s="97"/>
      <c r="BP397" s="98"/>
      <c r="BQ397" s="98"/>
      <c r="BR397" s="98"/>
      <c r="BS397" s="98"/>
      <c r="BT397" s="98"/>
      <c r="BU397" s="98"/>
      <c r="BV397" s="98"/>
      <c r="BW397" s="98"/>
      <c r="BX397" s="98"/>
      <c r="BY397" s="98"/>
      <c r="BZ397" s="98"/>
      <c r="CA397" s="98"/>
      <c r="CB397" s="98"/>
      <c r="CH397" s="97"/>
      <c r="CI397" s="98"/>
      <c r="CJ397" s="98"/>
      <c r="CK397" s="98"/>
      <c r="CL397" s="98"/>
      <c r="CM397" s="98"/>
      <c r="CN397" s="98"/>
      <c r="CO397" s="98"/>
      <c r="CP397" s="98"/>
      <c r="CQ397" s="98"/>
      <c r="CR397" s="98"/>
      <c r="CS397" s="98"/>
      <c r="CT397" s="98"/>
      <c r="CU397" s="98"/>
      <c r="DA397" s="97"/>
      <c r="DB397" s="98"/>
      <c r="DC397" s="98"/>
      <c r="DD397" s="98"/>
      <c r="DE397" s="98"/>
      <c r="DF397" s="98"/>
      <c r="DG397" s="98"/>
      <c r="DH397" s="98"/>
      <c r="DI397" s="98"/>
      <c r="DJ397" s="98"/>
      <c r="DK397" s="98"/>
      <c r="DL397" s="98"/>
      <c r="DM397" s="98"/>
      <c r="DN397" s="98"/>
    </row>
    <row r="398" spans="1:118" hidden="1" outlineLevel="1">
      <c r="A398" s="97" t="s">
        <v>795</v>
      </c>
      <c r="B398" s="97"/>
      <c r="C398" s="97"/>
      <c r="D398" s="97"/>
      <c r="E398" s="97"/>
      <c r="F398" s="97"/>
      <c r="G398" s="97"/>
      <c r="H398" s="97"/>
      <c r="I398" s="97"/>
      <c r="J398" s="93"/>
      <c r="K398" s="412">
        <f t="shared" ref="K398:O398" si="160">IF(K373&gt;0,IF(K395&gt;=0.75*SUM(K373,K377,K380,K383,K386,K389,K392,K395),"Allowed", "Disallowed"),0)</f>
        <v>0</v>
      </c>
      <c r="L398" s="412">
        <f t="shared" si="160"/>
        <v>0</v>
      </c>
      <c r="M398" s="412">
        <f t="shared" si="160"/>
        <v>0</v>
      </c>
      <c r="N398" s="412">
        <f t="shared" si="160"/>
        <v>0</v>
      </c>
      <c r="O398" s="412">
        <f t="shared" si="160"/>
        <v>0</v>
      </c>
      <c r="P398" s="97"/>
      <c r="Q398" s="97"/>
      <c r="R398" s="97"/>
      <c r="S398" s="97"/>
      <c r="T398" s="97"/>
      <c r="U398" s="97"/>
      <c r="V398" s="97"/>
      <c r="W398" s="97"/>
      <c r="X398" s="97"/>
      <c r="Y398" s="97"/>
      <c r="Z398" s="97"/>
      <c r="AA398" s="97"/>
      <c r="AB398" s="97"/>
      <c r="AC398" s="97"/>
      <c r="AD398" s="98"/>
      <c r="AE398" s="98"/>
      <c r="AF398" s="98"/>
      <c r="AG398" s="98"/>
      <c r="AH398" s="98"/>
      <c r="AI398" s="98"/>
      <c r="AJ398" s="98"/>
      <c r="AK398" s="98"/>
      <c r="AL398" s="98"/>
      <c r="AM398" s="98"/>
      <c r="AN398" s="98"/>
      <c r="AO398" s="98"/>
      <c r="AP398" s="98"/>
      <c r="AQ398" s="97"/>
      <c r="AV398" s="97"/>
      <c r="AW398" s="98"/>
      <c r="AX398" s="98"/>
      <c r="AY398" s="98"/>
      <c r="AZ398" s="98"/>
      <c r="BA398" s="98"/>
      <c r="BB398" s="98"/>
      <c r="BC398" s="98"/>
      <c r="BD398" s="98"/>
      <c r="BE398" s="98"/>
      <c r="BF398" s="98"/>
      <c r="BG398" s="98"/>
      <c r="BH398" s="98"/>
      <c r="BI398" s="98"/>
      <c r="BO398" s="97"/>
      <c r="BP398" s="98"/>
      <c r="BQ398" s="98"/>
      <c r="BR398" s="98"/>
      <c r="BS398" s="98"/>
      <c r="BT398" s="98"/>
      <c r="BU398" s="98"/>
      <c r="BV398" s="98"/>
      <c r="BW398" s="98"/>
      <c r="BX398" s="98"/>
      <c r="BY398" s="98"/>
      <c r="BZ398" s="98"/>
      <c r="CA398" s="98"/>
      <c r="CB398" s="98"/>
      <c r="CH398" s="97"/>
      <c r="CI398" s="98"/>
      <c r="CJ398" s="98"/>
      <c r="CK398" s="98"/>
      <c r="CL398" s="98"/>
      <c r="CM398" s="98"/>
      <c r="CN398" s="98"/>
      <c r="CO398" s="98"/>
      <c r="CP398" s="98"/>
      <c r="CQ398" s="98"/>
      <c r="CR398" s="98"/>
      <c r="CS398" s="98"/>
      <c r="CT398" s="98"/>
      <c r="CU398" s="98"/>
      <c r="DA398" s="97"/>
      <c r="DB398" s="98"/>
      <c r="DC398" s="98"/>
      <c r="DD398" s="98"/>
      <c r="DE398" s="98"/>
      <c r="DF398" s="98"/>
      <c r="DG398" s="98"/>
      <c r="DH398" s="98"/>
      <c r="DI398" s="98"/>
      <c r="DJ398" s="98"/>
      <c r="DK398" s="98"/>
      <c r="DL398" s="98"/>
      <c r="DM398" s="98"/>
      <c r="DN398" s="98"/>
    </row>
    <row r="399" spans="1:118" collapsed="1">
      <c r="A399" s="97"/>
      <c r="B399" s="97"/>
      <c r="C399" s="97"/>
      <c r="D399" s="97"/>
      <c r="E399" s="97"/>
      <c r="F399" s="97"/>
      <c r="G399" s="97"/>
      <c r="H399" s="97"/>
      <c r="I399" s="97"/>
      <c r="J399" s="93"/>
      <c r="K399" s="98"/>
      <c r="L399" s="98"/>
      <c r="M399" s="98"/>
      <c r="N399" s="98"/>
      <c r="O399" s="98"/>
      <c r="P399" s="97"/>
      <c r="Q399" s="97"/>
      <c r="R399" s="97"/>
      <c r="S399" s="97"/>
      <c r="T399" s="97"/>
      <c r="U399" s="97"/>
      <c r="V399" s="97"/>
      <c r="W399" s="97"/>
      <c r="X399" s="97"/>
      <c r="Y399" s="97"/>
      <c r="Z399" s="97"/>
      <c r="AA399" s="97"/>
      <c r="AB399" s="97"/>
      <c r="AC399" s="97"/>
      <c r="AD399" s="98"/>
      <c r="AE399" s="98"/>
      <c r="AF399" s="98"/>
      <c r="AG399" s="98"/>
      <c r="AH399" s="98"/>
      <c r="AI399" s="98"/>
      <c r="AJ399" s="98"/>
      <c r="AK399" s="98"/>
      <c r="AL399" s="98"/>
      <c r="AM399" s="98"/>
      <c r="AN399" s="98"/>
      <c r="AO399" s="98"/>
      <c r="AP399" s="98"/>
      <c r="AQ399" s="97"/>
      <c r="AV399" s="97"/>
      <c r="AW399" s="98"/>
      <c r="AX399" s="98"/>
      <c r="AY399" s="98"/>
      <c r="AZ399" s="98"/>
      <c r="BA399" s="98"/>
      <c r="BB399" s="98"/>
      <c r="BC399" s="98"/>
      <c r="BD399" s="98"/>
      <c r="BE399" s="98"/>
      <c r="BF399" s="98"/>
      <c r="BG399" s="98"/>
      <c r="BH399" s="98"/>
      <c r="BI399" s="98"/>
      <c r="BO399" s="97"/>
      <c r="BP399" s="98"/>
      <c r="BQ399" s="98"/>
      <c r="BR399" s="98"/>
      <c r="BS399" s="98"/>
      <c r="BT399" s="98"/>
      <c r="BU399" s="98"/>
      <c r="BV399" s="98"/>
      <c r="BW399" s="98"/>
      <c r="BX399" s="98"/>
      <c r="BY399" s="98"/>
      <c r="BZ399" s="98"/>
      <c r="CA399" s="98"/>
      <c r="CB399" s="98"/>
      <c r="CH399" s="97"/>
      <c r="CI399" s="98"/>
      <c r="CJ399" s="98"/>
      <c r="CK399" s="98"/>
      <c r="CL399" s="98"/>
      <c r="CM399" s="98"/>
      <c r="CN399" s="98"/>
      <c r="CO399" s="98"/>
      <c r="CP399" s="98"/>
      <c r="CQ399" s="98"/>
      <c r="CR399" s="98"/>
      <c r="CS399" s="98"/>
      <c r="CT399" s="98"/>
      <c r="CU399" s="98"/>
      <c r="DA399" s="97"/>
      <c r="DB399" s="98"/>
      <c r="DC399" s="98"/>
      <c r="DD399" s="98"/>
      <c r="DE399" s="98"/>
      <c r="DF399" s="98"/>
      <c r="DG399" s="98"/>
      <c r="DH399" s="98"/>
      <c r="DI399" s="98"/>
      <c r="DJ399" s="98"/>
      <c r="DK399" s="98"/>
      <c r="DL399" s="98"/>
      <c r="DM399" s="98"/>
      <c r="DN399" s="98"/>
    </row>
    <row r="400" spans="1:118" hidden="1" outlineLevel="1">
      <c r="A400" s="413" t="str">
        <f>A30</f>
        <v>[Related Party 14]</v>
      </c>
      <c r="B400" s="97"/>
      <c r="C400" s="97"/>
      <c r="D400" s="97"/>
      <c r="E400" s="97"/>
      <c r="F400" s="97"/>
      <c r="G400" s="97"/>
      <c r="H400" s="97"/>
      <c r="I400" s="97"/>
      <c r="J400" s="93"/>
      <c r="K400" s="98"/>
      <c r="L400" s="98"/>
      <c r="M400" s="98"/>
      <c r="N400" s="98"/>
      <c r="O400" s="98"/>
      <c r="P400" s="97"/>
      <c r="Q400" s="97"/>
      <c r="R400" s="97"/>
      <c r="S400" s="97"/>
      <c r="T400" s="97"/>
      <c r="U400" s="97"/>
      <c r="V400" s="97"/>
      <c r="W400" s="97"/>
      <c r="X400" s="97"/>
      <c r="Y400" s="97"/>
      <c r="Z400" s="97"/>
      <c r="AA400" s="97"/>
      <c r="AB400" s="97"/>
      <c r="AC400" s="97"/>
      <c r="AD400" s="98"/>
      <c r="AE400" s="98"/>
      <c r="AF400" s="98"/>
      <c r="AG400" s="98"/>
      <c r="AH400" s="98"/>
      <c r="AI400" s="98"/>
      <c r="AJ400" s="98"/>
      <c r="AK400" s="98"/>
      <c r="AL400" s="98"/>
      <c r="AM400" s="98"/>
      <c r="AN400" s="98"/>
      <c r="AO400" s="98"/>
      <c r="AP400" s="98"/>
      <c r="AQ400" s="97"/>
      <c r="AV400" s="97"/>
      <c r="AW400" s="98"/>
      <c r="AX400" s="98"/>
      <c r="AY400" s="98"/>
      <c r="AZ400" s="98"/>
      <c r="BA400" s="98"/>
      <c r="BB400" s="98"/>
      <c r="BC400" s="98"/>
      <c r="BD400" s="98"/>
      <c r="BE400" s="98"/>
      <c r="BF400" s="98"/>
      <c r="BG400" s="98"/>
      <c r="BH400" s="98"/>
      <c r="BI400" s="98"/>
      <c r="BO400" s="97"/>
      <c r="BP400" s="98"/>
      <c r="BQ400" s="98"/>
      <c r="BR400" s="98"/>
      <c r="BS400" s="98"/>
      <c r="BT400" s="98"/>
      <c r="BU400" s="98"/>
      <c r="BV400" s="98"/>
      <c r="BW400" s="98"/>
      <c r="BX400" s="98"/>
      <c r="BY400" s="98"/>
      <c r="BZ400" s="98"/>
      <c r="CA400" s="98"/>
      <c r="CB400" s="98"/>
      <c r="CH400" s="97"/>
      <c r="CI400" s="98"/>
      <c r="CJ400" s="98"/>
      <c r="CK400" s="98"/>
      <c r="CL400" s="98"/>
      <c r="CM400" s="98"/>
      <c r="CN400" s="98"/>
      <c r="CO400" s="98"/>
      <c r="CP400" s="98"/>
      <c r="CQ400" s="98"/>
      <c r="CR400" s="98"/>
      <c r="CS400" s="98"/>
      <c r="CT400" s="98"/>
      <c r="CU400" s="98"/>
      <c r="DA400" s="97"/>
      <c r="DB400" s="98"/>
      <c r="DC400" s="98"/>
      <c r="DD400" s="98"/>
      <c r="DE400" s="98"/>
      <c r="DF400" s="98"/>
      <c r="DG400" s="98"/>
      <c r="DH400" s="98"/>
      <c r="DI400" s="98"/>
      <c r="DJ400" s="98"/>
      <c r="DK400" s="98"/>
      <c r="DL400" s="98"/>
      <c r="DM400" s="98"/>
      <c r="DN400" s="98"/>
    </row>
    <row r="401" spans="1:118" hidden="1" outlineLevel="1">
      <c r="A401" s="97" t="s">
        <v>784</v>
      </c>
      <c r="B401" s="97" t="s">
        <v>785</v>
      </c>
      <c r="C401" s="97"/>
      <c r="D401" s="97"/>
      <c r="E401" s="97"/>
      <c r="F401" s="97"/>
      <c r="G401" s="97"/>
      <c r="H401" s="97"/>
      <c r="I401" s="97"/>
      <c r="J401" s="93" t="s">
        <v>631</v>
      </c>
      <c r="K401" s="403"/>
      <c r="L401" s="438"/>
      <c r="M401" s="438"/>
      <c r="N401" s="438"/>
      <c r="O401" s="438"/>
      <c r="P401" s="97"/>
      <c r="Q401" s="97"/>
      <c r="R401" s="97"/>
      <c r="S401" s="97"/>
      <c r="T401" s="97"/>
      <c r="U401" s="97"/>
      <c r="V401" s="97"/>
      <c r="W401" s="97"/>
      <c r="X401" s="97"/>
      <c r="Y401" s="97"/>
      <c r="Z401" s="97"/>
      <c r="AA401" s="97"/>
      <c r="AB401" s="97"/>
      <c r="AC401" s="97"/>
      <c r="AD401" s="98"/>
      <c r="AE401" s="98"/>
      <c r="AF401" s="98"/>
      <c r="AG401" s="98"/>
      <c r="AH401" s="98"/>
      <c r="AI401" s="98"/>
      <c r="AJ401" s="98"/>
      <c r="AK401" s="98"/>
      <c r="AL401" s="98"/>
      <c r="AM401" s="98"/>
      <c r="AN401" s="98"/>
      <c r="AO401" s="98"/>
      <c r="AP401" s="98"/>
      <c r="AQ401" s="97"/>
      <c r="AV401" s="97"/>
      <c r="AW401" s="98"/>
      <c r="AX401" s="98"/>
      <c r="AY401" s="98"/>
      <c r="AZ401" s="98"/>
      <c r="BA401" s="98"/>
      <c r="BB401" s="98"/>
      <c r="BC401" s="98"/>
      <c r="BD401" s="98"/>
      <c r="BE401" s="98"/>
      <c r="BF401" s="98"/>
      <c r="BG401" s="98"/>
      <c r="BH401" s="98"/>
      <c r="BI401" s="98"/>
      <c r="BO401" s="97"/>
      <c r="BP401" s="98"/>
      <c r="BQ401" s="98"/>
      <c r="BR401" s="98"/>
      <c r="BS401" s="98"/>
      <c r="BT401" s="98"/>
      <c r="BU401" s="98"/>
      <c r="BV401" s="98"/>
      <c r="BW401" s="98"/>
      <c r="BX401" s="98"/>
      <c r="BY401" s="98"/>
      <c r="BZ401" s="98"/>
      <c r="CA401" s="98"/>
      <c r="CB401" s="98"/>
      <c r="CH401" s="97"/>
      <c r="CI401" s="98"/>
      <c r="CJ401" s="98"/>
      <c r="CK401" s="98"/>
      <c r="CL401" s="98"/>
      <c r="CM401" s="98"/>
      <c r="CN401" s="98"/>
      <c r="CO401" s="98"/>
      <c r="CP401" s="98"/>
      <c r="CQ401" s="98"/>
      <c r="CR401" s="98"/>
      <c r="CS401" s="98"/>
      <c r="CT401" s="98"/>
      <c r="CU401" s="98"/>
      <c r="DA401" s="97"/>
      <c r="DB401" s="98"/>
      <c r="DC401" s="98"/>
      <c r="DD401" s="98"/>
      <c r="DE401" s="98"/>
      <c r="DF401" s="98"/>
      <c r="DG401" s="98"/>
      <c r="DH401" s="98"/>
      <c r="DI401" s="98"/>
      <c r="DJ401" s="98"/>
      <c r="DK401" s="98"/>
      <c r="DL401" s="98"/>
      <c r="DM401" s="98"/>
      <c r="DN401" s="98"/>
    </row>
    <row r="402" spans="1:118" hidden="1" outlineLevel="1">
      <c r="A402" s="97" t="s">
        <v>784</v>
      </c>
      <c r="B402" s="97" t="s">
        <v>767</v>
      </c>
      <c r="C402" s="97"/>
      <c r="D402" s="97"/>
      <c r="E402" s="97"/>
      <c r="F402" s="97"/>
      <c r="G402" s="97"/>
      <c r="H402" s="97"/>
      <c r="I402" s="97"/>
      <c r="J402" s="93" t="s">
        <v>631</v>
      </c>
      <c r="K402" s="403"/>
      <c r="L402" s="438"/>
      <c r="M402" s="438"/>
      <c r="N402" s="438"/>
      <c r="O402" s="438"/>
      <c r="P402" s="97"/>
      <c r="Q402" s="97"/>
      <c r="R402" s="97"/>
      <c r="S402" s="97"/>
      <c r="T402" s="97"/>
      <c r="U402" s="97"/>
      <c r="V402" s="97"/>
      <c r="W402" s="97"/>
      <c r="X402" s="97"/>
      <c r="Y402" s="97"/>
      <c r="Z402" s="97"/>
      <c r="AA402" s="97"/>
      <c r="AB402" s="97"/>
      <c r="AC402" s="97"/>
      <c r="AD402" s="98"/>
      <c r="AE402" s="98"/>
      <c r="AF402" s="98"/>
      <c r="AG402" s="98"/>
      <c r="AH402" s="98"/>
      <c r="AI402" s="98"/>
      <c r="AJ402" s="98"/>
      <c r="AK402" s="98"/>
      <c r="AL402" s="98"/>
      <c r="AM402" s="98"/>
      <c r="AN402" s="98"/>
      <c r="AO402" s="98"/>
      <c r="AP402" s="98"/>
      <c r="AQ402" s="97"/>
      <c r="AV402" s="97"/>
      <c r="AW402" s="98"/>
      <c r="AX402" s="98"/>
      <c r="AY402" s="98"/>
      <c r="AZ402" s="98"/>
      <c r="BA402" s="98"/>
      <c r="BB402" s="98"/>
      <c r="BC402" s="98"/>
      <c r="BD402" s="98"/>
      <c r="BE402" s="98"/>
      <c r="BF402" s="98"/>
      <c r="BG402" s="98"/>
      <c r="BH402" s="98"/>
      <c r="BI402" s="98"/>
      <c r="BO402" s="97"/>
      <c r="BP402" s="98"/>
      <c r="BQ402" s="98"/>
      <c r="BR402" s="98"/>
      <c r="BS402" s="98"/>
      <c r="BT402" s="98"/>
      <c r="BU402" s="98"/>
      <c r="BV402" s="98"/>
      <c r="BW402" s="98"/>
      <c r="BX402" s="98"/>
      <c r="BY402" s="98"/>
      <c r="BZ402" s="98"/>
      <c r="CA402" s="98"/>
      <c r="CB402" s="98"/>
      <c r="CH402" s="97"/>
      <c r="CI402" s="98"/>
      <c r="CJ402" s="98"/>
      <c r="CK402" s="98"/>
      <c r="CL402" s="98"/>
      <c r="CM402" s="98"/>
      <c r="CN402" s="98"/>
      <c r="CO402" s="98"/>
      <c r="CP402" s="98"/>
      <c r="CQ402" s="98"/>
      <c r="CR402" s="98"/>
      <c r="CS402" s="98"/>
      <c r="CT402" s="98"/>
      <c r="CU402" s="98"/>
      <c r="DA402" s="97"/>
      <c r="DB402" s="98"/>
      <c r="DC402" s="98"/>
      <c r="DD402" s="98"/>
      <c r="DE402" s="98"/>
      <c r="DF402" s="98"/>
      <c r="DG402" s="98"/>
      <c r="DH402" s="98"/>
      <c r="DI402" s="98"/>
      <c r="DJ402" s="98"/>
      <c r="DK402" s="98"/>
      <c r="DL402" s="98"/>
      <c r="DM402" s="98"/>
      <c r="DN402" s="98"/>
    </row>
    <row r="403" spans="1:118" hidden="1" outlineLevel="1">
      <c r="A403" s="97" t="s">
        <v>784</v>
      </c>
      <c r="B403" s="97" t="s">
        <v>786</v>
      </c>
      <c r="C403" s="97"/>
      <c r="D403" s="97"/>
      <c r="E403" s="97"/>
      <c r="F403" s="97"/>
      <c r="G403" s="97"/>
      <c r="H403" s="97"/>
      <c r="I403" s="97"/>
      <c r="J403" s="93" t="s">
        <v>252</v>
      </c>
      <c r="K403" s="409">
        <f t="shared" ref="K403:O403" si="161">IFERROR(K402/K401,0)</f>
        <v>0</v>
      </c>
      <c r="L403" s="440">
        <f t="shared" si="161"/>
        <v>0</v>
      </c>
      <c r="M403" s="440">
        <f t="shared" si="161"/>
        <v>0</v>
      </c>
      <c r="N403" s="440">
        <f t="shared" si="161"/>
        <v>0</v>
      </c>
      <c r="O403" s="440">
        <f t="shared" si="161"/>
        <v>0</v>
      </c>
      <c r="P403" s="97"/>
      <c r="Q403" s="97"/>
      <c r="R403" s="97"/>
      <c r="S403" s="97"/>
      <c r="T403" s="97"/>
      <c r="U403" s="97"/>
      <c r="V403" s="97"/>
      <c r="W403" s="97"/>
      <c r="X403" s="97"/>
      <c r="Y403" s="97"/>
      <c r="Z403" s="97"/>
      <c r="AA403" s="97"/>
      <c r="AB403" s="97"/>
      <c r="AC403" s="97"/>
      <c r="AD403" s="98"/>
      <c r="AE403" s="98"/>
      <c r="AF403" s="98"/>
      <c r="AG403" s="98"/>
      <c r="AH403" s="98"/>
      <c r="AI403" s="98"/>
      <c r="AJ403" s="98"/>
      <c r="AK403" s="98"/>
      <c r="AL403" s="98"/>
      <c r="AM403" s="98"/>
      <c r="AN403" s="98"/>
      <c r="AO403" s="98"/>
      <c r="AP403" s="98"/>
      <c r="AQ403" s="97"/>
      <c r="AV403" s="97"/>
      <c r="AW403" s="98"/>
      <c r="AX403" s="98"/>
      <c r="AY403" s="98"/>
      <c r="AZ403" s="98"/>
      <c r="BA403" s="98"/>
      <c r="BB403" s="98"/>
      <c r="BC403" s="98"/>
      <c r="BD403" s="98"/>
      <c r="BE403" s="98"/>
      <c r="BF403" s="98"/>
      <c r="BG403" s="98"/>
      <c r="BH403" s="98"/>
      <c r="BI403" s="98"/>
      <c r="BO403" s="97"/>
      <c r="BP403" s="98"/>
      <c r="BQ403" s="98"/>
      <c r="BR403" s="98"/>
      <c r="BS403" s="98"/>
      <c r="BT403" s="98"/>
      <c r="BU403" s="98"/>
      <c r="BV403" s="98"/>
      <c r="BW403" s="98"/>
      <c r="BX403" s="98"/>
      <c r="BY403" s="98"/>
      <c r="BZ403" s="98"/>
      <c r="CA403" s="98"/>
      <c r="CB403" s="98"/>
      <c r="CH403" s="97"/>
      <c r="CI403" s="98"/>
      <c r="CJ403" s="98"/>
      <c r="CK403" s="98"/>
      <c r="CL403" s="98"/>
      <c r="CM403" s="98"/>
      <c r="CN403" s="98"/>
      <c r="CO403" s="98"/>
      <c r="CP403" s="98"/>
      <c r="CQ403" s="98"/>
      <c r="CR403" s="98"/>
      <c r="CS403" s="98"/>
      <c r="CT403" s="98"/>
      <c r="CU403" s="98"/>
      <c r="DA403" s="97"/>
      <c r="DB403" s="98"/>
      <c r="DC403" s="98"/>
      <c r="DD403" s="98"/>
      <c r="DE403" s="98"/>
      <c r="DF403" s="98"/>
      <c r="DG403" s="98"/>
      <c r="DH403" s="98"/>
      <c r="DI403" s="98"/>
      <c r="DJ403" s="98"/>
      <c r="DK403" s="98"/>
      <c r="DL403" s="98"/>
      <c r="DM403" s="98"/>
      <c r="DN403" s="98"/>
    </row>
    <row r="404" spans="1:118" hidden="1" outlineLevel="1">
      <c r="A404" s="97" t="s">
        <v>787</v>
      </c>
      <c r="B404" s="97" t="s">
        <v>767</v>
      </c>
      <c r="C404" s="97"/>
      <c r="D404" s="97"/>
      <c r="E404" s="97"/>
      <c r="F404" s="97"/>
      <c r="G404" s="97"/>
      <c r="H404" s="97"/>
      <c r="I404" s="97"/>
      <c r="J404" s="93" t="s">
        <v>631</v>
      </c>
      <c r="K404" s="403"/>
      <c r="L404" s="438"/>
      <c r="M404" s="438"/>
      <c r="N404" s="438"/>
      <c r="O404" s="438"/>
      <c r="P404" s="97"/>
      <c r="Q404" s="97"/>
      <c r="R404" s="97"/>
      <c r="S404" s="97"/>
      <c r="T404" s="97"/>
      <c r="U404" s="97"/>
      <c r="V404" s="97"/>
      <c r="W404" s="97"/>
      <c r="X404" s="97"/>
      <c r="Y404" s="97"/>
      <c r="Z404" s="97"/>
      <c r="AA404" s="97"/>
      <c r="AB404" s="97"/>
      <c r="AC404" s="97"/>
      <c r="AD404" s="98"/>
      <c r="AE404" s="98"/>
      <c r="AF404" s="98"/>
      <c r="AG404" s="98"/>
      <c r="AH404" s="98"/>
      <c r="AI404" s="98"/>
      <c r="AJ404" s="98"/>
      <c r="AK404" s="98"/>
      <c r="AL404" s="98"/>
      <c r="AM404" s="98"/>
      <c r="AN404" s="98"/>
      <c r="AO404" s="98"/>
      <c r="AP404" s="98"/>
      <c r="AQ404" s="97"/>
      <c r="AV404" s="97"/>
      <c r="AW404" s="98"/>
      <c r="AX404" s="98"/>
      <c r="AY404" s="98"/>
      <c r="AZ404" s="98"/>
      <c r="BA404" s="98"/>
      <c r="BB404" s="98"/>
      <c r="BC404" s="98"/>
      <c r="BD404" s="98"/>
      <c r="BE404" s="98"/>
      <c r="BF404" s="98"/>
      <c r="BG404" s="98"/>
      <c r="BH404" s="98"/>
      <c r="BI404" s="98"/>
      <c r="BO404" s="97"/>
      <c r="BP404" s="98"/>
      <c r="BQ404" s="98"/>
      <c r="BR404" s="98"/>
      <c r="BS404" s="98"/>
      <c r="BT404" s="98"/>
      <c r="BU404" s="98"/>
      <c r="BV404" s="98"/>
      <c r="BW404" s="98"/>
      <c r="BX404" s="98"/>
      <c r="BY404" s="98"/>
      <c r="BZ404" s="98"/>
      <c r="CA404" s="98"/>
      <c r="CB404" s="98"/>
      <c r="CH404" s="97"/>
      <c r="CI404" s="98"/>
      <c r="CJ404" s="98"/>
      <c r="CK404" s="98"/>
      <c r="CL404" s="98"/>
      <c r="CM404" s="98"/>
      <c r="CN404" s="98"/>
      <c r="CO404" s="98"/>
      <c r="CP404" s="98"/>
      <c r="CQ404" s="98"/>
      <c r="CR404" s="98"/>
      <c r="CS404" s="98"/>
      <c r="CT404" s="98"/>
      <c r="CU404" s="98"/>
      <c r="DA404" s="97"/>
      <c r="DB404" s="98"/>
      <c r="DC404" s="98"/>
      <c r="DD404" s="98"/>
      <c r="DE404" s="98"/>
      <c r="DF404" s="98"/>
      <c r="DG404" s="98"/>
      <c r="DH404" s="98"/>
      <c r="DI404" s="98"/>
      <c r="DJ404" s="98"/>
      <c r="DK404" s="98"/>
      <c r="DL404" s="98"/>
      <c r="DM404" s="98"/>
      <c r="DN404" s="98"/>
    </row>
    <row r="405" spans="1:118" hidden="1" outlineLevel="1">
      <c r="A405" s="410" t="s">
        <v>796</v>
      </c>
      <c r="B405" s="97" t="s">
        <v>785</v>
      </c>
      <c r="C405" s="97"/>
      <c r="D405" s="97"/>
      <c r="E405" s="97"/>
      <c r="F405" s="97"/>
      <c r="G405" s="97"/>
      <c r="H405" s="97"/>
      <c r="I405" s="97"/>
      <c r="J405" s="93" t="s">
        <v>631</v>
      </c>
      <c r="K405" s="403"/>
      <c r="L405" s="438"/>
      <c r="M405" s="438"/>
      <c r="N405" s="438"/>
      <c r="O405" s="438"/>
      <c r="P405" s="97"/>
      <c r="Q405" s="97"/>
      <c r="R405" s="97"/>
      <c r="S405" s="97"/>
      <c r="T405" s="97"/>
      <c r="U405" s="97"/>
      <c r="V405" s="97"/>
      <c r="W405" s="97"/>
      <c r="X405" s="97"/>
      <c r="Y405" s="97"/>
      <c r="Z405" s="97"/>
      <c r="AA405" s="97"/>
      <c r="AB405" s="97"/>
      <c r="AC405" s="97"/>
      <c r="AD405" s="98"/>
      <c r="AE405" s="98"/>
      <c r="AF405" s="98"/>
      <c r="AG405" s="98"/>
      <c r="AH405" s="98"/>
      <c r="AI405" s="98"/>
      <c r="AJ405" s="98"/>
      <c r="AK405" s="98"/>
      <c r="AL405" s="98"/>
      <c r="AM405" s="98"/>
      <c r="AN405" s="98"/>
      <c r="AO405" s="98"/>
      <c r="AP405" s="98"/>
      <c r="AQ405" s="97"/>
      <c r="AV405" s="97"/>
      <c r="AW405" s="98"/>
      <c r="AX405" s="98"/>
      <c r="AY405" s="98"/>
      <c r="AZ405" s="98"/>
      <c r="BA405" s="98"/>
      <c r="BB405" s="98"/>
      <c r="BC405" s="98"/>
      <c r="BD405" s="98"/>
      <c r="BE405" s="98"/>
      <c r="BF405" s="98"/>
      <c r="BG405" s="98"/>
      <c r="BH405" s="98"/>
      <c r="BI405" s="98"/>
      <c r="BO405" s="97"/>
      <c r="BP405" s="98"/>
      <c r="BQ405" s="98"/>
      <c r="BR405" s="98"/>
      <c r="BS405" s="98"/>
      <c r="BT405" s="98"/>
      <c r="BU405" s="98"/>
      <c r="BV405" s="98"/>
      <c r="BW405" s="98"/>
      <c r="BX405" s="98"/>
      <c r="BY405" s="98"/>
      <c r="BZ405" s="98"/>
      <c r="CA405" s="98"/>
      <c r="CB405" s="98"/>
      <c r="CH405" s="97"/>
      <c r="CI405" s="98"/>
      <c r="CJ405" s="98"/>
      <c r="CK405" s="98"/>
      <c r="CL405" s="98"/>
      <c r="CM405" s="98"/>
      <c r="CN405" s="98"/>
      <c r="CO405" s="98"/>
      <c r="CP405" s="98"/>
      <c r="CQ405" s="98"/>
      <c r="CR405" s="98"/>
      <c r="CS405" s="98"/>
      <c r="CT405" s="98"/>
      <c r="CU405" s="98"/>
      <c r="DA405" s="97"/>
      <c r="DB405" s="98"/>
      <c r="DC405" s="98"/>
      <c r="DD405" s="98"/>
      <c r="DE405" s="98"/>
      <c r="DF405" s="98"/>
      <c r="DG405" s="98"/>
      <c r="DH405" s="98"/>
      <c r="DI405" s="98"/>
      <c r="DJ405" s="98"/>
      <c r="DK405" s="98"/>
      <c r="DL405" s="98"/>
      <c r="DM405" s="98"/>
      <c r="DN405" s="98"/>
    </row>
    <row r="406" spans="1:118" hidden="1" outlineLevel="1">
      <c r="A406" s="411" t="str">
        <f>A405</f>
        <v>[ESO Affiliate or Related Undertaking that do not trade / transact with the ESO 1]</v>
      </c>
      <c r="B406" s="97" t="s">
        <v>767</v>
      </c>
      <c r="C406" s="97"/>
      <c r="D406" s="97"/>
      <c r="E406" s="97"/>
      <c r="F406" s="97"/>
      <c r="G406" s="97"/>
      <c r="H406" s="97"/>
      <c r="I406" s="97"/>
      <c r="J406" s="93" t="s">
        <v>631</v>
      </c>
      <c r="K406" s="403"/>
      <c r="L406" s="438"/>
      <c r="M406" s="438"/>
      <c r="N406" s="438"/>
      <c r="O406" s="438"/>
      <c r="P406" s="97"/>
      <c r="Q406" s="97"/>
      <c r="R406" s="97"/>
      <c r="S406" s="97"/>
      <c r="T406" s="97"/>
      <c r="U406" s="97"/>
      <c r="V406" s="97"/>
      <c r="W406" s="97"/>
      <c r="X406" s="97"/>
      <c r="Y406" s="97"/>
      <c r="Z406" s="97"/>
      <c r="AA406" s="97"/>
      <c r="AB406" s="97"/>
      <c r="AC406" s="97"/>
      <c r="AD406" s="98"/>
      <c r="AE406" s="98"/>
      <c r="AF406" s="98"/>
      <c r="AG406" s="98"/>
      <c r="AH406" s="98"/>
      <c r="AI406" s="98"/>
      <c r="AJ406" s="98"/>
      <c r="AK406" s="98"/>
      <c r="AL406" s="98"/>
      <c r="AM406" s="98"/>
      <c r="AN406" s="98"/>
      <c r="AO406" s="98"/>
      <c r="AP406" s="98"/>
      <c r="AQ406" s="97"/>
      <c r="AV406" s="97"/>
      <c r="AW406" s="98"/>
      <c r="AX406" s="98"/>
      <c r="AY406" s="98"/>
      <c r="AZ406" s="98"/>
      <c r="BA406" s="98"/>
      <c r="BB406" s="98"/>
      <c r="BC406" s="98"/>
      <c r="BD406" s="98"/>
      <c r="BE406" s="98"/>
      <c r="BF406" s="98"/>
      <c r="BG406" s="98"/>
      <c r="BH406" s="98"/>
      <c r="BI406" s="98"/>
      <c r="BO406" s="97"/>
      <c r="BP406" s="98"/>
      <c r="BQ406" s="98"/>
      <c r="BR406" s="98"/>
      <c r="BS406" s="98"/>
      <c r="BT406" s="98"/>
      <c r="BU406" s="98"/>
      <c r="BV406" s="98"/>
      <c r="BW406" s="98"/>
      <c r="BX406" s="98"/>
      <c r="BY406" s="98"/>
      <c r="BZ406" s="98"/>
      <c r="CA406" s="98"/>
      <c r="CB406" s="98"/>
      <c r="CH406" s="97"/>
      <c r="CI406" s="98"/>
      <c r="CJ406" s="98"/>
      <c r="CK406" s="98"/>
      <c r="CL406" s="98"/>
      <c r="CM406" s="98"/>
      <c r="CN406" s="98"/>
      <c r="CO406" s="98"/>
      <c r="CP406" s="98"/>
      <c r="CQ406" s="98"/>
      <c r="CR406" s="98"/>
      <c r="CS406" s="98"/>
      <c r="CT406" s="98"/>
      <c r="CU406" s="98"/>
      <c r="DA406" s="97"/>
      <c r="DB406" s="98"/>
      <c r="DC406" s="98"/>
      <c r="DD406" s="98"/>
      <c r="DE406" s="98"/>
      <c r="DF406" s="98"/>
      <c r="DG406" s="98"/>
      <c r="DH406" s="98"/>
      <c r="DI406" s="98"/>
      <c r="DJ406" s="98"/>
      <c r="DK406" s="98"/>
      <c r="DL406" s="98"/>
      <c r="DM406" s="98"/>
      <c r="DN406" s="98"/>
    </row>
    <row r="407" spans="1:118" hidden="1" outlineLevel="1">
      <c r="A407" s="411" t="str">
        <f>A405</f>
        <v>[ESO Affiliate or Related Undertaking that do not trade / transact with the ESO 1]</v>
      </c>
      <c r="B407" s="97" t="s">
        <v>786</v>
      </c>
      <c r="C407" s="97"/>
      <c r="D407" s="97"/>
      <c r="E407" s="97"/>
      <c r="F407" s="97"/>
      <c r="G407" s="97"/>
      <c r="H407" s="97"/>
      <c r="I407" s="97"/>
      <c r="J407" s="93" t="s">
        <v>252</v>
      </c>
      <c r="K407" s="409">
        <f t="shared" ref="K407:O407" si="162">IFERROR(K406/K405,0)</f>
        <v>0</v>
      </c>
      <c r="L407" s="440">
        <f t="shared" si="162"/>
        <v>0</v>
      </c>
      <c r="M407" s="440">
        <f t="shared" si="162"/>
        <v>0</v>
      </c>
      <c r="N407" s="440">
        <f t="shared" si="162"/>
        <v>0</v>
      </c>
      <c r="O407" s="440">
        <f t="shared" si="162"/>
        <v>0</v>
      </c>
      <c r="P407" s="97"/>
      <c r="Q407" s="97"/>
      <c r="R407" s="97"/>
      <c r="S407" s="97"/>
      <c r="T407" s="97"/>
      <c r="U407" s="97"/>
      <c r="V407" s="97"/>
      <c r="W407" s="97"/>
      <c r="X407" s="97"/>
      <c r="Y407" s="97"/>
      <c r="Z407" s="97"/>
      <c r="AA407" s="97"/>
      <c r="AB407" s="97"/>
      <c r="AC407" s="97"/>
      <c r="AD407" s="98"/>
      <c r="AE407" s="98"/>
      <c r="AF407" s="98"/>
      <c r="AG407" s="98"/>
      <c r="AH407" s="98"/>
      <c r="AI407" s="98"/>
      <c r="AJ407" s="98"/>
      <c r="AK407" s="98"/>
      <c r="AL407" s="98"/>
      <c r="AM407" s="98"/>
      <c r="AN407" s="98"/>
      <c r="AO407" s="98"/>
      <c r="AP407" s="98"/>
      <c r="AQ407" s="97"/>
      <c r="AV407" s="97"/>
      <c r="AW407" s="98"/>
      <c r="AX407" s="98"/>
      <c r="AY407" s="98"/>
      <c r="AZ407" s="98"/>
      <c r="BA407" s="98"/>
      <c r="BB407" s="98"/>
      <c r="BC407" s="98"/>
      <c r="BD407" s="98"/>
      <c r="BE407" s="98"/>
      <c r="BF407" s="98"/>
      <c r="BG407" s="98"/>
      <c r="BH407" s="98"/>
      <c r="BI407" s="98"/>
      <c r="BO407" s="97"/>
      <c r="BP407" s="98"/>
      <c r="BQ407" s="98"/>
      <c r="BR407" s="98"/>
      <c r="BS407" s="98"/>
      <c r="BT407" s="98"/>
      <c r="BU407" s="98"/>
      <c r="BV407" s="98"/>
      <c r="BW407" s="98"/>
      <c r="BX407" s="98"/>
      <c r="BY407" s="98"/>
      <c r="BZ407" s="98"/>
      <c r="CA407" s="98"/>
      <c r="CB407" s="98"/>
      <c r="CH407" s="97"/>
      <c r="CI407" s="98"/>
      <c r="CJ407" s="98"/>
      <c r="CK407" s="98"/>
      <c r="CL407" s="98"/>
      <c r="CM407" s="98"/>
      <c r="CN407" s="98"/>
      <c r="CO407" s="98"/>
      <c r="CP407" s="98"/>
      <c r="CQ407" s="98"/>
      <c r="CR407" s="98"/>
      <c r="CS407" s="98"/>
      <c r="CT407" s="98"/>
      <c r="CU407" s="98"/>
      <c r="DA407" s="97"/>
      <c r="DB407" s="98"/>
      <c r="DC407" s="98"/>
      <c r="DD407" s="98"/>
      <c r="DE407" s="98"/>
      <c r="DF407" s="98"/>
      <c r="DG407" s="98"/>
      <c r="DH407" s="98"/>
      <c r="DI407" s="98"/>
      <c r="DJ407" s="98"/>
      <c r="DK407" s="98"/>
      <c r="DL407" s="98"/>
      <c r="DM407" s="98"/>
      <c r="DN407" s="98"/>
    </row>
    <row r="408" spans="1:118" hidden="1" outlineLevel="1">
      <c r="A408" s="410" t="s">
        <v>797</v>
      </c>
      <c r="B408" s="97" t="s">
        <v>785</v>
      </c>
      <c r="C408" s="97"/>
      <c r="D408" s="97"/>
      <c r="E408" s="97"/>
      <c r="F408" s="97"/>
      <c r="G408" s="97"/>
      <c r="H408" s="97"/>
      <c r="I408" s="97"/>
      <c r="J408" s="93" t="s">
        <v>631</v>
      </c>
      <c r="K408" s="403"/>
      <c r="L408" s="438"/>
      <c r="M408" s="438"/>
      <c r="N408" s="438"/>
      <c r="O408" s="438"/>
      <c r="P408" s="97"/>
      <c r="Q408" s="97"/>
      <c r="R408" s="97"/>
      <c r="S408" s="97"/>
      <c r="T408" s="97"/>
      <c r="U408" s="97"/>
      <c r="V408" s="97"/>
      <c r="W408" s="97"/>
      <c r="X408" s="97"/>
      <c r="Y408" s="97"/>
      <c r="Z408" s="97"/>
      <c r="AA408" s="97"/>
      <c r="AB408" s="97"/>
      <c r="AC408" s="97"/>
      <c r="AD408" s="98"/>
      <c r="AE408" s="98"/>
      <c r="AF408" s="98"/>
      <c r="AG408" s="98"/>
      <c r="AH408" s="98"/>
      <c r="AI408" s="98"/>
      <c r="AJ408" s="98"/>
      <c r="AK408" s="98"/>
      <c r="AL408" s="98"/>
      <c r="AM408" s="98"/>
      <c r="AN408" s="98"/>
      <c r="AO408" s="98"/>
      <c r="AP408" s="98"/>
      <c r="AQ408" s="97"/>
      <c r="AV408" s="97"/>
      <c r="AW408" s="98"/>
      <c r="AX408" s="98"/>
      <c r="AY408" s="98"/>
      <c r="AZ408" s="98"/>
      <c r="BA408" s="98"/>
      <c r="BB408" s="98"/>
      <c r="BC408" s="98"/>
      <c r="BD408" s="98"/>
      <c r="BE408" s="98"/>
      <c r="BF408" s="98"/>
      <c r="BG408" s="98"/>
      <c r="BH408" s="98"/>
      <c r="BI408" s="98"/>
      <c r="BO408" s="97"/>
      <c r="BP408" s="98"/>
      <c r="BQ408" s="98"/>
      <c r="BR408" s="98"/>
      <c r="BS408" s="98"/>
      <c r="BT408" s="98"/>
      <c r="BU408" s="98"/>
      <c r="BV408" s="98"/>
      <c r="BW408" s="98"/>
      <c r="BX408" s="98"/>
      <c r="BY408" s="98"/>
      <c r="BZ408" s="98"/>
      <c r="CA408" s="98"/>
      <c r="CB408" s="98"/>
      <c r="CH408" s="97"/>
      <c r="CI408" s="98"/>
      <c r="CJ408" s="98"/>
      <c r="CK408" s="98"/>
      <c r="CL408" s="98"/>
      <c r="CM408" s="98"/>
      <c r="CN408" s="98"/>
      <c r="CO408" s="98"/>
      <c r="CP408" s="98"/>
      <c r="CQ408" s="98"/>
      <c r="CR408" s="98"/>
      <c r="CS408" s="98"/>
      <c r="CT408" s="98"/>
      <c r="CU408" s="98"/>
      <c r="DA408" s="97"/>
      <c r="DB408" s="98"/>
      <c r="DC408" s="98"/>
      <c r="DD408" s="98"/>
      <c r="DE408" s="98"/>
      <c r="DF408" s="98"/>
      <c r="DG408" s="98"/>
      <c r="DH408" s="98"/>
      <c r="DI408" s="98"/>
      <c r="DJ408" s="98"/>
      <c r="DK408" s="98"/>
      <c r="DL408" s="98"/>
      <c r="DM408" s="98"/>
      <c r="DN408" s="98"/>
    </row>
    <row r="409" spans="1:118" hidden="1" outlineLevel="1">
      <c r="A409" s="411" t="str">
        <f>A408</f>
        <v>[ESO Affiliate or Related Undertaking that do not trade / transact with the ESO 2]</v>
      </c>
      <c r="B409" s="97" t="s">
        <v>767</v>
      </c>
      <c r="C409" s="97"/>
      <c r="D409" s="97"/>
      <c r="E409" s="97"/>
      <c r="F409" s="97"/>
      <c r="G409" s="97"/>
      <c r="H409" s="97"/>
      <c r="I409" s="97"/>
      <c r="J409" s="93" t="s">
        <v>631</v>
      </c>
      <c r="K409" s="403"/>
      <c r="L409" s="438"/>
      <c r="M409" s="438"/>
      <c r="N409" s="438"/>
      <c r="O409" s="438"/>
      <c r="P409" s="97"/>
      <c r="Q409" s="97"/>
      <c r="R409" s="97"/>
      <c r="S409" s="97"/>
      <c r="T409" s="97"/>
      <c r="U409" s="97"/>
      <c r="V409" s="97"/>
      <c r="W409" s="97"/>
      <c r="X409" s="97"/>
      <c r="Y409" s="97"/>
      <c r="Z409" s="97"/>
      <c r="AA409" s="97"/>
      <c r="AB409" s="97"/>
      <c r="AC409" s="97"/>
      <c r="AD409" s="98"/>
      <c r="AE409" s="98"/>
      <c r="AF409" s="98"/>
      <c r="AG409" s="98"/>
      <c r="AH409" s="98"/>
      <c r="AI409" s="98"/>
      <c r="AJ409" s="98"/>
      <c r="AK409" s="98"/>
      <c r="AL409" s="98"/>
      <c r="AM409" s="98"/>
      <c r="AN409" s="98"/>
      <c r="AO409" s="98"/>
      <c r="AP409" s="98"/>
      <c r="AQ409" s="97"/>
      <c r="AV409" s="97"/>
      <c r="AW409" s="98"/>
      <c r="AX409" s="98"/>
      <c r="AY409" s="98"/>
      <c r="AZ409" s="98"/>
      <c r="BA409" s="98"/>
      <c r="BB409" s="98"/>
      <c r="BC409" s="98"/>
      <c r="BD409" s="98"/>
      <c r="BE409" s="98"/>
      <c r="BF409" s="98"/>
      <c r="BG409" s="98"/>
      <c r="BH409" s="98"/>
      <c r="BI409" s="98"/>
      <c r="BO409" s="97"/>
      <c r="BP409" s="98"/>
      <c r="BQ409" s="98"/>
      <c r="BR409" s="98"/>
      <c r="BS409" s="98"/>
      <c r="BT409" s="98"/>
      <c r="BU409" s="98"/>
      <c r="BV409" s="98"/>
      <c r="BW409" s="98"/>
      <c r="BX409" s="98"/>
      <c r="BY409" s="98"/>
      <c r="BZ409" s="98"/>
      <c r="CA409" s="98"/>
      <c r="CB409" s="98"/>
      <c r="CH409" s="97"/>
      <c r="CI409" s="98"/>
      <c r="CJ409" s="98"/>
      <c r="CK409" s="98"/>
      <c r="CL409" s="98"/>
      <c r="CM409" s="98"/>
      <c r="CN409" s="98"/>
      <c r="CO409" s="98"/>
      <c r="CP409" s="98"/>
      <c r="CQ409" s="98"/>
      <c r="CR409" s="98"/>
      <c r="CS409" s="98"/>
      <c r="CT409" s="98"/>
      <c r="CU409" s="98"/>
      <c r="DA409" s="97"/>
      <c r="DB409" s="98"/>
      <c r="DC409" s="98"/>
      <c r="DD409" s="98"/>
      <c r="DE409" s="98"/>
      <c r="DF409" s="98"/>
      <c r="DG409" s="98"/>
      <c r="DH409" s="98"/>
      <c r="DI409" s="98"/>
      <c r="DJ409" s="98"/>
      <c r="DK409" s="98"/>
      <c r="DL409" s="98"/>
      <c r="DM409" s="98"/>
      <c r="DN409" s="98"/>
    </row>
    <row r="410" spans="1:118" hidden="1" outlineLevel="1">
      <c r="A410" s="411" t="str">
        <f>A408</f>
        <v>[ESO Affiliate or Related Undertaking that do not trade / transact with the ESO 2]</v>
      </c>
      <c r="B410" s="97" t="s">
        <v>786</v>
      </c>
      <c r="C410" s="97"/>
      <c r="D410" s="97"/>
      <c r="E410" s="97"/>
      <c r="F410" s="97"/>
      <c r="G410" s="97"/>
      <c r="H410" s="97"/>
      <c r="I410" s="97"/>
      <c r="J410" s="93" t="s">
        <v>252</v>
      </c>
      <c r="K410" s="409">
        <f t="shared" ref="K410:O410" si="163">IFERROR(K409/K408,0)</f>
        <v>0</v>
      </c>
      <c r="L410" s="440">
        <f t="shared" si="163"/>
        <v>0</v>
      </c>
      <c r="M410" s="440">
        <f t="shared" si="163"/>
        <v>0</v>
      </c>
      <c r="N410" s="440">
        <f t="shared" si="163"/>
        <v>0</v>
      </c>
      <c r="O410" s="440">
        <f t="shared" si="163"/>
        <v>0</v>
      </c>
      <c r="P410" s="97"/>
      <c r="Q410" s="97"/>
      <c r="R410" s="97"/>
      <c r="S410" s="97"/>
      <c r="T410" s="97"/>
      <c r="U410" s="97"/>
      <c r="V410" s="97"/>
      <c r="W410" s="97"/>
      <c r="X410" s="97"/>
      <c r="Y410" s="97"/>
      <c r="Z410" s="97"/>
      <c r="AA410" s="97"/>
      <c r="AB410" s="97"/>
      <c r="AC410" s="97"/>
      <c r="AD410" s="98"/>
      <c r="AE410" s="98"/>
      <c r="AF410" s="98"/>
      <c r="AG410" s="98"/>
      <c r="AH410" s="98"/>
      <c r="AI410" s="98"/>
      <c r="AJ410" s="98"/>
      <c r="AK410" s="98"/>
      <c r="AL410" s="98"/>
      <c r="AM410" s="98"/>
      <c r="AN410" s="98"/>
      <c r="AO410" s="98"/>
      <c r="AP410" s="98"/>
      <c r="AQ410" s="97"/>
      <c r="AV410" s="97"/>
      <c r="AW410" s="98"/>
      <c r="AX410" s="98"/>
      <c r="AY410" s="98"/>
      <c r="AZ410" s="98"/>
      <c r="BA410" s="98"/>
      <c r="BB410" s="98"/>
      <c r="BC410" s="98"/>
      <c r="BD410" s="98"/>
      <c r="BE410" s="98"/>
      <c r="BF410" s="98"/>
      <c r="BG410" s="98"/>
      <c r="BH410" s="98"/>
      <c r="BI410" s="98"/>
      <c r="BO410" s="97"/>
      <c r="BP410" s="98"/>
      <c r="BQ410" s="98"/>
      <c r="BR410" s="98"/>
      <c r="BS410" s="98"/>
      <c r="BT410" s="98"/>
      <c r="BU410" s="98"/>
      <c r="BV410" s="98"/>
      <c r="BW410" s="98"/>
      <c r="BX410" s="98"/>
      <c r="BY410" s="98"/>
      <c r="BZ410" s="98"/>
      <c r="CA410" s="98"/>
      <c r="CB410" s="98"/>
      <c r="CH410" s="97"/>
      <c r="CI410" s="98"/>
      <c r="CJ410" s="98"/>
      <c r="CK410" s="98"/>
      <c r="CL410" s="98"/>
      <c r="CM410" s="98"/>
      <c r="CN410" s="98"/>
      <c r="CO410" s="98"/>
      <c r="CP410" s="98"/>
      <c r="CQ410" s="98"/>
      <c r="CR410" s="98"/>
      <c r="CS410" s="98"/>
      <c r="CT410" s="98"/>
      <c r="CU410" s="98"/>
      <c r="DA410" s="97"/>
      <c r="DB410" s="98"/>
      <c r="DC410" s="98"/>
      <c r="DD410" s="98"/>
      <c r="DE410" s="98"/>
      <c r="DF410" s="98"/>
      <c r="DG410" s="98"/>
      <c r="DH410" s="98"/>
      <c r="DI410" s="98"/>
      <c r="DJ410" s="98"/>
      <c r="DK410" s="98"/>
      <c r="DL410" s="98"/>
      <c r="DM410" s="98"/>
      <c r="DN410" s="98"/>
    </row>
    <row r="411" spans="1:118" hidden="1" outlineLevel="1">
      <c r="A411" s="410" t="s">
        <v>798</v>
      </c>
      <c r="B411" s="97" t="s">
        <v>785</v>
      </c>
      <c r="C411" s="97"/>
      <c r="D411" s="97"/>
      <c r="E411" s="97"/>
      <c r="F411" s="97"/>
      <c r="G411" s="97"/>
      <c r="H411" s="97"/>
      <c r="I411" s="97"/>
      <c r="J411" s="93" t="s">
        <v>631</v>
      </c>
      <c r="K411" s="403"/>
      <c r="L411" s="438"/>
      <c r="M411" s="438"/>
      <c r="N411" s="438"/>
      <c r="O411" s="438"/>
      <c r="P411" s="97"/>
      <c r="Q411" s="97"/>
      <c r="R411" s="97"/>
      <c r="S411" s="97"/>
      <c r="T411" s="97"/>
      <c r="U411" s="97"/>
      <c r="V411" s="97"/>
      <c r="W411" s="97"/>
      <c r="X411" s="97"/>
      <c r="Y411" s="97"/>
      <c r="Z411" s="97"/>
      <c r="AA411" s="97"/>
      <c r="AB411" s="97"/>
      <c r="AC411" s="97"/>
      <c r="AD411" s="98"/>
      <c r="AE411" s="98"/>
      <c r="AF411" s="98"/>
      <c r="AG411" s="98"/>
      <c r="AH411" s="98"/>
      <c r="AI411" s="98"/>
      <c r="AJ411" s="98"/>
      <c r="AK411" s="98"/>
      <c r="AL411" s="98"/>
      <c r="AM411" s="98"/>
      <c r="AN411" s="98"/>
      <c r="AO411" s="98"/>
      <c r="AP411" s="98"/>
      <c r="AQ411" s="97"/>
      <c r="AV411" s="97"/>
      <c r="AW411" s="98"/>
      <c r="AX411" s="98"/>
      <c r="AY411" s="98"/>
      <c r="AZ411" s="98"/>
      <c r="BA411" s="98"/>
      <c r="BB411" s="98"/>
      <c r="BC411" s="98"/>
      <c r="BD411" s="98"/>
      <c r="BE411" s="98"/>
      <c r="BF411" s="98"/>
      <c r="BG411" s="98"/>
      <c r="BH411" s="98"/>
      <c r="BI411" s="98"/>
      <c r="BO411" s="97"/>
      <c r="BP411" s="98"/>
      <c r="BQ411" s="98"/>
      <c r="BR411" s="98"/>
      <c r="BS411" s="98"/>
      <c r="BT411" s="98"/>
      <c r="BU411" s="98"/>
      <c r="BV411" s="98"/>
      <c r="BW411" s="98"/>
      <c r="BX411" s="98"/>
      <c r="BY411" s="98"/>
      <c r="BZ411" s="98"/>
      <c r="CA411" s="98"/>
      <c r="CB411" s="98"/>
      <c r="CH411" s="97"/>
      <c r="CI411" s="98"/>
      <c r="CJ411" s="98"/>
      <c r="CK411" s="98"/>
      <c r="CL411" s="98"/>
      <c r="CM411" s="98"/>
      <c r="CN411" s="98"/>
      <c r="CO411" s="98"/>
      <c r="CP411" s="98"/>
      <c r="CQ411" s="98"/>
      <c r="CR411" s="98"/>
      <c r="CS411" s="98"/>
      <c r="CT411" s="98"/>
      <c r="CU411" s="98"/>
      <c r="DA411" s="97"/>
      <c r="DB411" s="98"/>
      <c r="DC411" s="98"/>
      <c r="DD411" s="98"/>
      <c r="DE411" s="98"/>
      <c r="DF411" s="98"/>
      <c r="DG411" s="98"/>
      <c r="DH411" s="98"/>
      <c r="DI411" s="98"/>
      <c r="DJ411" s="98"/>
      <c r="DK411" s="98"/>
      <c r="DL411" s="98"/>
      <c r="DM411" s="98"/>
      <c r="DN411" s="98"/>
    </row>
    <row r="412" spans="1:118" hidden="1" outlineLevel="1">
      <c r="A412" s="411" t="str">
        <f>A411</f>
        <v>[ESO Affiliate or Related Undertaking that do not trade / transact with the ESO 3]</v>
      </c>
      <c r="B412" s="97" t="s">
        <v>767</v>
      </c>
      <c r="C412" s="97"/>
      <c r="D412" s="97"/>
      <c r="E412" s="97"/>
      <c r="F412" s="97"/>
      <c r="G412" s="97"/>
      <c r="H412" s="97"/>
      <c r="I412" s="97"/>
      <c r="J412" s="93" t="s">
        <v>631</v>
      </c>
      <c r="K412" s="403"/>
      <c r="L412" s="438"/>
      <c r="M412" s="438"/>
      <c r="N412" s="438"/>
      <c r="O412" s="438"/>
      <c r="P412" s="97"/>
      <c r="Q412" s="97"/>
      <c r="R412" s="97"/>
      <c r="S412" s="97"/>
      <c r="T412" s="97"/>
      <c r="U412" s="97"/>
      <c r="V412" s="97"/>
      <c r="W412" s="97"/>
      <c r="X412" s="97"/>
      <c r="Y412" s="97"/>
      <c r="Z412" s="97"/>
      <c r="AA412" s="97"/>
      <c r="AB412" s="97"/>
      <c r="AC412" s="97"/>
      <c r="AD412" s="98"/>
      <c r="AE412" s="98"/>
      <c r="AF412" s="98"/>
      <c r="AG412" s="98"/>
      <c r="AH412" s="98"/>
      <c r="AI412" s="98"/>
      <c r="AJ412" s="98"/>
      <c r="AK412" s="98"/>
      <c r="AL412" s="98"/>
      <c r="AM412" s="98"/>
      <c r="AN412" s="98"/>
      <c r="AO412" s="98"/>
      <c r="AP412" s="98"/>
      <c r="AQ412" s="97"/>
      <c r="AV412" s="97"/>
      <c r="AW412" s="98"/>
      <c r="AX412" s="98"/>
      <c r="AY412" s="98"/>
      <c r="AZ412" s="98"/>
      <c r="BA412" s="98"/>
      <c r="BB412" s="98"/>
      <c r="BC412" s="98"/>
      <c r="BD412" s="98"/>
      <c r="BE412" s="98"/>
      <c r="BF412" s="98"/>
      <c r="BG412" s="98"/>
      <c r="BH412" s="98"/>
      <c r="BI412" s="98"/>
      <c r="BO412" s="97"/>
      <c r="BP412" s="98"/>
      <c r="BQ412" s="98"/>
      <c r="BR412" s="98"/>
      <c r="BS412" s="98"/>
      <c r="BT412" s="98"/>
      <c r="BU412" s="98"/>
      <c r="BV412" s="98"/>
      <c r="BW412" s="98"/>
      <c r="BX412" s="98"/>
      <c r="BY412" s="98"/>
      <c r="BZ412" s="98"/>
      <c r="CA412" s="98"/>
      <c r="CB412" s="98"/>
      <c r="CH412" s="97"/>
      <c r="CI412" s="98"/>
      <c r="CJ412" s="98"/>
      <c r="CK412" s="98"/>
      <c r="CL412" s="98"/>
      <c r="CM412" s="98"/>
      <c r="CN412" s="98"/>
      <c r="CO412" s="98"/>
      <c r="CP412" s="98"/>
      <c r="CQ412" s="98"/>
      <c r="CR412" s="98"/>
      <c r="CS412" s="98"/>
      <c r="CT412" s="98"/>
      <c r="CU412" s="98"/>
      <c r="DA412" s="97"/>
      <c r="DB412" s="98"/>
      <c r="DC412" s="98"/>
      <c r="DD412" s="98"/>
      <c r="DE412" s="98"/>
      <c r="DF412" s="98"/>
      <c r="DG412" s="98"/>
      <c r="DH412" s="98"/>
      <c r="DI412" s="98"/>
      <c r="DJ412" s="98"/>
      <c r="DK412" s="98"/>
      <c r="DL412" s="98"/>
      <c r="DM412" s="98"/>
      <c r="DN412" s="98"/>
    </row>
    <row r="413" spans="1:118" hidden="1" outlineLevel="1">
      <c r="A413" s="411" t="str">
        <f>A411</f>
        <v>[ESO Affiliate or Related Undertaking that do not trade / transact with the ESO 3]</v>
      </c>
      <c r="B413" s="97" t="s">
        <v>786</v>
      </c>
      <c r="C413" s="97"/>
      <c r="D413" s="97"/>
      <c r="E413" s="97"/>
      <c r="F413" s="97"/>
      <c r="G413" s="97"/>
      <c r="H413" s="97"/>
      <c r="I413" s="97"/>
      <c r="J413" s="93" t="s">
        <v>252</v>
      </c>
      <c r="K413" s="409">
        <f t="shared" ref="K413:O413" si="164">IFERROR(K412/K411,0)</f>
        <v>0</v>
      </c>
      <c r="L413" s="440">
        <f t="shared" si="164"/>
        <v>0</v>
      </c>
      <c r="M413" s="440">
        <f t="shared" si="164"/>
        <v>0</v>
      </c>
      <c r="N413" s="440">
        <f t="shared" si="164"/>
        <v>0</v>
      </c>
      <c r="O413" s="440">
        <f t="shared" si="164"/>
        <v>0</v>
      </c>
      <c r="P413" s="97"/>
      <c r="Q413" s="97"/>
      <c r="R413" s="97"/>
      <c r="S413" s="97"/>
      <c r="T413" s="97"/>
      <c r="U413" s="97"/>
      <c r="V413" s="97"/>
      <c r="W413" s="97"/>
      <c r="X413" s="97"/>
      <c r="Y413" s="97"/>
      <c r="Z413" s="97"/>
      <c r="AA413" s="97"/>
      <c r="AB413" s="97"/>
      <c r="AC413" s="97"/>
      <c r="AD413" s="98"/>
      <c r="AE413" s="98"/>
      <c r="AF413" s="98"/>
      <c r="AG413" s="98"/>
      <c r="AH413" s="98"/>
      <c r="AI413" s="98"/>
      <c r="AJ413" s="98"/>
      <c r="AK413" s="98"/>
      <c r="AL413" s="98"/>
      <c r="AM413" s="98"/>
      <c r="AN413" s="98"/>
      <c r="AO413" s="98"/>
      <c r="AP413" s="98"/>
      <c r="AQ413" s="97"/>
      <c r="AV413" s="97"/>
      <c r="AW413" s="98"/>
      <c r="AX413" s="98"/>
      <c r="AY413" s="98"/>
      <c r="AZ413" s="98"/>
      <c r="BA413" s="98"/>
      <c r="BB413" s="98"/>
      <c r="BC413" s="98"/>
      <c r="BD413" s="98"/>
      <c r="BE413" s="98"/>
      <c r="BF413" s="98"/>
      <c r="BG413" s="98"/>
      <c r="BH413" s="98"/>
      <c r="BI413" s="98"/>
      <c r="BO413" s="97"/>
      <c r="BP413" s="98"/>
      <c r="BQ413" s="98"/>
      <c r="BR413" s="98"/>
      <c r="BS413" s="98"/>
      <c r="BT413" s="98"/>
      <c r="BU413" s="98"/>
      <c r="BV413" s="98"/>
      <c r="BW413" s="98"/>
      <c r="BX413" s="98"/>
      <c r="BY413" s="98"/>
      <c r="BZ413" s="98"/>
      <c r="CA413" s="98"/>
      <c r="CB413" s="98"/>
      <c r="CH413" s="97"/>
      <c r="CI413" s="98"/>
      <c r="CJ413" s="98"/>
      <c r="CK413" s="98"/>
      <c r="CL413" s="98"/>
      <c r="CM413" s="98"/>
      <c r="CN413" s="98"/>
      <c r="CO413" s="98"/>
      <c r="CP413" s="98"/>
      <c r="CQ413" s="98"/>
      <c r="CR413" s="98"/>
      <c r="CS413" s="98"/>
      <c r="CT413" s="98"/>
      <c r="CU413" s="98"/>
      <c r="DA413" s="97"/>
      <c r="DB413" s="98"/>
      <c r="DC413" s="98"/>
      <c r="DD413" s="98"/>
      <c r="DE413" s="98"/>
      <c r="DF413" s="98"/>
      <c r="DG413" s="98"/>
      <c r="DH413" s="98"/>
      <c r="DI413" s="98"/>
      <c r="DJ413" s="98"/>
      <c r="DK413" s="98"/>
      <c r="DL413" s="98"/>
      <c r="DM413" s="98"/>
      <c r="DN413" s="98"/>
    </row>
    <row r="414" spans="1:118" hidden="1" outlineLevel="1">
      <c r="A414" s="410" t="s">
        <v>791</v>
      </c>
      <c r="B414" s="97" t="s">
        <v>785</v>
      </c>
      <c r="C414" s="97"/>
      <c r="D414" s="97"/>
      <c r="E414" s="97"/>
      <c r="F414" s="97"/>
      <c r="G414" s="97"/>
      <c r="H414" s="97"/>
      <c r="I414" s="97"/>
      <c r="J414" s="93" t="s">
        <v>631</v>
      </c>
      <c r="K414" s="403"/>
      <c r="L414" s="438"/>
      <c r="M414" s="438"/>
      <c r="N414" s="438"/>
      <c r="O414" s="438"/>
      <c r="P414" s="97"/>
      <c r="Q414" s="97"/>
      <c r="R414" s="97"/>
      <c r="S414" s="97"/>
      <c r="T414" s="97"/>
      <c r="U414" s="97"/>
      <c r="V414" s="97"/>
      <c r="W414" s="97"/>
      <c r="X414" s="97"/>
      <c r="Y414" s="97"/>
      <c r="Z414" s="97"/>
      <c r="AA414" s="97"/>
      <c r="AB414" s="97"/>
      <c r="AC414" s="97"/>
      <c r="AD414" s="98"/>
      <c r="AE414" s="98"/>
      <c r="AF414" s="98"/>
      <c r="AG414" s="98"/>
      <c r="AH414" s="98"/>
      <c r="AI414" s="98"/>
      <c r="AJ414" s="98"/>
      <c r="AK414" s="98"/>
      <c r="AL414" s="98"/>
      <c r="AM414" s="98"/>
      <c r="AN414" s="98"/>
      <c r="AO414" s="98"/>
      <c r="AP414" s="98"/>
      <c r="AQ414" s="97"/>
      <c r="AV414" s="97"/>
      <c r="AW414" s="98"/>
      <c r="AX414" s="98"/>
      <c r="AY414" s="98"/>
      <c r="AZ414" s="98"/>
      <c r="BA414" s="98"/>
      <c r="BB414" s="98"/>
      <c r="BC414" s="98"/>
      <c r="BD414" s="98"/>
      <c r="BE414" s="98"/>
      <c r="BF414" s="98"/>
      <c r="BG414" s="98"/>
      <c r="BH414" s="98"/>
      <c r="BI414" s="98"/>
      <c r="BO414" s="97"/>
      <c r="BP414" s="98"/>
      <c r="BQ414" s="98"/>
      <c r="BR414" s="98"/>
      <c r="BS414" s="98"/>
      <c r="BT414" s="98"/>
      <c r="BU414" s="98"/>
      <c r="BV414" s="98"/>
      <c r="BW414" s="98"/>
      <c r="BX414" s="98"/>
      <c r="BY414" s="98"/>
      <c r="BZ414" s="98"/>
      <c r="CA414" s="98"/>
      <c r="CB414" s="98"/>
      <c r="CH414" s="97"/>
      <c r="CI414" s="98"/>
      <c r="CJ414" s="98"/>
      <c r="CK414" s="98"/>
      <c r="CL414" s="98"/>
      <c r="CM414" s="98"/>
      <c r="CN414" s="98"/>
      <c r="CO414" s="98"/>
      <c r="CP414" s="98"/>
      <c r="CQ414" s="98"/>
      <c r="CR414" s="98"/>
      <c r="CS414" s="98"/>
      <c r="CT414" s="98"/>
      <c r="CU414" s="98"/>
      <c r="DA414" s="97"/>
      <c r="DB414" s="98"/>
      <c r="DC414" s="98"/>
      <c r="DD414" s="98"/>
      <c r="DE414" s="98"/>
      <c r="DF414" s="98"/>
      <c r="DG414" s="98"/>
      <c r="DH414" s="98"/>
      <c r="DI414" s="98"/>
      <c r="DJ414" s="98"/>
      <c r="DK414" s="98"/>
      <c r="DL414" s="98"/>
      <c r="DM414" s="98"/>
      <c r="DN414" s="98"/>
    </row>
    <row r="415" spans="1:118" hidden="1" outlineLevel="1">
      <c r="A415" s="411" t="str">
        <f>A414</f>
        <v>[ESO Affiliate or Related Undertaking that do not trade / transact with the ESO 4]</v>
      </c>
      <c r="B415" s="97" t="s">
        <v>767</v>
      </c>
      <c r="C415" s="97"/>
      <c r="D415" s="97"/>
      <c r="E415" s="97"/>
      <c r="F415" s="97"/>
      <c r="G415" s="97"/>
      <c r="H415" s="97"/>
      <c r="I415" s="97"/>
      <c r="J415" s="93" t="s">
        <v>631</v>
      </c>
      <c r="K415" s="403"/>
      <c r="L415" s="438"/>
      <c r="M415" s="438"/>
      <c r="N415" s="438"/>
      <c r="O415" s="438"/>
      <c r="P415" s="97"/>
      <c r="Q415" s="97"/>
      <c r="R415" s="97"/>
      <c r="S415" s="97"/>
      <c r="T415" s="97"/>
      <c r="U415" s="97"/>
      <c r="V415" s="97"/>
      <c r="W415" s="97"/>
      <c r="X415" s="97"/>
      <c r="Y415" s="97"/>
      <c r="Z415" s="97"/>
      <c r="AA415" s="97"/>
      <c r="AB415" s="97"/>
      <c r="AC415" s="97"/>
      <c r="AD415" s="98"/>
      <c r="AE415" s="98"/>
      <c r="AF415" s="98"/>
      <c r="AG415" s="98"/>
      <c r="AH415" s="98"/>
      <c r="AI415" s="98"/>
      <c r="AJ415" s="98"/>
      <c r="AK415" s="98"/>
      <c r="AL415" s="98"/>
      <c r="AM415" s="98"/>
      <c r="AN415" s="98"/>
      <c r="AO415" s="98"/>
      <c r="AP415" s="98"/>
      <c r="AQ415" s="97"/>
      <c r="AV415" s="97"/>
      <c r="AW415" s="98"/>
      <c r="AX415" s="98"/>
      <c r="AY415" s="98"/>
      <c r="AZ415" s="98"/>
      <c r="BA415" s="98"/>
      <c r="BB415" s="98"/>
      <c r="BC415" s="98"/>
      <c r="BD415" s="98"/>
      <c r="BE415" s="98"/>
      <c r="BF415" s="98"/>
      <c r="BG415" s="98"/>
      <c r="BH415" s="98"/>
      <c r="BI415" s="98"/>
      <c r="BO415" s="97"/>
      <c r="BP415" s="98"/>
      <c r="BQ415" s="98"/>
      <c r="BR415" s="98"/>
      <c r="BS415" s="98"/>
      <c r="BT415" s="98"/>
      <c r="BU415" s="98"/>
      <c r="BV415" s="98"/>
      <c r="BW415" s="98"/>
      <c r="BX415" s="98"/>
      <c r="BY415" s="98"/>
      <c r="BZ415" s="98"/>
      <c r="CA415" s="98"/>
      <c r="CB415" s="98"/>
      <c r="CH415" s="97"/>
      <c r="CI415" s="98"/>
      <c r="CJ415" s="98"/>
      <c r="CK415" s="98"/>
      <c r="CL415" s="98"/>
      <c r="CM415" s="98"/>
      <c r="CN415" s="98"/>
      <c r="CO415" s="98"/>
      <c r="CP415" s="98"/>
      <c r="CQ415" s="98"/>
      <c r="CR415" s="98"/>
      <c r="CS415" s="98"/>
      <c r="CT415" s="98"/>
      <c r="CU415" s="98"/>
      <c r="DA415" s="97"/>
      <c r="DB415" s="98"/>
      <c r="DC415" s="98"/>
      <c r="DD415" s="98"/>
      <c r="DE415" s="98"/>
      <c r="DF415" s="98"/>
      <c r="DG415" s="98"/>
      <c r="DH415" s="98"/>
      <c r="DI415" s="98"/>
      <c r="DJ415" s="98"/>
      <c r="DK415" s="98"/>
      <c r="DL415" s="98"/>
      <c r="DM415" s="98"/>
      <c r="DN415" s="98"/>
    </row>
    <row r="416" spans="1:118" hidden="1" outlineLevel="1">
      <c r="A416" s="411" t="str">
        <f>A414</f>
        <v>[ESO Affiliate or Related Undertaking that do not trade / transact with the ESO 4]</v>
      </c>
      <c r="B416" s="97" t="s">
        <v>786</v>
      </c>
      <c r="C416" s="97"/>
      <c r="D416" s="97"/>
      <c r="E416" s="97"/>
      <c r="F416" s="97"/>
      <c r="G416" s="97"/>
      <c r="H416" s="97"/>
      <c r="I416" s="97"/>
      <c r="J416" s="93" t="s">
        <v>252</v>
      </c>
      <c r="K416" s="409">
        <f t="shared" ref="K416:O416" si="165">IFERROR(K415/K414,0)</f>
        <v>0</v>
      </c>
      <c r="L416" s="440">
        <f t="shared" si="165"/>
        <v>0</v>
      </c>
      <c r="M416" s="440">
        <f t="shared" si="165"/>
        <v>0</v>
      </c>
      <c r="N416" s="440">
        <f t="shared" si="165"/>
        <v>0</v>
      </c>
      <c r="O416" s="440">
        <f t="shared" si="165"/>
        <v>0</v>
      </c>
      <c r="P416" s="97"/>
      <c r="Q416" s="97"/>
      <c r="R416" s="97"/>
      <c r="S416" s="97"/>
      <c r="T416" s="97"/>
      <c r="U416" s="97"/>
      <c r="V416" s="97"/>
      <c r="W416" s="97"/>
      <c r="X416" s="97"/>
      <c r="Y416" s="97"/>
      <c r="Z416" s="97"/>
      <c r="AA416" s="97"/>
      <c r="AB416" s="97"/>
      <c r="AC416" s="97"/>
      <c r="AD416" s="98"/>
      <c r="AE416" s="98"/>
      <c r="AF416" s="98"/>
      <c r="AG416" s="98"/>
      <c r="AH416" s="98"/>
      <c r="AI416" s="98"/>
      <c r="AJ416" s="98"/>
      <c r="AK416" s="98"/>
      <c r="AL416" s="98"/>
      <c r="AM416" s="98"/>
      <c r="AN416" s="98"/>
      <c r="AO416" s="98"/>
      <c r="AP416" s="98"/>
      <c r="AQ416" s="97"/>
      <c r="AV416" s="97"/>
      <c r="AW416" s="98"/>
      <c r="AX416" s="98"/>
      <c r="AY416" s="98"/>
      <c r="AZ416" s="98"/>
      <c r="BA416" s="98"/>
      <c r="BB416" s="98"/>
      <c r="BC416" s="98"/>
      <c r="BD416" s="98"/>
      <c r="BE416" s="98"/>
      <c r="BF416" s="98"/>
      <c r="BG416" s="98"/>
      <c r="BH416" s="98"/>
      <c r="BI416" s="98"/>
      <c r="BO416" s="97"/>
      <c r="BP416" s="98"/>
      <c r="BQ416" s="98"/>
      <c r="BR416" s="98"/>
      <c r="BS416" s="98"/>
      <c r="BT416" s="98"/>
      <c r="BU416" s="98"/>
      <c r="BV416" s="98"/>
      <c r="BW416" s="98"/>
      <c r="BX416" s="98"/>
      <c r="BY416" s="98"/>
      <c r="BZ416" s="98"/>
      <c r="CA416" s="98"/>
      <c r="CB416" s="98"/>
      <c r="CH416" s="97"/>
      <c r="CI416" s="98"/>
      <c r="CJ416" s="98"/>
      <c r="CK416" s="98"/>
      <c r="CL416" s="98"/>
      <c r="CM416" s="98"/>
      <c r="CN416" s="98"/>
      <c r="CO416" s="98"/>
      <c r="CP416" s="98"/>
      <c r="CQ416" s="98"/>
      <c r="CR416" s="98"/>
      <c r="CS416" s="98"/>
      <c r="CT416" s="98"/>
      <c r="CU416" s="98"/>
      <c r="DA416" s="97"/>
      <c r="DB416" s="98"/>
      <c r="DC416" s="98"/>
      <c r="DD416" s="98"/>
      <c r="DE416" s="98"/>
      <c r="DF416" s="98"/>
      <c r="DG416" s="98"/>
      <c r="DH416" s="98"/>
      <c r="DI416" s="98"/>
      <c r="DJ416" s="98"/>
      <c r="DK416" s="98"/>
      <c r="DL416" s="98"/>
      <c r="DM416" s="98"/>
      <c r="DN416" s="98"/>
    </row>
    <row r="417" spans="1:118" hidden="1" outlineLevel="1">
      <c r="A417" s="410" t="s">
        <v>792</v>
      </c>
      <c r="B417" s="97" t="s">
        <v>785</v>
      </c>
      <c r="C417" s="97"/>
      <c r="D417" s="97"/>
      <c r="E417" s="97"/>
      <c r="F417" s="97"/>
      <c r="G417" s="97"/>
      <c r="H417" s="97"/>
      <c r="I417" s="97"/>
      <c r="J417" s="93" t="s">
        <v>631</v>
      </c>
      <c r="K417" s="403"/>
      <c r="L417" s="438"/>
      <c r="M417" s="438"/>
      <c r="N417" s="438"/>
      <c r="O417" s="438"/>
      <c r="P417" s="97"/>
      <c r="Q417" s="97"/>
      <c r="R417" s="97"/>
      <c r="S417" s="97"/>
      <c r="T417" s="97"/>
      <c r="U417" s="97"/>
      <c r="V417" s="97"/>
      <c r="W417" s="97"/>
      <c r="X417" s="97"/>
      <c r="Y417" s="97"/>
      <c r="Z417" s="97"/>
      <c r="AA417" s="97"/>
      <c r="AB417" s="97"/>
      <c r="AC417" s="97"/>
      <c r="AD417" s="98"/>
      <c r="AE417" s="98"/>
      <c r="AF417" s="98"/>
      <c r="AG417" s="98"/>
      <c r="AH417" s="98"/>
      <c r="AI417" s="98"/>
      <c r="AJ417" s="98"/>
      <c r="AK417" s="98"/>
      <c r="AL417" s="98"/>
      <c r="AM417" s="98"/>
      <c r="AN417" s="98"/>
      <c r="AO417" s="98"/>
      <c r="AP417" s="98"/>
      <c r="AQ417" s="97"/>
      <c r="AV417" s="97"/>
      <c r="AW417" s="98"/>
      <c r="AX417" s="98"/>
      <c r="AY417" s="98"/>
      <c r="AZ417" s="98"/>
      <c r="BA417" s="98"/>
      <c r="BB417" s="98"/>
      <c r="BC417" s="98"/>
      <c r="BD417" s="98"/>
      <c r="BE417" s="98"/>
      <c r="BF417" s="98"/>
      <c r="BG417" s="98"/>
      <c r="BH417" s="98"/>
      <c r="BI417" s="98"/>
      <c r="BO417" s="97"/>
      <c r="BP417" s="98"/>
      <c r="BQ417" s="98"/>
      <c r="BR417" s="98"/>
      <c r="BS417" s="98"/>
      <c r="BT417" s="98"/>
      <c r="BU417" s="98"/>
      <c r="BV417" s="98"/>
      <c r="BW417" s="98"/>
      <c r="BX417" s="98"/>
      <c r="BY417" s="98"/>
      <c r="BZ417" s="98"/>
      <c r="CA417" s="98"/>
      <c r="CB417" s="98"/>
      <c r="CH417" s="97"/>
      <c r="CI417" s="98"/>
      <c r="CJ417" s="98"/>
      <c r="CK417" s="98"/>
      <c r="CL417" s="98"/>
      <c r="CM417" s="98"/>
      <c r="CN417" s="98"/>
      <c r="CO417" s="98"/>
      <c r="CP417" s="98"/>
      <c r="CQ417" s="98"/>
      <c r="CR417" s="98"/>
      <c r="CS417" s="98"/>
      <c r="CT417" s="98"/>
      <c r="CU417" s="98"/>
      <c r="DA417" s="97"/>
      <c r="DB417" s="98"/>
      <c r="DC417" s="98"/>
      <c r="DD417" s="98"/>
      <c r="DE417" s="98"/>
      <c r="DF417" s="98"/>
      <c r="DG417" s="98"/>
      <c r="DH417" s="98"/>
      <c r="DI417" s="98"/>
      <c r="DJ417" s="98"/>
      <c r="DK417" s="98"/>
      <c r="DL417" s="98"/>
      <c r="DM417" s="98"/>
      <c r="DN417" s="98"/>
    </row>
    <row r="418" spans="1:118" hidden="1" outlineLevel="1">
      <c r="A418" s="411" t="str">
        <f>A417</f>
        <v>[ESO Affiliate or Related Undertaking that do not trade / transact with the ESO 5]</v>
      </c>
      <c r="B418" s="97" t="s">
        <v>767</v>
      </c>
      <c r="C418" s="97"/>
      <c r="D418" s="97"/>
      <c r="E418" s="97"/>
      <c r="F418" s="97"/>
      <c r="G418" s="97"/>
      <c r="H418" s="97"/>
      <c r="I418" s="97"/>
      <c r="J418" s="93" t="s">
        <v>631</v>
      </c>
      <c r="K418" s="403"/>
      <c r="L418" s="438"/>
      <c r="M418" s="438"/>
      <c r="N418" s="438"/>
      <c r="O418" s="438"/>
      <c r="P418" s="97"/>
      <c r="Q418" s="97"/>
      <c r="R418" s="97"/>
      <c r="S418" s="97"/>
      <c r="T418" s="97"/>
      <c r="U418" s="97"/>
      <c r="V418" s="97"/>
      <c r="W418" s="97"/>
      <c r="X418" s="97"/>
      <c r="Y418" s="97"/>
      <c r="Z418" s="97"/>
      <c r="AA418" s="97"/>
      <c r="AB418" s="97"/>
      <c r="AC418" s="97"/>
      <c r="AD418" s="98"/>
      <c r="AE418" s="98"/>
      <c r="AF418" s="98"/>
      <c r="AG418" s="98"/>
      <c r="AH418" s="98"/>
      <c r="AI418" s="98"/>
      <c r="AJ418" s="98"/>
      <c r="AK418" s="98"/>
      <c r="AL418" s="98"/>
      <c r="AM418" s="98"/>
      <c r="AN418" s="98"/>
      <c r="AO418" s="98"/>
      <c r="AP418" s="98"/>
      <c r="AQ418" s="97"/>
      <c r="AV418" s="97"/>
      <c r="AW418" s="98"/>
      <c r="AX418" s="98"/>
      <c r="AY418" s="98"/>
      <c r="AZ418" s="98"/>
      <c r="BA418" s="98"/>
      <c r="BB418" s="98"/>
      <c r="BC418" s="98"/>
      <c r="BD418" s="98"/>
      <c r="BE418" s="98"/>
      <c r="BF418" s="98"/>
      <c r="BG418" s="98"/>
      <c r="BH418" s="98"/>
      <c r="BI418" s="98"/>
      <c r="BO418" s="97"/>
      <c r="BP418" s="98"/>
      <c r="BQ418" s="98"/>
      <c r="BR418" s="98"/>
      <c r="BS418" s="98"/>
      <c r="BT418" s="98"/>
      <c r="BU418" s="98"/>
      <c r="BV418" s="98"/>
      <c r="BW418" s="98"/>
      <c r="BX418" s="98"/>
      <c r="BY418" s="98"/>
      <c r="BZ418" s="98"/>
      <c r="CA418" s="98"/>
      <c r="CB418" s="98"/>
      <c r="CH418" s="97"/>
      <c r="CI418" s="98"/>
      <c r="CJ418" s="98"/>
      <c r="CK418" s="98"/>
      <c r="CL418" s="98"/>
      <c r="CM418" s="98"/>
      <c r="CN418" s="98"/>
      <c r="CO418" s="98"/>
      <c r="CP418" s="98"/>
      <c r="CQ418" s="98"/>
      <c r="CR418" s="98"/>
      <c r="CS418" s="98"/>
      <c r="CT418" s="98"/>
      <c r="CU418" s="98"/>
      <c r="DA418" s="97"/>
      <c r="DB418" s="98"/>
      <c r="DC418" s="98"/>
      <c r="DD418" s="98"/>
      <c r="DE418" s="98"/>
      <c r="DF418" s="98"/>
      <c r="DG418" s="98"/>
      <c r="DH418" s="98"/>
      <c r="DI418" s="98"/>
      <c r="DJ418" s="98"/>
      <c r="DK418" s="98"/>
      <c r="DL418" s="98"/>
      <c r="DM418" s="98"/>
      <c r="DN418" s="98"/>
    </row>
    <row r="419" spans="1:118" hidden="1" outlineLevel="1">
      <c r="A419" s="411" t="str">
        <f>A417</f>
        <v>[ESO Affiliate or Related Undertaking that do not trade / transact with the ESO 5]</v>
      </c>
      <c r="B419" s="97" t="s">
        <v>786</v>
      </c>
      <c r="C419" s="97"/>
      <c r="D419" s="97"/>
      <c r="E419" s="97"/>
      <c r="F419" s="97"/>
      <c r="G419" s="97"/>
      <c r="H419" s="97"/>
      <c r="I419" s="97"/>
      <c r="J419" s="93" t="s">
        <v>252</v>
      </c>
      <c r="K419" s="409">
        <f t="shared" ref="K419:O419" si="166">IFERROR(K418/K417,0)</f>
        <v>0</v>
      </c>
      <c r="L419" s="440">
        <f t="shared" si="166"/>
        <v>0</v>
      </c>
      <c r="M419" s="440">
        <f t="shared" si="166"/>
        <v>0</v>
      </c>
      <c r="N419" s="440">
        <f t="shared" si="166"/>
        <v>0</v>
      </c>
      <c r="O419" s="440">
        <f t="shared" si="166"/>
        <v>0</v>
      </c>
      <c r="P419" s="97"/>
      <c r="Q419" s="97"/>
      <c r="R419" s="97"/>
      <c r="S419" s="97"/>
      <c r="T419" s="97"/>
      <c r="U419" s="97"/>
      <c r="V419" s="97"/>
      <c r="W419" s="97"/>
      <c r="X419" s="97"/>
      <c r="Y419" s="97"/>
      <c r="Z419" s="97"/>
      <c r="AA419" s="97"/>
      <c r="AB419" s="97"/>
      <c r="AC419" s="97"/>
      <c r="AD419" s="98"/>
      <c r="AE419" s="98"/>
      <c r="AF419" s="98"/>
      <c r="AG419" s="98"/>
      <c r="AH419" s="98"/>
      <c r="AI419" s="98"/>
      <c r="AJ419" s="98"/>
      <c r="AK419" s="98"/>
      <c r="AL419" s="98"/>
      <c r="AM419" s="98"/>
      <c r="AN419" s="98"/>
      <c r="AO419" s="98"/>
      <c r="AP419" s="98"/>
      <c r="AQ419" s="97"/>
      <c r="AV419" s="97"/>
      <c r="AW419" s="98"/>
      <c r="AX419" s="98"/>
      <c r="AY419" s="98"/>
      <c r="AZ419" s="98"/>
      <c r="BA419" s="98"/>
      <c r="BB419" s="98"/>
      <c r="BC419" s="98"/>
      <c r="BD419" s="98"/>
      <c r="BE419" s="98"/>
      <c r="BF419" s="98"/>
      <c r="BG419" s="98"/>
      <c r="BH419" s="98"/>
      <c r="BI419" s="98"/>
      <c r="BO419" s="97"/>
      <c r="BP419" s="98"/>
      <c r="BQ419" s="98"/>
      <c r="BR419" s="98"/>
      <c r="BS419" s="98"/>
      <c r="BT419" s="98"/>
      <c r="BU419" s="98"/>
      <c r="BV419" s="98"/>
      <c r="BW419" s="98"/>
      <c r="BX419" s="98"/>
      <c r="BY419" s="98"/>
      <c r="BZ419" s="98"/>
      <c r="CA419" s="98"/>
      <c r="CB419" s="98"/>
      <c r="CH419" s="97"/>
      <c r="CI419" s="98"/>
      <c r="CJ419" s="98"/>
      <c r="CK419" s="98"/>
      <c r="CL419" s="98"/>
      <c r="CM419" s="98"/>
      <c r="CN419" s="98"/>
      <c r="CO419" s="98"/>
      <c r="CP419" s="98"/>
      <c r="CQ419" s="98"/>
      <c r="CR419" s="98"/>
      <c r="CS419" s="98"/>
      <c r="CT419" s="98"/>
      <c r="CU419" s="98"/>
      <c r="DA419" s="97"/>
      <c r="DB419" s="98"/>
      <c r="DC419" s="98"/>
      <c r="DD419" s="98"/>
      <c r="DE419" s="98"/>
      <c r="DF419" s="98"/>
      <c r="DG419" s="98"/>
      <c r="DH419" s="98"/>
      <c r="DI419" s="98"/>
      <c r="DJ419" s="98"/>
      <c r="DK419" s="98"/>
      <c r="DL419" s="98"/>
      <c r="DM419" s="98"/>
      <c r="DN419" s="98"/>
    </row>
    <row r="420" spans="1:118" hidden="1" outlineLevel="1">
      <c r="A420" s="410" t="s">
        <v>793</v>
      </c>
      <c r="B420" s="97" t="s">
        <v>785</v>
      </c>
      <c r="C420" s="97"/>
      <c r="D420" s="97"/>
      <c r="E420" s="97"/>
      <c r="F420" s="97"/>
      <c r="G420" s="97"/>
      <c r="H420" s="97"/>
      <c r="I420" s="97"/>
      <c r="J420" s="93" t="s">
        <v>631</v>
      </c>
      <c r="K420" s="403"/>
      <c r="L420" s="438"/>
      <c r="M420" s="438"/>
      <c r="N420" s="438"/>
      <c r="O420" s="438"/>
      <c r="P420" s="97"/>
      <c r="Q420" s="97"/>
      <c r="R420" s="97"/>
      <c r="S420" s="97"/>
      <c r="T420" s="97"/>
      <c r="U420" s="97"/>
      <c r="V420" s="97"/>
      <c r="W420" s="97"/>
      <c r="X420" s="97"/>
      <c r="Y420" s="97"/>
      <c r="Z420" s="97"/>
      <c r="AA420" s="97"/>
      <c r="AB420" s="97"/>
      <c r="AC420" s="97"/>
      <c r="AD420" s="98"/>
      <c r="AE420" s="98"/>
      <c r="AF420" s="98"/>
      <c r="AG420" s="98"/>
      <c r="AH420" s="98"/>
      <c r="AI420" s="98"/>
      <c r="AJ420" s="98"/>
      <c r="AK420" s="98"/>
      <c r="AL420" s="98"/>
      <c r="AM420" s="98"/>
      <c r="AN420" s="98"/>
      <c r="AO420" s="98"/>
      <c r="AP420" s="98"/>
      <c r="AQ420" s="97"/>
      <c r="AV420" s="97"/>
      <c r="AW420" s="98"/>
      <c r="AX420" s="98"/>
      <c r="AY420" s="98"/>
      <c r="AZ420" s="98"/>
      <c r="BA420" s="98"/>
      <c r="BB420" s="98"/>
      <c r="BC420" s="98"/>
      <c r="BD420" s="98"/>
      <c r="BE420" s="98"/>
      <c r="BF420" s="98"/>
      <c r="BG420" s="98"/>
      <c r="BH420" s="98"/>
      <c r="BI420" s="98"/>
      <c r="BO420" s="97"/>
      <c r="BP420" s="98"/>
      <c r="BQ420" s="98"/>
      <c r="BR420" s="98"/>
      <c r="BS420" s="98"/>
      <c r="BT420" s="98"/>
      <c r="BU420" s="98"/>
      <c r="BV420" s="98"/>
      <c r="BW420" s="98"/>
      <c r="BX420" s="98"/>
      <c r="BY420" s="98"/>
      <c r="BZ420" s="98"/>
      <c r="CA420" s="98"/>
      <c r="CB420" s="98"/>
      <c r="CH420" s="97"/>
      <c r="CI420" s="98"/>
      <c r="CJ420" s="98"/>
      <c r="CK420" s="98"/>
      <c r="CL420" s="98"/>
      <c r="CM420" s="98"/>
      <c r="CN420" s="98"/>
      <c r="CO420" s="98"/>
      <c r="CP420" s="98"/>
      <c r="CQ420" s="98"/>
      <c r="CR420" s="98"/>
      <c r="CS420" s="98"/>
      <c r="CT420" s="98"/>
      <c r="CU420" s="98"/>
      <c r="DA420" s="97"/>
      <c r="DB420" s="98"/>
      <c r="DC420" s="98"/>
      <c r="DD420" s="98"/>
      <c r="DE420" s="98"/>
      <c r="DF420" s="98"/>
      <c r="DG420" s="98"/>
      <c r="DH420" s="98"/>
      <c r="DI420" s="98"/>
      <c r="DJ420" s="98"/>
      <c r="DK420" s="98"/>
      <c r="DL420" s="98"/>
      <c r="DM420" s="98"/>
      <c r="DN420" s="98"/>
    </row>
    <row r="421" spans="1:118" hidden="1" outlineLevel="1">
      <c r="A421" s="411" t="str">
        <f>A420</f>
        <v>[ESO Affiliate or Related Undertaking that do not trade / transact with the ESO 6]</v>
      </c>
      <c r="B421" s="97" t="s">
        <v>767</v>
      </c>
      <c r="C421" s="97"/>
      <c r="D421" s="97"/>
      <c r="E421" s="97"/>
      <c r="F421" s="97"/>
      <c r="G421" s="97"/>
      <c r="H421" s="97"/>
      <c r="I421" s="97"/>
      <c r="J421" s="93" t="s">
        <v>631</v>
      </c>
      <c r="K421" s="403"/>
      <c r="L421" s="438"/>
      <c r="M421" s="438"/>
      <c r="N421" s="438"/>
      <c r="O421" s="438"/>
      <c r="P421" s="97"/>
      <c r="Q421" s="97"/>
      <c r="R421" s="97"/>
      <c r="S421" s="97"/>
      <c r="T421" s="97"/>
      <c r="U421" s="97"/>
      <c r="V421" s="97"/>
      <c r="W421" s="97"/>
      <c r="X421" s="97"/>
      <c r="Y421" s="97"/>
      <c r="Z421" s="97"/>
      <c r="AA421" s="97"/>
      <c r="AB421" s="97"/>
      <c r="AC421" s="97"/>
      <c r="AD421" s="98"/>
      <c r="AE421" s="98"/>
      <c r="AF421" s="98"/>
      <c r="AG421" s="98"/>
      <c r="AH421" s="98"/>
      <c r="AI421" s="98"/>
      <c r="AJ421" s="98"/>
      <c r="AK421" s="98"/>
      <c r="AL421" s="98"/>
      <c r="AM421" s="98"/>
      <c r="AN421" s="98"/>
      <c r="AO421" s="98"/>
      <c r="AP421" s="98"/>
      <c r="AQ421" s="97"/>
      <c r="AV421" s="97"/>
      <c r="AW421" s="98"/>
      <c r="AX421" s="98"/>
      <c r="AY421" s="98"/>
      <c r="AZ421" s="98"/>
      <c r="BA421" s="98"/>
      <c r="BB421" s="98"/>
      <c r="BC421" s="98"/>
      <c r="BD421" s="98"/>
      <c r="BE421" s="98"/>
      <c r="BF421" s="98"/>
      <c r="BG421" s="98"/>
      <c r="BH421" s="98"/>
      <c r="BI421" s="98"/>
      <c r="BO421" s="97"/>
      <c r="BP421" s="98"/>
      <c r="BQ421" s="98"/>
      <c r="BR421" s="98"/>
      <c r="BS421" s="98"/>
      <c r="BT421" s="98"/>
      <c r="BU421" s="98"/>
      <c r="BV421" s="98"/>
      <c r="BW421" s="98"/>
      <c r="BX421" s="98"/>
      <c r="BY421" s="98"/>
      <c r="BZ421" s="98"/>
      <c r="CA421" s="98"/>
      <c r="CB421" s="98"/>
      <c r="CH421" s="97"/>
      <c r="CI421" s="98"/>
      <c r="CJ421" s="98"/>
      <c r="CK421" s="98"/>
      <c r="CL421" s="98"/>
      <c r="CM421" s="98"/>
      <c r="CN421" s="98"/>
      <c r="CO421" s="98"/>
      <c r="CP421" s="98"/>
      <c r="CQ421" s="98"/>
      <c r="CR421" s="98"/>
      <c r="CS421" s="98"/>
      <c r="CT421" s="98"/>
      <c r="CU421" s="98"/>
      <c r="DA421" s="97"/>
      <c r="DB421" s="98"/>
      <c r="DC421" s="98"/>
      <c r="DD421" s="98"/>
      <c r="DE421" s="98"/>
      <c r="DF421" s="98"/>
      <c r="DG421" s="98"/>
      <c r="DH421" s="98"/>
      <c r="DI421" s="98"/>
      <c r="DJ421" s="98"/>
      <c r="DK421" s="98"/>
      <c r="DL421" s="98"/>
      <c r="DM421" s="98"/>
      <c r="DN421" s="98"/>
    </row>
    <row r="422" spans="1:118" hidden="1" outlineLevel="1">
      <c r="A422" s="411" t="str">
        <f>A420</f>
        <v>[ESO Affiliate or Related Undertaking that do not trade / transact with the ESO 6]</v>
      </c>
      <c r="B422" s="97" t="s">
        <v>786</v>
      </c>
      <c r="C422" s="97"/>
      <c r="D422" s="97"/>
      <c r="E422" s="97"/>
      <c r="F422" s="97"/>
      <c r="G422" s="97"/>
      <c r="H422" s="97"/>
      <c r="I422" s="97"/>
      <c r="J422" s="93" t="s">
        <v>252</v>
      </c>
      <c r="K422" s="409">
        <f t="shared" ref="K422:O422" si="167">IFERROR(K421/K420,0)</f>
        <v>0</v>
      </c>
      <c r="L422" s="440">
        <f t="shared" si="167"/>
        <v>0</v>
      </c>
      <c r="M422" s="440">
        <f t="shared" si="167"/>
        <v>0</v>
      </c>
      <c r="N422" s="440">
        <f t="shared" si="167"/>
        <v>0</v>
      </c>
      <c r="O422" s="440">
        <f t="shared" si="167"/>
        <v>0</v>
      </c>
      <c r="P422" s="97"/>
      <c r="Q422" s="97"/>
      <c r="R422" s="97"/>
      <c r="S422" s="97"/>
      <c r="T422" s="97"/>
      <c r="U422" s="97"/>
      <c r="V422" s="97"/>
      <c r="W422" s="97"/>
      <c r="X422" s="97"/>
      <c r="Y422" s="97"/>
      <c r="Z422" s="97"/>
      <c r="AA422" s="97"/>
      <c r="AB422" s="97"/>
      <c r="AC422" s="97"/>
      <c r="AD422" s="98"/>
      <c r="AE422" s="98"/>
      <c r="AF422" s="98"/>
      <c r="AG422" s="98"/>
      <c r="AH422" s="98"/>
      <c r="AI422" s="98"/>
      <c r="AJ422" s="98"/>
      <c r="AK422" s="98"/>
      <c r="AL422" s="98"/>
      <c r="AM422" s="98"/>
      <c r="AN422" s="98"/>
      <c r="AO422" s="98"/>
      <c r="AP422" s="98"/>
      <c r="AQ422" s="97"/>
      <c r="AV422" s="97"/>
      <c r="AW422" s="98"/>
      <c r="AX422" s="98"/>
      <c r="AY422" s="98"/>
      <c r="AZ422" s="98"/>
      <c r="BA422" s="98"/>
      <c r="BB422" s="98"/>
      <c r="BC422" s="98"/>
      <c r="BD422" s="98"/>
      <c r="BE422" s="98"/>
      <c r="BF422" s="98"/>
      <c r="BG422" s="98"/>
      <c r="BH422" s="98"/>
      <c r="BI422" s="98"/>
      <c r="BO422" s="97"/>
      <c r="BP422" s="98"/>
      <c r="BQ422" s="98"/>
      <c r="BR422" s="98"/>
      <c r="BS422" s="98"/>
      <c r="BT422" s="98"/>
      <c r="BU422" s="98"/>
      <c r="BV422" s="98"/>
      <c r="BW422" s="98"/>
      <c r="BX422" s="98"/>
      <c r="BY422" s="98"/>
      <c r="BZ422" s="98"/>
      <c r="CA422" s="98"/>
      <c r="CB422" s="98"/>
      <c r="CH422" s="97"/>
      <c r="CI422" s="98"/>
      <c r="CJ422" s="98"/>
      <c r="CK422" s="98"/>
      <c r="CL422" s="98"/>
      <c r="CM422" s="98"/>
      <c r="CN422" s="98"/>
      <c r="CO422" s="98"/>
      <c r="CP422" s="98"/>
      <c r="CQ422" s="98"/>
      <c r="CR422" s="98"/>
      <c r="CS422" s="98"/>
      <c r="CT422" s="98"/>
      <c r="CU422" s="98"/>
      <c r="DA422" s="97"/>
      <c r="DB422" s="98"/>
      <c r="DC422" s="98"/>
      <c r="DD422" s="98"/>
      <c r="DE422" s="98"/>
      <c r="DF422" s="98"/>
      <c r="DG422" s="98"/>
      <c r="DH422" s="98"/>
      <c r="DI422" s="98"/>
      <c r="DJ422" s="98"/>
      <c r="DK422" s="98"/>
      <c r="DL422" s="98"/>
      <c r="DM422" s="98"/>
      <c r="DN422" s="98"/>
    </row>
    <row r="423" spans="1:118" hidden="1" outlineLevel="1">
      <c r="A423" s="97" t="s">
        <v>794</v>
      </c>
      <c r="B423" s="97" t="s">
        <v>785</v>
      </c>
      <c r="C423" s="97"/>
      <c r="D423" s="97"/>
      <c r="E423" s="97"/>
      <c r="F423" s="97"/>
      <c r="G423" s="97"/>
      <c r="H423" s="97"/>
      <c r="I423" s="97"/>
      <c r="J423" s="93" t="s">
        <v>631</v>
      </c>
      <c r="K423" s="403"/>
      <c r="L423" s="438"/>
      <c r="M423" s="438"/>
      <c r="N423" s="438"/>
      <c r="O423" s="438"/>
      <c r="P423" s="97"/>
      <c r="Q423" s="97"/>
      <c r="R423" s="97"/>
      <c r="S423" s="97"/>
      <c r="T423" s="97"/>
      <c r="U423" s="97"/>
      <c r="V423" s="97"/>
      <c r="W423" s="97"/>
      <c r="X423" s="97"/>
      <c r="Y423" s="97"/>
      <c r="Z423" s="97"/>
      <c r="AA423" s="97"/>
      <c r="AB423" s="97"/>
      <c r="AC423" s="97"/>
      <c r="AD423" s="98"/>
      <c r="AE423" s="98"/>
      <c r="AF423" s="98"/>
      <c r="AG423" s="98"/>
      <c r="AH423" s="98"/>
      <c r="AI423" s="98"/>
      <c r="AJ423" s="98"/>
      <c r="AK423" s="98"/>
      <c r="AL423" s="98"/>
      <c r="AM423" s="98"/>
      <c r="AN423" s="98"/>
      <c r="AO423" s="98"/>
      <c r="AP423" s="98"/>
      <c r="AQ423" s="97"/>
      <c r="AV423" s="97"/>
      <c r="AW423" s="98"/>
      <c r="AX423" s="98"/>
      <c r="AY423" s="98"/>
      <c r="AZ423" s="98"/>
      <c r="BA423" s="98"/>
      <c r="BB423" s="98"/>
      <c r="BC423" s="98"/>
      <c r="BD423" s="98"/>
      <c r="BE423" s="98"/>
      <c r="BF423" s="98"/>
      <c r="BG423" s="98"/>
      <c r="BH423" s="98"/>
      <c r="BI423" s="98"/>
      <c r="BO423" s="97"/>
      <c r="BP423" s="98"/>
      <c r="BQ423" s="98"/>
      <c r="BR423" s="98"/>
      <c r="BS423" s="98"/>
      <c r="BT423" s="98"/>
      <c r="BU423" s="98"/>
      <c r="BV423" s="98"/>
      <c r="BW423" s="98"/>
      <c r="BX423" s="98"/>
      <c r="BY423" s="98"/>
      <c r="BZ423" s="98"/>
      <c r="CA423" s="98"/>
      <c r="CB423" s="98"/>
      <c r="CH423" s="97"/>
      <c r="CI423" s="98"/>
      <c r="CJ423" s="98"/>
      <c r="CK423" s="98"/>
      <c r="CL423" s="98"/>
      <c r="CM423" s="98"/>
      <c r="CN423" s="98"/>
      <c r="CO423" s="98"/>
      <c r="CP423" s="98"/>
      <c r="CQ423" s="98"/>
      <c r="CR423" s="98"/>
      <c r="CS423" s="98"/>
      <c r="CT423" s="98"/>
      <c r="CU423" s="98"/>
      <c r="DA423" s="97"/>
      <c r="DB423" s="98"/>
      <c r="DC423" s="98"/>
      <c r="DD423" s="98"/>
      <c r="DE423" s="98"/>
      <c r="DF423" s="98"/>
      <c r="DG423" s="98"/>
      <c r="DH423" s="98"/>
      <c r="DI423" s="98"/>
      <c r="DJ423" s="98"/>
      <c r="DK423" s="98"/>
      <c r="DL423" s="98"/>
      <c r="DM423" s="98"/>
      <c r="DN423" s="98"/>
    </row>
    <row r="424" spans="1:118" hidden="1" outlineLevel="1">
      <c r="A424" s="97" t="s">
        <v>794</v>
      </c>
      <c r="B424" s="97" t="s">
        <v>767</v>
      </c>
      <c r="C424" s="97"/>
      <c r="D424" s="97"/>
      <c r="E424" s="97"/>
      <c r="F424" s="97"/>
      <c r="G424" s="97"/>
      <c r="H424" s="97"/>
      <c r="I424" s="97"/>
      <c r="J424" s="93" t="s">
        <v>631</v>
      </c>
      <c r="K424" s="403"/>
      <c r="L424" s="438"/>
      <c r="M424" s="438"/>
      <c r="N424" s="438"/>
      <c r="O424" s="438"/>
      <c r="P424" s="97"/>
      <c r="Q424" s="97"/>
      <c r="R424" s="97"/>
      <c r="S424" s="97"/>
      <c r="T424" s="97"/>
      <c r="U424" s="97"/>
      <c r="V424" s="97"/>
      <c r="W424" s="97"/>
      <c r="X424" s="97"/>
      <c r="Y424" s="97"/>
      <c r="Z424" s="97"/>
      <c r="AA424" s="97"/>
      <c r="AB424" s="97"/>
      <c r="AC424" s="97"/>
      <c r="AD424" s="98"/>
      <c r="AE424" s="98"/>
      <c r="AF424" s="98"/>
      <c r="AG424" s="98"/>
      <c r="AH424" s="98"/>
      <c r="AI424" s="98"/>
      <c r="AJ424" s="98"/>
      <c r="AK424" s="98"/>
      <c r="AL424" s="98"/>
      <c r="AM424" s="98"/>
      <c r="AN424" s="98"/>
      <c r="AO424" s="98"/>
      <c r="AP424" s="98"/>
      <c r="AQ424" s="97"/>
      <c r="AV424" s="97"/>
      <c r="AW424" s="98"/>
      <c r="AX424" s="98"/>
      <c r="AY424" s="98"/>
      <c r="AZ424" s="98"/>
      <c r="BA424" s="98"/>
      <c r="BB424" s="98"/>
      <c r="BC424" s="98"/>
      <c r="BD424" s="98"/>
      <c r="BE424" s="98"/>
      <c r="BF424" s="98"/>
      <c r="BG424" s="98"/>
      <c r="BH424" s="98"/>
      <c r="BI424" s="98"/>
      <c r="BO424" s="97"/>
      <c r="BP424" s="98"/>
      <c r="BQ424" s="98"/>
      <c r="BR424" s="98"/>
      <c r="BS424" s="98"/>
      <c r="BT424" s="98"/>
      <c r="BU424" s="98"/>
      <c r="BV424" s="98"/>
      <c r="BW424" s="98"/>
      <c r="BX424" s="98"/>
      <c r="BY424" s="98"/>
      <c r="BZ424" s="98"/>
      <c r="CA424" s="98"/>
      <c r="CB424" s="98"/>
      <c r="CH424" s="97"/>
      <c r="CI424" s="98"/>
      <c r="CJ424" s="98"/>
      <c r="CK424" s="98"/>
      <c r="CL424" s="98"/>
      <c r="CM424" s="98"/>
      <c r="CN424" s="98"/>
      <c r="CO424" s="98"/>
      <c r="CP424" s="98"/>
      <c r="CQ424" s="98"/>
      <c r="CR424" s="98"/>
      <c r="CS424" s="98"/>
      <c r="CT424" s="98"/>
      <c r="CU424" s="98"/>
      <c r="DA424" s="97"/>
      <c r="DB424" s="98"/>
      <c r="DC424" s="98"/>
      <c r="DD424" s="98"/>
      <c r="DE424" s="98"/>
      <c r="DF424" s="98"/>
      <c r="DG424" s="98"/>
      <c r="DH424" s="98"/>
      <c r="DI424" s="98"/>
      <c r="DJ424" s="98"/>
      <c r="DK424" s="98"/>
      <c r="DL424" s="98"/>
      <c r="DM424" s="98"/>
      <c r="DN424" s="98"/>
    </row>
    <row r="425" spans="1:118" hidden="1" outlineLevel="1">
      <c r="A425" s="97" t="s">
        <v>794</v>
      </c>
      <c r="B425" s="97" t="s">
        <v>786</v>
      </c>
      <c r="C425" s="97"/>
      <c r="D425" s="97"/>
      <c r="E425" s="97"/>
      <c r="F425" s="97"/>
      <c r="G425" s="97"/>
      <c r="H425" s="97"/>
      <c r="I425" s="97"/>
      <c r="J425" s="93" t="s">
        <v>252</v>
      </c>
      <c r="K425" s="409">
        <f t="shared" ref="K425:O425" si="168">IFERROR(K424/K423,0)</f>
        <v>0</v>
      </c>
      <c r="L425" s="440">
        <f t="shared" si="168"/>
        <v>0</v>
      </c>
      <c r="M425" s="440">
        <f t="shared" si="168"/>
        <v>0</v>
      </c>
      <c r="N425" s="440">
        <f t="shared" si="168"/>
        <v>0</v>
      </c>
      <c r="O425" s="440">
        <f t="shared" si="168"/>
        <v>0</v>
      </c>
      <c r="P425" s="97"/>
      <c r="Q425" s="97"/>
      <c r="R425" s="97"/>
      <c r="S425" s="97"/>
      <c r="T425" s="97"/>
      <c r="U425" s="97"/>
      <c r="V425" s="97"/>
      <c r="W425" s="97"/>
      <c r="X425" s="97"/>
      <c r="Y425" s="97"/>
      <c r="Z425" s="97"/>
      <c r="AA425" s="97"/>
      <c r="AB425" s="97"/>
      <c r="AC425" s="97"/>
      <c r="AD425" s="98"/>
      <c r="AE425" s="98"/>
      <c r="AF425" s="98"/>
      <c r="AG425" s="98"/>
      <c r="AH425" s="98"/>
      <c r="AI425" s="98"/>
      <c r="AJ425" s="98"/>
      <c r="AK425" s="98"/>
      <c r="AL425" s="98"/>
      <c r="AM425" s="98"/>
      <c r="AN425" s="98"/>
      <c r="AO425" s="98"/>
      <c r="AP425" s="98"/>
      <c r="AQ425" s="97"/>
      <c r="AV425" s="97"/>
      <c r="AW425" s="98"/>
      <c r="AX425" s="98"/>
      <c r="AY425" s="98"/>
      <c r="AZ425" s="98"/>
      <c r="BA425" s="98"/>
      <c r="BB425" s="98"/>
      <c r="BC425" s="98"/>
      <c r="BD425" s="98"/>
      <c r="BE425" s="98"/>
      <c r="BF425" s="98"/>
      <c r="BG425" s="98"/>
      <c r="BH425" s="98"/>
      <c r="BI425" s="98"/>
      <c r="BO425" s="97"/>
      <c r="BP425" s="98"/>
      <c r="BQ425" s="98"/>
      <c r="BR425" s="98"/>
      <c r="BS425" s="98"/>
      <c r="BT425" s="98"/>
      <c r="BU425" s="98"/>
      <c r="BV425" s="98"/>
      <c r="BW425" s="98"/>
      <c r="BX425" s="98"/>
      <c r="BY425" s="98"/>
      <c r="BZ425" s="98"/>
      <c r="CA425" s="98"/>
      <c r="CB425" s="98"/>
      <c r="CH425" s="97"/>
      <c r="CI425" s="98"/>
      <c r="CJ425" s="98"/>
      <c r="CK425" s="98"/>
      <c r="CL425" s="98"/>
      <c r="CM425" s="98"/>
      <c r="CN425" s="98"/>
      <c r="CO425" s="98"/>
      <c r="CP425" s="98"/>
      <c r="CQ425" s="98"/>
      <c r="CR425" s="98"/>
      <c r="CS425" s="98"/>
      <c r="CT425" s="98"/>
      <c r="CU425" s="98"/>
      <c r="DA425" s="97"/>
      <c r="DB425" s="98"/>
      <c r="DC425" s="98"/>
      <c r="DD425" s="98"/>
      <c r="DE425" s="98"/>
      <c r="DF425" s="98"/>
      <c r="DG425" s="98"/>
      <c r="DH425" s="98"/>
      <c r="DI425" s="98"/>
      <c r="DJ425" s="98"/>
      <c r="DK425" s="98"/>
      <c r="DL425" s="98"/>
      <c r="DM425" s="98"/>
      <c r="DN425" s="98"/>
    </row>
    <row r="426" spans="1:118" hidden="1" outlineLevel="1">
      <c r="A426" s="97" t="s">
        <v>795</v>
      </c>
      <c r="B426" s="97"/>
      <c r="C426" s="97"/>
      <c r="D426" s="97"/>
      <c r="E426" s="97"/>
      <c r="F426" s="97"/>
      <c r="G426" s="97"/>
      <c r="H426" s="97"/>
      <c r="I426" s="97"/>
      <c r="J426" s="93"/>
      <c r="K426" s="412">
        <f t="shared" ref="K426:O426" si="169">IF(K401&gt;0,IF(K423&gt;=0.75*SUM(K401,K405,K408,K411,K414,K417,K420,K423),"Allowed", "Disallowed"),0)</f>
        <v>0</v>
      </c>
      <c r="L426" s="412">
        <f t="shared" si="169"/>
        <v>0</v>
      </c>
      <c r="M426" s="412">
        <f t="shared" si="169"/>
        <v>0</v>
      </c>
      <c r="N426" s="412">
        <f t="shared" si="169"/>
        <v>0</v>
      </c>
      <c r="O426" s="412">
        <f t="shared" si="169"/>
        <v>0</v>
      </c>
      <c r="P426" s="97"/>
      <c r="Q426" s="97"/>
      <c r="R426" s="97"/>
      <c r="S426" s="97"/>
      <c r="T426" s="97"/>
      <c r="U426" s="97"/>
      <c r="V426" s="97"/>
      <c r="W426" s="97"/>
      <c r="X426" s="97"/>
      <c r="Y426" s="97"/>
      <c r="Z426" s="97"/>
      <c r="AA426" s="97"/>
      <c r="AB426" s="97"/>
      <c r="AC426" s="97"/>
      <c r="AD426" s="98"/>
      <c r="AE426" s="98"/>
      <c r="AF426" s="98"/>
      <c r="AG426" s="98"/>
      <c r="AH426" s="98"/>
      <c r="AI426" s="98"/>
      <c r="AJ426" s="98"/>
      <c r="AK426" s="98"/>
      <c r="AL426" s="98"/>
      <c r="AM426" s="98"/>
      <c r="AN426" s="98"/>
      <c r="AO426" s="98"/>
      <c r="AP426" s="98"/>
      <c r="AQ426" s="97"/>
      <c r="AV426" s="97"/>
      <c r="AW426" s="98"/>
      <c r="AX426" s="98"/>
      <c r="AY426" s="98"/>
      <c r="AZ426" s="98"/>
      <c r="BA426" s="98"/>
      <c r="BB426" s="98"/>
      <c r="BC426" s="98"/>
      <c r="BD426" s="98"/>
      <c r="BE426" s="98"/>
      <c r="BF426" s="98"/>
      <c r="BG426" s="98"/>
      <c r="BH426" s="98"/>
      <c r="BI426" s="98"/>
      <c r="BO426" s="97"/>
      <c r="BP426" s="98"/>
      <c r="BQ426" s="98"/>
      <c r="BR426" s="98"/>
      <c r="BS426" s="98"/>
      <c r="BT426" s="98"/>
      <c r="BU426" s="98"/>
      <c r="BV426" s="98"/>
      <c r="BW426" s="98"/>
      <c r="BX426" s="98"/>
      <c r="BY426" s="98"/>
      <c r="BZ426" s="98"/>
      <c r="CA426" s="98"/>
      <c r="CB426" s="98"/>
      <c r="CH426" s="97"/>
      <c r="CI426" s="98"/>
      <c r="CJ426" s="98"/>
      <c r="CK426" s="98"/>
      <c r="CL426" s="98"/>
      <c r="CM426" s="98"/>
      <c r="CN426" s="98"/>
      <c r="CO426" s="98"/>
      <c r="CP426" s="98"/>
      <c r="CQ426" s="98"/>
      <c r="CR426" s="98"/>
      <c r="CS426" s="98"/>
      <c r="CT426" s="98"/>
      <c r="CU426" s="98"/>
      <c r="DA426" s="97"/>
      <c r="DB426" s="98"/>
      <c r="DC426" s="98"/>
      <c r="DD426" s="98"/>
      <c r="DE426" s="98"/>
      <c r="DF426" s="98"/>
      <c r="DG426" s="98"/>
      <c r="DH426" s="98"/>
      <c r="DI426" s="98"/>
      <c r="DJ426" s="98"/>
      <c r="DK426" s="98"/>
      <c r="DL426" s="98"/>
      <c r="DM426" s="98"/>
      <c r="DN426" s="98"/>
    </row>
    <row r="427" spans="1:118" collapsed="1">
      <c r="A427" s="97"/>
      <c r="B427" s="97"/>
      <c r="C427" s="97"/>
      <c r="D427" s="97"/>
      <c r="E427" s="97"/>
      <c r="F427" s="97"/>
      <c r="G427" s="97"/>
      <c r="H427" s="97"/>
      <c r="I427" s="97"/>
      <c r="J427" s="93"/>
      <c r="K427" s="98"/>
      <c r="L427" s="98"/>
      <c r="M427" s="98"/>
      <c r="N427" s="98"/>
      <c r="O427" s="98"/>
      <c r="P427" s="97"/>
      <c r="Q427" s="97"/>
      <c r="R427" s="97"/>
      <c r="S427" s="97"/>
      <c r="T427" s="97"/>
      <c r="U427" s="97"/>
      <c r="V427" s="97"/>
      <c r="W427" s="97"/>
      <c r="X427" s="97"/>
      <c r="Y427" s="97"/>
      <c r="Z427" s="97"/>
      <c r="AA427" s="97"/>
      <c r="AB427" s="97"/>
      <c r="AC427" s="97"/>
      <c r="AD427" s="98"/>
      <c r="AE427" s="98"/>
      <c r="AF427" s="98"/>
      <c r="AG427" s="98"/>
      <c r="AH427" s="98"/>
      <c r="AI427" s="98"/>
      <c r="AJ427" s="98"/>
      <c r="AK427" s="98"/>
      <c r="AL427" s="98"/>
      <c r="AM427" s="98"/>
      <c r="AN427" s="98"/>
      <c r="AO427" s="98"/>
      <c r="AP427" s="98"/>
      <c r="AQ427" s="97"/>
      <c r="AV427" s="97"/>
      <c r="AW427" s="98"/>
      <c r="AX427" s="98"/>
      <c r="AY427" s="98"/>
      <c r="AZ427" s="98"/>
      <c r="BA427" s="98"/>
      <c r="BB427" s="98"/>
      <c r="BC427" s="98"/>
      <c r="BD427" s="98"/>
      <c r="BE427" s="98"/>
      <c r="BF427" s="98"/>
      <c r="BG427" s="98"/>
      <c r="BH427" s="98"/>
      <c r="BI427" s="98"/>
      <c r="BO427" s="97"/>
      <c r="BP427" s="98"/>
      <c r="BQ427" s="98"/>
      <c r="BR427" s="98"/>
      <c r="BS427" s="98"/>
      <c r="BT427" s="98"/>
      <c r="BU427" s="98"/>
      <c r="BV427" s="98"/>
      <c r="BW427" s="98"/>
      <c r="BX427" s="98"/>
      <c r="BY427" s="98"/>
      <c r="BZ427" s="98"/>
      <c r="CA427" s="98"/>
      <c r="CB427" s="98"/>
      <c r="CH427" s="97"/>
      <c r="CI427" s="98"/>
      <c r="CJ427" s="98"/>
      <c r="CK427" s="98"/>
      <c r="CL427" s="98"/>
      <c r="CM427" s="98"/>
      <c r="CN427" s="98"/>
      <c r="CO427" s="98"/>
      <c r="CP427" s="98"/>
      <c r="CQ427" s="98"/>
      <c r="CR427" s="98"/>
      <c r="CS427" s="98"/>
      <c r="CT427" s="98"/>
      <c r="CU427" s="98"/>
      <c r="DA427" s="97"/>
      <c r="DB427" s="98"/>
      <c r="DC427" s="98"/>
      <c r="DD427" s="98"/>
      <c r="DE427" s="98"/>
      <c r="DF427" s="98"/>
      <c r="DG427" s="98"/>
      <c r="DH427" s="98"/>
      <c r="DI427" s="98"/>
      <c r="DJ427" s="98"/>
      <c r="DK427" s="98"/>
      <c r="DL427" s="98"/>
      <c r="DM427" s="98"/>
      <c r="DN427" s="98"/>
    </row>
    <row r="428" spans="1:118" hidden="1" outlineLevel="1">
      <c r="A428" s="413" t="str">
        <f>A31</f>
        <v>[Related Party 15]</v>
      </c>
      <c r="B428" s="97"/>
      <c r="C428" s="97"/>
      <c r="D428" s="97"/>
      <c r="E428" s="97"/>
      <c r="F428" s="97"/>
      <c r="G428" s="97"/>
      <c r="H428" s="97"/>
      <c r="I428" s="97"/>
      <c r="J428" s="93"/>
      <c r="K428" s="98"/>
      <c r="L428" s="98"/>
      <c r="M428" s="98"/>
      <c r="N428" s="98"/>
      <c r="O428" s="98"/>
      <c r="P428" s="97"/>
      <c r="Q428" s="97"/>
      <c r="R428" s="97"/>
      <c r="S428" s="97"/>
      <c r="T428" s="97"/>
      <c r="U428" s="97"/>
      <c r="V428" s="97"/>
      <c r="W428" s="97"/>
      <c r="X428" s="97"/>
      <c r="Y428" s="97"/>
      <c r="Z428" s="97"/>
      <c r="AA428" s="97"/>
      <c r="AB428" s="97"/>
      <c r="AC428" s="97"/>
      <c r="AD428" s="98"/>
      <c r="AE428" s="98"/>
      <c r="AF428" s="98"/>
      <c r="AG428" s="98"/>
      <c r="AH428" s="98"/>
      <c r="AI428" s="98"/>
      <c r="AJ428" s="98"/>
      <c r="AK428" s="98"/>
      <c r="AL428" s="98"/>
      <c r="AM428" s="98"/>
      <c r="AN428" s="98"/>
      <c r="AO428" s="98"/>
      <c r="AP428" s="98"/>
      <c r="AQ428" s="97"/>
      <c r="AV428" s="97"/>
      <c r="AW428" s="98"/>
      <c r="AX428" s="98"/>
      <c r="AY428" s="98"/>
      <c r="AZ428" s="98"/>
      <c r="BA428" s="98"/>
      <c r="BB428" s="98"/>
      <c r="BC428" s="98"/>
      <c r="BD428" s="98"/>
      <c r="BE428" s="98"/>
      <c r="BF428" s="98"/>
      <c r="BG428" s="98"/>
      <c r="BH428" s="98"/>
      <c r="BI428" s="98"/>
      <c r="BO428" s="97"/>
      <c r="BP428" s="98"/>
      <c r="BQ428" s="98"/>
      <c r="BR428" s="98"/>
      <c r="BS428" s="98"/>
      <c r="BT428" s="98"/>
      <c r="BU428" s="98"/>
      <c r="BV428" s="98"/>
      <c r="BW428" s="98"/>
      <c r="BX428" s="98"/>
      <c r="BY428" s="98"/>
      <c r="BZ428" s="98"/>
      <c r="CA428" s="98"/>
      <c r="CB428" s="98"/>
      <c r="CH428" s="97"/>
      <c r="CI428" s="98"/>
      <c r="CJ428" s="98"/>
      <c r="CK428" s="98"/>
      <c r="CL428" s="98"/>
      <c r="CM428" s="98"/>
      <c r="CN428" s="98"/>
      <c r="CO428" s="98"/>
      <c r="CP428" s="98"/>
      <c r="CQ428" s="98"/>
      <c r="CR428" s="98"/>
      <c r="CS428" s="98"/>
      <c r="CT428" s="98"/>
      <c r="CU428" s="98"/>
      <c r="DA428" s="97"/>
      <c r="DB428" s="98"/>
      <c r="DC428" s="98"/>
      <c r="DD428" s="98"/>
      <c r="DE428" s="98"/>
      <c r="DF428" s="98"/>
      <c r="DG428" s="98"/>
      <c r="DH428" s="98"/>
      <c r="DI428" s="98"/>
      <c r="DJ428" s="98"/>
      <c r="DK428" s="98"/>
      <c r="DL428" s="98"/>
      <c r="DM428" s="98"/>
      <c r="DN428" s="98"/>
    </row>
    <row r="429" spans="1:118" hidden="1" outlineLevel="1">
      <c r="A429" s="97" t="s">
        <v>784</v>
      </c>
      <c r="B429" s="97" t="s">
        <v>785</v>
      </c>
      <c r="C429" s="97"/>
      <c r="D429" s="97"/>
      <c r="E429" s="97"/>
      <c r="F429" s="97"/>
      <c r="G429" s="97"/>
      <c r="H429" s="97"/>
      <c r="I429" s="97"/>
      <c r="J429" s="93" t="s">
        <v>631</v>
      </c>
      <c r="K429" s="403"/>
      <c r="L429" s="438"/>
      <c r="M429" s="438"/>
      <c r="N429" s="438"/>
      <c r="O429" s="438"/>
      <c r="P429" s="97"/>
      <c r="Q429" s="97"/>
      <c r="R429" s="97"/>
      <c r="S429" s="97"/>
      <c r="T429" s="97"/>
      <c r="U429" s="97"/>
      <c r="V429" s="97"/>
      <c r="W429" s="97"/>
      <c r="X429" s="97"/>
      <c r="Y429" s="97"/>
      <c r="Z429" s="97"/>
      <c r="AA429" s="97"/>
      <c r="AB429" s="97"/>
      <c r="AC429" s="97"/>
      <c r="AD429" s="98"/>
      <c r="AE429" s="98"/>
      <c r="AF429" s="98"/>
      <c r="AG429" s="98"/>
      <c r="AH429" s="98"/>
      <c r="AI429" s="98"/>
      <c r="AJ429" s="98"/>
      <c r="AK429" s="98"/>
      <c r="AL429" s="98"/>
      <c r="AM429" s="98"/>
      <c r="AN429" s="98"/>
      <c r="AO429" s="98"/>
      <c r="AP429" s="98"/>
      <c r="AQ429" s="97"/>
      <c r="AV429" s="97"/>
      <c r="AW429" s="98"/>
      <c r="AX429" s="98"/>
      <c r="AY429" s="98"/>
      <c r="AZ429" s="98"/>
      <c r="BA429" s="98"/>
      <c r="BB429" s="98"/>
      <c r="BC429" s="98"/>
      <c r="BD429" s="98"/>
      <c r="BE429" s="98"/>
      <c r="BF429" s="98"/>
      <c r="BG429" s="98"/>
      <c r="BH429" s="98"/>
      <c r="BI429" s="98"/>
      <c r="BO429" s="97"/>
      <c r="BP429" s="98"/>
      <c r="BQ429" s="98"/>
      <c r="BR429" s="98"/>
      <c r="BS429" s="98"/>
      <c r="BT429" s="98"/>
      <c r="BU429" s="98"/>
      <c r="BV429" s="98"/>
      <c r="BW429" s="98"/>
      <c r="BX429" s="98"/>
      <c r="BY429" s="98"/>
      <c r="BZ429" s="98"/>
      <c r="CA429" s="98"/>
      <c r="CB429" s="98"/>
      <c r="CH429" s="97"/>
      <c r="CI429" s="98"/>
      <c r="CJ429" s="98"/>
      <c r="CK429" s="98"/>
      <c r="CL429" s="98"/>
      <c r="CM429" s="98"/>
      <c r="CN429" s="98"/>
      <c r="CO429" s="98"/>
      <c r="CP429" s="98"/>
      <c r="CQ429" s="98"/>
      <c r="CR429" s="98"/>
      <c r="CS429" s="98"/>
      <c r="CT429" s="98"/>
      <c r="CU429" s="98"/>
      <c r="DA429" s="97"/>
      <c r="DB429" s="98"/>
      <c r="DC429" s="98"/>
      <c r="DD429" s="98"/>
      <c r="DE429" s="98"/>
      <c r="DF429" s="98"/>
      <c r="DG429" s="98"/>
      <c r="DH429" s="98"/>
      <c r="DI429" s="98"/>
      <c r="DJ429" s="98"/>
      <c r="DK429" s="98"/>
      <c r="DL429" s="98"/>
      <c r="DM429" s="98"/>
      <c r="DN429" s="98"/>
    </row>
    <row r="430" spans="1:118" hidden="1" outlineLevel="1">
      <c r="A430" s="97" t="s">
        <v>784</v>
      </c>
      <c r="B430" s="97" t="s">
        <v>767</v>
      </c>
      <c r="C430" s="97"/>
      <c r="D430" s="97"/>
      <c r="E430" s="97"/>
      <c r="F430" s="97"/>
      <c r="G430" s="97"/>
      <c r="H430" s="97"/>
      <c r="I430" s="97"/>
      <c r="J430" s="93" t="s">
        <v>631</v>
      </c>
      <c r="K430" s="403"/>
      <c r="L430" s="438"/>
      <c r="M430" s="438"/>
      <c r="N430" s="438"/>
      <c r="O430" s="438"/>
      <c r="P430" s="97"/>
      <c r="Q430" s="97"/>
      <c r="R430" s="97"/>
      <c r="S430" s="97"/>
      <c r="T430" s="97"/>
      <c r="U430" s="97"/>
      <c r="V430" s="97"/>
      <c r="W430" s="97"/>
      <c r="X430" s="97"/>
      <c r="Y430" s="97"/>
      <c r="Z430" s="97"/>
      <c r="AA430" s="97"/>
      <c r="AB430" s="97"/>
      <c r="AC430" s="97"/>
      <c r="AD430" s="98"/>
      <c r="AE430" s="98"/>
      <c r="AF430" s="98"/>
      <c r="AG430" s="98"/>
      <c r="AH430" s="98"/>
      <c r="AI430" s="98"/>
      <c r="AJ430" s="98"/>
      <c r="AK430" s="98"/>
      <c r="AL430" s="98"/>
      <c r="AM430" s="98"/>
      <c r="AN430" s="98"/>
      <c r="AO430" s="98"/>
      <c r="AP430" s="98"/>
      <c r="AQ430" s="97"/>
      <c r="AV430" s="97"/>
      <c r="AW430" s="98"/>
      <c r="AX430" s="98"/>
      <c r="AY430" s="98"/>
      <c r="AZ430" s="98"/>
      <c r="BA430" s="98"/>
      <c r="BB430" s="98"/>
      <c r="BC430" s="98"/>
      <c r="BD430" s="98"/>
      <c r="BE430" s="98"/>
      <c r="BF430" s="98"/>
      <c r="BG430" s="98"/>
      <c r="BH430" s="98"/>
      <c r="BI430" s="98"/>
      <c r="BO430" s="97"/>
      <c r="BP430" s="98"/>
      <c r="BQ430" s="98"/>
      <c r="BR430" s="98"/>
      <c r="BS430" s="98"/>
      <c r="BT430" s="98"/>
      <c r="BU430" s="98"/>
      <c r="BV430" s="98"/>
      <c r="BW430" s="98"/>
      <c r="BX430" s="98"/>
      <c r="BY430" s="98"/>
      <c r="BZ430" s="98"/>
      <c r="CA430" s="98"/>
      <c r="CB430" s="98"/>
      <c r="CH430" s="97"/>
      <c r="CI430" s="98"/>
      <c r="CJ430" s="98"/>
      <c r="CK430" s="98"/>
      <c r="CL430" s="98"/>
      <c r="CM430" s="98"/>
      <c r="CN430" s="98"/>
      <c r="CO430" s="98"/>
      <c r="CP430" s="98"/>
      <c r="CQ430" s="98"/>
      <c r="CR430" s="98"/>
      <c r="CS430" s="98"/>
      <c r="CT430" s="98"/>
      <c r="CU430" s="98"/>
      <c r="DA430" s="97"/>
      <c r="DB430" s="98"/>
      <c r="DC430" s="98"/>
      <c r="DD430" s="98"/>
      <c r="DE430" s="98"/>
      <c r="DF430" s="98"/>
      <c r="DG430" s="98"/>
      <c r="DH430" s="98"/>
      <c r="DI430" s="98"/>
      <c r="DJ430" s="98"/>
      <c r="DK430" s="98"/>
      <c r="DL430" s="98"/>
      <c r="DM430" s="98"/>
      <c r="DN430" s="98"/>
    </row>
    <row r="431" spans="1:118" hidden="1" outlineLevel="1">
      <c r="A431" s="97" t="s">
        <v>784</v>
      </c>
      <c r="B431" s="97" t="s">
        <v>786</v>
      </c>
      <c r="C431" s="97"/>
      <c r="D431" s="97"/>
      <c r="E431" s="97"/>
      <c r="F431" s="97"/>
      <c r="G431" s="97"/>
      <c r="H431" s="97"/>
      <c r="I431" s="97"/>
      <c r="J431" s="93" t="s">
        <v>252</v>
      </c>
      <c r="K431" s="409">
        <f t="shared" ref="K431:O431" si="170">IFERROR(K430/K429,0)</f>
        <v>0</v>
      </c>
      <c r="L431" s="440">
        <f t="shared" si="170"/>
        <v>0</v>
      </c>
      <c r="M431" s="440">
        <f t="shared" si="170"/>
        <v>0</v>
      </c>
      <c r="N431" s="440">
        <f t="shared" si="170"/>
        <v>0</v>
      </c>
      <c r="O431" s="440">
        <f t="shared" si="170"/>
        <v>0</v>
      </c>
      <c r="P431" s="97"/>
      <c r="Q431" s="97"/>
      <c r="R431" s="97"/>
      <c r="S431" s="97"/>
      <c r="T431" s="97"/>
      <c r="U431" s="97"/>
      <c r="V431" s="97"/>
      <c r="W431" s="97"/>
      <c r="X431" s="97"/>
      <c r="Y431" s="97"/>
      <c r="Z431" s="97"/>
      <c r="AA431" s="97"/>
      <c r="AB431" s="97"/>
      <c r="AC431" s="97"/>
      <c r="AD431" s="98"/>
      <c r="AE431" s="98"/>
      <c r="AF431" s="98"/>
      <c r="AG431" s="98"/>
      <c r="AH431" s="98"/>
      <c r="AI431" s="98"/>
      <c r="AJ431" s="98"/>
      <c r="AK431" s="98"/>
      <c r="AL431" s="98"/>
      <c r="AM431" s="98"/>
      <c r="AN431" s="98"/>
      <c r="AO431" s="98"/>
      <c r="AP431" s="98"/>
      <c r="AQ431" s="97"/>
      <c r="AV431" s="97"/>
      <c r="AW431" s="98"/>
      <c r="AX431" s="98"/>
      <c r="AY431" s="98"/>
      <c r="AZ431" s="98"/>
      <c r="BA431" s="98"/>
      <c r="BB431" s="98"/>
      <c r="BC431" s="98"/>
      <c r="BD431" s="98"/>
      <c r="BE431" s="98"/>
      <c r="BF431" s="98"/>
      <c r="BG431" s="98"/>
      <c r="BH431" s="98"/>
      <c r="BI431" s="98"/>
      <c r="BO431" s="97"/>
      <c r="BP431" s="98"/>
      <c r="BQ431" s="98"/>
      <c r="BR431" s="98"/>
      <c r="BS431" s="98"/>
      <c r="BT431" s="98"/>
      <c r="BU431" s="98"/>
      <c r="BV431" s="98"/>
      <c r="BW431" s="98"/>
      <c r="BX431" s="98"/>
      <c r="BY431" s="98"/>
      <c r="BZ431" s="98"/>
      <c r="CA431" s="98"/>
      <c r="CB431" s="98"/>
      <c r="CH431" s="97"/>
      <c r="CI431" s="98"/>
      <c r="CJ431" s="98"/>
      <c r="CK431" s="98"/>
      <c r="CL431" s="98"/>
      <c r="CM431" s="98"/>
      <c r="CN431" s="98"/>
      <c r="CO431" s="98"/>
      <c r="CP431" s="98"/>
      <c r="CQ431" s="98"/>
      <c r="CR431" s="98"/>
      <c r="CS431" s="98"/>
      <c r="CT431" s="98"/>
      <c r="CU431" s="98"/>
      <c r="DA431" s="97"/>
      <c r="DB431" s="98"/>
      <c r="DC431" s="98"/>
      <c r="DD431" s="98"/>
      <c r="DE431" s="98"/>
      <c r="DF431" s="98"/>
      <c r="DG431" s="98"/>
      <c r="DH431" s="98"/>
      <c r="DI431" s="98"/>
      <c r="DJ431" s="98"/>
      <c r="DK431" s="98"/>
      <c r="DL431" s="98"/>
      <c r="DM431" s="98"/>
      <c r="DN431" s="98"/>
    </row>
    <row r="432" spans="1:118" hidden="1" outlineLevel="1">
      <c r="A432" s="97" t="s">
        <v>787</v>
      </c>
      <c r="B432" s="97" t="s">
        <v>767</v>
      </c>
      <c r="C432" s="97"/>
      <c r="D432" s="97"/>
      <c r="E432" s="97"/>
      <c r="F432" s="97"/>
      <c r="G432" s="97"/>
      <c r="H432" s="97"/>
      <c r="I432" s="97"/>
      <c r="J432" s="93" t="s">
        <v>631</v>
      </c>
      <c r="K432" s="403"/>
      <c r="L432" s="438"/>
      <c r="M432" s="438"/>
      <c r="N432" s="438"/>
      <c r="O432" s="438"/>
      <c r="P432" s="97"/>
      <c r="Q432" s="97"/>
      <c r="R432" s="97"/>
      <c r="S432" s="97"/>
      <c r="T432" s="97"/>
      <c r="U432" s="97"/>
      <c r="V432" s="97"/>
      <c r="W432" s="97"/>
      <c r="X432" s="97"/>
      <c r="Y432" s="97"/>
      <c r="Z432" s="97"/>
      <c r="AA432" s="97"/>
      <c r="AB432" s="97"/>
      <c r="AC432" s="97"/>
      <c r="AD432" s="98"/>
      <c r="AE432" s="98"/>
      <c r="AF432" s="98"/>
      <c r="AG432" s="98"/>
      <c r="AH432" s="98"/>
      <c r="AI432" s="98"/>
      <c r="AJ432" s="98"/>
      <c r="AK432" s="98"/>
      <c r="AL432" s="98"/>
      <c r="AM432" s="98"/>
      <c r="AN432" s="98"/>
      <c r="AO432" s="98"/>
      <c r="AP432" s="98"/>
      <c r="AQ432" s="97"/>
      <c r="AV432" s="97"/>
      <c r="AW432" s="98"/>
      <c r="AX432" s="98"/>
      <c r="AY432" s="98"/>
      <c r="AZ432" s="98"/>
      <c r="BA432" s="98"/>
      <c r="BB432" s="98"/>
      <c r="BC432" s="98"/>
      <c r="BD432" s="98"/>
      <c r="BE432" s="98"/>
      <c r="BF432" s="98"/>
      <c r="BG432" s="98"/>
      <c r="BH432" s="98"/>
      <c r="BI432" s="98"/>
      <c r="BO432" s="97"/>
      <c r="BP432" s="98"/>
      <c r="BQ432" s="98"/>
      <c r="BR432" s="98"/>
      <c r="BS432" s="98"/>
      <c r="BT432" s="98"/>
      <c r="BU432" s="98"/>
      <c r="BV432" s="98"/>
      <c r="BW432" s="98"/>
      <c r="BX432" s="98"/>
      <c r="BY432" s="98"/>
      <c r="BZ432" s="98"/>
      <c r="CA432" s="98"/>
      <c r="CB432" s="98"/>
      <c r="CH432" s="97"/>
      <c r="CI432" s="98"/>
      <c r="CJ432" s="98"/>
      <c r="CK432" s="98"/>
      <c r="CL432" s="98"/>
      <c r="CM432" s="98"/>
      <c r="CN432" s="98"/>
      <c r="CO432" s="98"/>
      <c r="CP432" s="98"/>
      <c r="CQ432" s="98"/>
      <c r="CR432" s="98"/>
      <c r="CS432" s="98"/>
      <c r="CT432" s="98"/>
      <c r="CU432" s="98"/>
      <c r="DA432" s="97"/>
      <c r="DB432" s="98"/>
      <c r="DC432" s="98"/>
      <c r="DD432" s="98"/>
      <c r="DE432" s="98"/>
      <c r="DF432" s="98"/>
      <c r="DG432" s="98"/>
      <c r="DH432" s="98"/>
      <c r="DI432" s="98"/>
      <c r="DJ432" s="98"/>
      <c r="DK432" s="98"/>
      <c r="DL432" s="98"/>
      <c r="DM432" s="98"/>
      <c r="DN432" s="98"/>
    </row>
    <row r="433" spans="1:118" hidden="1" outlineLevel="1">
      <c r="A433" s="410" t="s">
        <v>796</v>
      </c>
      <c r="B433" s="97" t="s">
        <v>785</v>
      </c>
      <c r="C433" s="97"/>
      <c r="D433" s="97"/>
      <c r="E433" s="97"/>
      <c r="F433" s="97"/>
      <c r="G433" s="97"/>
      <c r="H433" s="97"/>
      <c r="I433" s="97"/>
      <c r="J433" s="93" t="s">
        <v>631</v>
      </c>
      <c r="K433" s="403"/>
      <c r="L433" s="438"/>
      <c r="M433" s="438"/>
      <c r="N433" s="438"/>
      <c r="O433" s="438"/>
      <c r="P433" s="97"/>
      <c r="Q433" s="97"/>
      <c r="R433" s="97"/>
      <c r="S433" s="97"/>
      <c r="T433" s="97"/>
      <c r="U433" s="97"/>
      <c r="V433" s="97"/>
      <c r="W433" s="97"/>
      <c r="X433" s="97"/>
      <c r="Y433" s="97"/>
      <c r="Z433" s="97"/>
      <c r="AA433" s="97"/>
      <c r="AB433" s="97"/>
      <c r="AC433" s="97"/>
      <c r="AD433" s="98"/>
      <c r="AE433" s="98"/>
      <c r="AF433" s="98"/>
      <c r="AG433" s="98"/>
      <c r="AH433" s="98"/>
      <c r="AI433" s="98"/>
      <c r="AJ433" s="98"/>
      <c r="AK433" s="98"/>
      <c r="AL433" s="98"/>
      <c r="AM433" s="98"/>
      <c r="AN433" s="98"/>
      <c r="AO433" s="98"/>
      <c r="AP433" s="98"/>
      <c r="AQ433" s="97"/>
      <c r="AV433" s="97"/>
      <c r="AW433" s="98"/>
      <c r="AX433" s="98"/>
      <c r="AY433" s="98"/>
      <c r="AZ433" s="98"/>
      <c r="BA433" s="98"/>
      <c r="BB433" s="98"/>
      <c r="BC433" s="98"/>
      <c r="BD433" s="98"/>
      <c r="BE433" s="98"/>
      <c r="BF433" s="98"/>
      <c r="BG433" s="98"/>
      <c r="BH433" s="98"/>
      <c r="BI433" s="98"/>
      <c r="BO433" s="97"/>
      <c r="BP433" s="98"/>
      <c r="BQ433" s="98"/>
      <c r="BR433" s="98"/>
      <c r="BS433" s="98"/>
      <c r="BT433" s="98"/>
      <c r="BU433" s="98"/>
      <c r="BV433" s="98"/>
      <c r="BW433" s="98"/>
      <c r="BX433" s="98"/>
      <c r="BY433" s="98"/>
      <c r="BZ433" s="98"/>
      <c r="CA433" s="98"/>
      <c r="CB433" s="98"/>
      <c r="CH433" s="97"/>
      <c r="CI433" s="98"/>
      <c r="CJ433" s="98"/>
      <c r="CK433" s="98"/>
      <c r="CL433" s="98"/>
      <c r="CM433" s="98"/>
      <c r="CN433" s="98"/>
      <c r="CO433" s="98"/>
      <c r="CP433" s="98"/>
      <c r="CQ433" s="98"/>
      <c r="CR433" s="98"/>
      <c r="CS433" s="98"/>
      <c r="CT433" s="98"/>
      <c r="CU433" s="98"/>
      <c r="DA433" s="97"/>
      <c r="DB433" s="98"/>
      <c r="DC433" s="98"/>
      <c r="DD433" s="98"/>
      <c r="DE433" s="98"/>
      <c r="DF433" s="98"/>
      <c r="DG433" s="98"/>
      <c r="DH433" s="98"/>
      <c r="DI433" s="98"/>
      <c r="DJ433" s="98"/>
      <c r="DK433" s="98"/>
      <c r="DL433" s="98"/>
      <c r="DM433" s="98"/>
      <c r="DN433" s="98"/>
    </row>
    <row r="434" spans="1:118" hidden="1" outlineLevel="1">
      <c r="A434" s="411" t="str">
        <f>A433</f>
        <v>[ESO Affiliate or Related Undertaking that do not trade / transact with the ESO 1]</v>
      </c>
      <c r="B434" s="97" t="s">
        <v>767</v>
      </c>
      <c r="C434" s="97"/>
      <c r="D434" s="97"/>
      <c r="E434" s="97"/>
      <c r="F434" s="97"/>
      <c r="G434" s="97"/>
      <c r="H434" s="97"/>
      <c r="I434" s="97"/>
      <c r="J434" s="93" t="s">
        <v>631</v>
      </c>
      <c r="K434" s="403"/>
      <c r="L434" s="438"/>
      <c r="M434" s="438"/>
      <c r="N434" s="438"/>
      <c r="O434" s="438"/>
      <c r="P434" s="97"/>
      <c r="Q434" s="97"/>
      <c r="R434" s="97"/>
      <c r="S434" s="97"/>
      <c r="T434" s="97"/>
      <c r="U434" s="97"/>
      <c r="V434" s="97"/>
      <c r="W434" s="97"/>
      <c r="X434" s="97"/>
      <c r="Y434" s="97"/>
      <c r="Z434" s="97"/>
      <c r="AA434" s="97"/>
      <c r="AB434" s="97"/>
      <c r="AC434" s="97"/>
      <c r="AD434" s="98"/>
      <c r="AE434" s="98"/>
      <c r="AF434" s="98"/>
      <c r="AG434" s="98"/>
      <c r="AH434" s="98"/>
      <c r="AI434" s="98"/>
      <c r="AJ434" s="98"/>
      <c r="AK434" s="98"/>
      <c r="AL434" s="98"/>
      <c r="AM434" s="98"/>
      <c r="AN434" s="98"/>
      <c r="AO434" s="98"/>
      <c r="AP434" s="98"/>
      <c r="AQ434" s="97"/>
      <c r="AV434" s="97"/>
      <c r="AW434" s="98"/>
      <c r="AX434" s="98"/>
      <c r="AY434" s="98"/>
      <c r="AZ434" s="98"/>
      <c r="BA434" s="98"/>
      <c r="BB434" s="98"/>
      <c r="BC434" s="98"/>
      <c r="BD434" s="98"/>
      <c r="BE434" s="98"/>
      <c r="BF434" s="98"/>
      <c r="BG434" s="98"/>
      <c r="BH434" s="98"/>
      <c r="BI434" s="98"/>
      <c r="BO434" s="97"/>
      <c r="BP434" s="98"/>
      <c r="BQ434" s="98"/>
      <c r="BR434" s="98"/>
      <c r="BS434" s="98"/>
      <c r="BT434" s="98"/>
      <c r="BU434" s="98"/>
      <c r="BV434" s="98"/>
      <c r="BW434" s="98"/>
      <c r="BX434" s="98"/>
      <c r="BY434" s="98"/>
      <c r="BZ434" s="98"/>
      <c r="CA434" s="98"/>
      <c r="CB434" s="98"/>
      <c r="CH434" s="97"/>
      <c r="CI434" s="98"/>
      <c r="CJ434" s="98"/>
      <c r="CK434" s="98"/>
      <c r="CL434" s="98"/>
      <c r="CM434" s="98"/>
      <c r="CN434" s="98"/>
      <c r="CO434" s="98"/>
      <c r="CP434" s="98"/>
      <c r="CQ434" s="98"/>
      <c r="CR434" s="98"/>
      <c r="CS434" s="98"/>
      <c r="CT434" s="98"/>
      <c r="CU434" s="98"/>
      <c r="DA434" s="97"/>
      <c r="DB434" s="98"/>
      <c r="DC434" s="98"/>
      <c r="DD434" s="98"/>
      <c r="DE434" s="98"/>
      <c r="DF434" s="98"/>
      <c r="DG434" s="98"/>
      <c r="DH434" s="98"/>
      <c r="DI434" s="98"/>
      <c r="DJ434" s="98"/>
      <c r="DK434" s="98"/>
      <c r="DL434" s="98"/>
      <c r="DM434" s="98"/>
      <c r="DN434" s="98"/>
    </row>
    <row r="435" spans="1:118" hidden="1" outlineLevel="1">
      <c r="A435" s="411" t="str">
        <f>A433</f>
        <v>[ESO Affiliate or Related Undertaking that do not trade / transact with the ESO 1]</v>
      </c>
      <c r="B435" s="97" t="s">
        <v>786</v>
      </c>
      <c r="C435" s="97"/>
      <c r="D435" s="97"/>
      <c r="E435" s="97"/>
      <c r="F435" s="97"/>
      <c r="G435" s="97"/>
      <c r="H435" s="97"/>
      <c r="I435" s="97"/>
      <c r="J435" s="93" t="s">
        <v>252</v>
      </c>
      <c r="K435" s="409">
        <f t="shared" ref="K435:O435" si="171">IFERROR(K434/K433,0)</f>
        <v>0</v>
      </c>
      <c r="L435" s="440">
        <f t="shared" si="171"/>
        <v>0</v>
      </c>
      <c r="M435" s="440">
        <f t="shared" si="171"/>
        <v>0</v>
      </c>
      <c r="N435" s="440">
        <f t="shared" si="171"/>
        <v>0</v>
      </c>
      <c r="O435" s="440">
        <f t="shared" si="171"/>
        <v>0</v>
      </c>
      <c r="P435" s="97"/>
      <c r="Q435" s="97"/>
      <c r="R435" s="97"/>
      <c r="S435" s="97"/>
      <c r="T435" s="97"/>
      <c r="U435" s="97"/>
      <c r="V435" s="97"/>
      <c r="W435" s="97"/>
      <c r="X435" s="97"/>
      <c r="Y435" s="97"/>
      <c r="Z435" s="97"/>
      <c r="AA435" s="97"/>
      <c r="AB435" s="97"/>
      <c r="AC435" s="97"/>
      <c r="AD435" s="98"/>
      <c r="AE435" s="98"/>
      <c r="AF435" s="98"/>
      <c r="AG435" s="98"/>
      <c r="AH435" s="98"/>
      <c r="AI435" s="98"/>
      <c r="AJ435" s="98"/>
      <c r="AK435" s="98"/>
      <c r="AL435" s="98"/>
      <c r="AM435" s="98"/>
      <c r="AN435" s="98"/>
      <c r="AO435" s="98"/>
      <c r="AP435" s="98"/>
      <c r="AQ435" s="97"/>
      <c r="AV435" s="97"/>
      <c r="AW435" s="98"/>
      <c r="AX435" s="98"/>
      <c r="AY435" s="98"/>
      <c r="AZ435" s="98"/>
      <c r="BA435" s="98"/>
      <c r="BB435" s="98"/>
      <c r="BC435" s="98"/>
      <c r="BD435" s="98"/>
      <c r="BE435" s="98"/>
      <c r="BF435" s="98"/>
      <c r="BG435" s="98"/>
      <c r="BH435" s="98"/>
      <c r="BI435" s="98"/>
      <c r="BO435" s="97"/>
      <c r="BP435" s="98"/>
      <c r="BQ435" s="98"/>
      <c r="BR435" s="98"/>
      <c r="BS435" s="98"/>
      <c r="BT435" s="98"/>
      <c r="BU435" s="98"/>
      <c r="BV435" s="98"/>
      <c r="BW435" s="98"/>
      <c r="BX435" s="98"/>
      <c r="BY435" s="98"/>
      <c r="BZ435" s="98"/>
      <c r="CA435" s="98"/>
      <c r="CB435" s="98"/>
      <c r="CH435" s="97"/>
      <c r="CI435" s="98"/>
      <c r="CJ435" s="98"/>
      <c r="CK435" s="98"/>
      <c r="CL435" s="98"/>
      <c r="CM435" s="98"/>
      <c r="CN435" s="98"/>
      <c r="CO435" s="98"/>
      <c r="CP435" s="98"/>
      <c r="CQ435" s="98"/>
      <c r="CR435" s="98"/>
      <c r="CS435" s="98"/>
      <c r="CT435" s="98"/>
      <c r="CU435" s="98"/>
      <c r="DA435" s="97"/>
      <c r="DB435" s="98"/>
      <c r="DC435" s="98"/>
      <c r="DD435" s="98"/>
      <c r="DE435" s="98"/>
      <c r="DF435" s="98"/>
      <c r="DG435" s="98"/>
      <c r="DH435" s="98"/>
      <c r="DI435" s="98"/>
      <c r="DJ435" s="98"/>
      <c r="DK435" s="98"/>
      <c r="DL435" s="98"/>
      <c r="DM435" s="98"/>
      <c r="DN435" s="98"/>
    </row>
    <row r="436" spans="1:118" hidden="1" outlineLevel="1">
      <c r="A436" s="410" t="s">
        <v>797</v>
      </c>
      <c r="B436" s="97" t="s">
        <v>785</v>
      </c>
      <c r="C436" s="97"/>
      <c r="D436" s="97"/>
      <c r="E436" s="97"/>
      <c r="F436" s="97"/>
      <c r="G436" s="97"/>
      <c r="H436" s="97"/>
      <c r="I436" s="97"/>
      <c r="J436" s="93" t="s">
        <v>631</v>
      </c>
      <c r="K436" s="403"/>
      <c r="L436" s="438"/>
      <c r="M436" s="438"/>
      <c r="N436" s="438"/>
      <c r="O436" s="438"/>
      <c r="P436" s="97"/>
      <c r="Q436" s="97"/>
      <c r="R436" s="97"/>
      <c r="S436" s="97"/>
      <c r="T436" s="97"/>
      <c r="U436" s="97"/>
      <c r="V436" s="97"/>
      <c r="W436" s="97"/>
      <c r="X436" s="97"/>
      <c r="Y436" s="97"/>
      <c r="Z436" s="97"/>
      <c r="AA436" s="97"/>
      <c r="AB436" s="97"/>
      <c r="AC436" s="97"/>
      <c r="AD436" s="98"/>
      <c r="AE436" s="98"/>
      <c r="AF436" s="98"/>
      <c r="AG436" s="98"/>
      <c r="AH436" s="98"/>
      <c r="AI436" s="98"/>
      <c r="AJ436" s="98"/>
      <c r="AK436" s="98"/>
      <c r="AL436" s="98"/>
      <c r="AM436" s="98"/>
      <c r="AN436" s="98"/>
      <c r="AO436" s="98"/>
      <c r="AP436" s="98"/>
      <c r="AQ436" s="97"/>
      <c r="AV436" s="97"/>
      <c r="AW436" s="98"/>
      <c r="AX436" s="98"/>
      <c r="AY436" s="98"/>
      <c r="AZ436" s="98"/>
      <c r="BA436" s="98"/>
      <c r="BB436" s="98"/>
      <c r="BC436" s="98"/>
      <c r="BD436" s="98"/>
      <c r="BE436" s="98"/>
      <c r="BF436" s="98"/>
      <c r="BG436" s="98"/>
      <c r="BH436" s="98"/>
      <c r="BI436" s="98"/>
      <c r="BO436" s="97"/>
      <c r="BP436" s="98"/>
      <c r="BQ436" s="98"/>
      <c r="BR436" s="98"/>
      <c r="BS436" s="98"/>
      <c r="BT436" s="98"/>
      <c r="BU436" s="98"/>
      <c r="BV436" s="98"/>
      <c r="BW436" s="98"/>
      <c r="BX436" s="98"/>
      <c r="BY436" s="98"/>
      <c r="BZ436" s="98"/>
      <c r="CA436" s="98"/>
      <c r="CB436" s="98"/>
      <c r="CH436" s="97"/>
      <c r="CI436" s="98"/>
      <c r="CJ436" s="98"/>
      <c r="CK436" s="98"/>
      <c r="CL436" s="98"/>
      <c r="CM436" s="98"/>
      <c r="CN436" s="98"/>
      <c r="CO436" s="98"/>
      <c r="CP436" s="98"/>
      <c r="CQ436" s="98"/>
      <c r="CR436" s="98"/>
      <c r="CS436" s="98"/>
      <c r="CT436" s="98"/>
      <c r="CU436" s="98"/>
      <c r="DA436" s="97"/>
      <c r="DB436" s="98"/>
      <c r="DC436" s="98"/>
      <c r="DD436" s="98"/>
      <c r="DE436" s="98"/>
      <c r="DF436" s="98"/>
      <c r="DG436" s="98"/>
      <c r="DH436" s="98"/>
      <c r="DI436" s="98"/>
      <c r="DJ436" s="98"/>
      <c r="DK436" s="98"/>
      <c r="DL436" s="98"/>
      <c r="DM436" s="98"/>
      <c r="DN436" s="98"/>
    </row>
    <row r="437" spans="1:118" hidden="1" outlineLevel="1">
      <c r="A437" s="411" t="str">
        <f>A436</f>
        <v>[ESO Affiliate or Related Undertaking that do not trade / transact with the ESO 2]</v>
      </c>
      <c r="B437" s="97" t="s">
        <v>767</v>
      </c>
      <c r="C437" s="97"/>
      <c r="D437" s="97"/>
      <c r="E437" s="97"/>
      <c r="F437" s="97"/>
      <c r="G437" s="97"/>
      <c r="H437" s="97"/>
      <c r="I437" s="97"/>
      <c r="J437" s="93" t="s">
        <v>631</v>
      </c>
      <c r="K437" s="403"/>
      <c r="L437" s="438"/>
      <c r="M437" s="438"/>
      <c r="N437" s="438"/>
      <c r="O437" s="438"/>
      <c r="P437" s="97"/>
      <c r="Q437" s="97"/>
      <c r="R437" s="97"/>
      <c r="S437" s="97"/>
      <c r="T437" s="97"/>
      <c r="U437" s="97"/>
      <c r="V437" s="97"/>
      <c r="W437" s="97"/>
      <c r="X437" s="97"/>
      <c r="Y437" s="97"/>
      <c r="Z437" s="97"/>
      <c r="AA437" s="97"/>
      <c r="AB437" s="97"/>
      <c r="AC437" s="97"/>
      <c r="AD437" s="98"/>
      <c r="AE437" s="98"/>
      <c r="AF437" s="98"/>
      <c r="AG437" s="98"/>
      <c r="AH437" s="98"/>
      <c r="AI437" s="98"/>
      <c r="AJ437" s="98"/>
      <c r="AK437" s="98"/>
      <c r="AL437" s="98"/>
      <c r="AM437" s="98"/>
      <c r="AN437" s="98"/>
      <c r="AO437" s="98"/>
      <c r="AP437" s="98"/>
      <c r="AQ437" s="97"/>
      <c r="AV437" s="97"/>
      <c r="AW437" s="98"/>
      <c r="AX437" s="98"/>
      <c r="AY437" s="98"/>
      <c r="AZ437" s="98"/>
      <c r="BA437" s="98"/>
      <c r="BB437" s="98"/>
      <c r="BC437" s="98"/>
      <c r="BD437" s="98"/>
      <c r="BE437" s="98"/>
      <c r="BF437" s="98"/>
      <c r="BG437" s="98"/>
      <c r="BH437" s="98"/>
      <c r="BI437" s="98"/>
      <c r="BO437" s="97"/>
      <c r="BP437" s="98"/>
      <c r="BQ437" s="98"/>
      <c r="BR437" s="98"/>
      <c r="BS437" s="98"/>
      <c r="BT437" s="98"/>
      <c r="BU437" s="98"/>
      <c r="BV437" s="98"/>
      <c r="BW437" s="98"/>
      <c r="BX437" s="98"/>
      <c r="BY437" s="98"/>
      <c r="BZ437" s="98"/>
      <c r="CA437" s="98"/>
      <c r="CB437" s="98"/>
      <c r="CH437" s="97"/>
      <c r="CI437" s="98"/>
      <c r="CJ437" s="98"/>
      <c r="CK437" s="98"/>
      <c r="CL437" s="98"/>
      <c r="CM437" s="98"/>
      <c r="CN437" s="98"/>
      <c r="CO437" s="98"/>
      <c r="CP437" s="98"/>
      <c r="CQ437" s="98"/>
      <c r="CR437" s="98"/>
      <c r="CS437" s="98"/>
      <c r="CT437" s="98"/>
      <c r="CU437" s="98"/>
      <c r="DA437" s="97"/>
      <c r="DB437" s="98"/>
      <c r="DC437" s="98"/>
      <c r="DD437" s="98"/>
      <c r="DE437" s="98"/>
      <c r="DF437" s="98"/>
      <c r="DG437" s="98"/>
      <c r="DH437" s="98"/>
      <c r="DI437" s="98"/>
      <c r="DJ437" s="98"/>
      <c r="DK437" s="98"/>
      <c r="DL437" s="98"/>
      <c r="DM437" s="98"/>
      <c r="DN437" s="98"/>
    </row>
    <row r="438" spans="1:118" hidden="1" outlineLevel="1">
      <c r="A438" s="411" t="str">
        <f>A436</f>
        <v>[ESO Affiliate or Related Undertaking that do not trade / transact with the ESO 2]</v>
      </c>
      <c r="B438" s="97" t="s">
        <v>786</v>
      </c>
      <c r="C438" s="97"/>
      <c r="D438" s="97"/>
      <c r="E438" s="97"/>
      <c r="F438" s="97"/>
      <c r="G438" s="97"/>
      <c r="H438" s="97"/>
      <c r="I438" s="97"/>
      <c r="J438" s="93" t="s">
        <v>252</v>
      </c>
      <c r="K438" s="409">
        <f t="shared" ref="K438:O438" si="172">IFERROR(K437/K436,0)</f>
        <v>0</v>
      </c>
      <c r="L438" s="440">
        <f t="shared" si="172"/>
        <v>0</v>
      </c>
      <c r="M438" s="440">
        <f t="shared" si="172"/>
        <v>0</v>
      </c>
      <c r="N438" s="440">
        <f t="shared" si="172"/>
        <v>0</v>
      </c>
      <c r="O438" s="440">
        <f t="shared" si="172"/>
        <v>0</v>
      </c>
      <c r="P438" s="97"/>
      <c r="Q438" s="97"/>
      <c r="R438" s="97"/>
      <c r="S438" s="97"/>
      <c r="T438" s="97"/>
      <c r="U438" s="97"/>
      <c r="V438" s="97"/>
      <c r="W438" s="97"/>
      <c r="X438" s="97"/>
      <c r="Y438" s="97"/>
      <c r="Z438" s="97"/>
      <c r="AA438" s="97"/>
      <c r="AB438" s="97"/>
      <c r="AC438" s="97"/>
      <c r="AD438" s="98"/>
      <c r="AE438" s="98"/>
      <c r="AF438" s="98"/>
      <c r="AG438" s="98"/>
      <c r="AH438" s="98"/>
      <c r="AI438" s="98"/>
      <c r="AJ438" s="98"/>
      <c r="AK438" s="98"/>
      <c r="AL438" s="98"/>
      <c r="AM438" s="98"/>
      <c r="AN438" s="98"/>
      <c r="AO438" s="98"/>
      <c r="AP438" s="98"/>
      <c r="AQ438" s="97"/>
      <c r="AV438" s="97"/>
      <c r="AW438" s="98"/>
      <c r="AX438" s="98"/>
      <c r="AY438" s="98"/>
      <c r="AZ438" s="98"/>
      <c r="BA438" s="98"/>
      <c r="BB438" s="98"/>
      <c r="BC438" s="98"/>
      <c r="BD438" s="98"/>
      <c r="BE438" s="98"/>
      <c r="BF438" s="98"/>
      <c r="BG438" s="98"/>
      <c r="BH438" s="98"/>
      <c r="BI438" s="98"/>
      <c r="BO438" s="97"/>
      <c r="BP438" s="98"/>
      <c r="BQ438" s="98"/>
      <c r="BR438" s="98"/>
      <c r="BS438" s="98"/>
      <c r="BT438" s="98"/>
      <c r="BU438" s="98"/>
      <c r="BV438" s="98"/>
      <c r="BW438" s="98"/>
      <c r="BX438" s="98"/>
      <c r="BY438" s="98"/>
      <c r="BZ438" s="98"/>
      <c r="CA438" s="98"/>
      <c r="CB438" s="98"/>
      <c r="CH438" s="97"/>
      <c r="CI438" s="98"/>
      <c r="CJ438" s="98"/>
      <c r="CK438" s="98"/>
      <c r="CL438" s="98"/>
      <c r="CM438" s="98"/>
      <c r="CN438" s="98"/>
      <c r="CO438" s="98"/>
      <c r="CP438" s="98"/>
      <c r="CQ438" s="98"/>
      <c r="CR438" s="98"/>
      <c r="CS438" s="98"/>
      <c r="CT438" s="98"/>
      <c r="CU438" s="98"/>
      <c r="DA438" s="97"/>
      <c r="DB438" s="98"/>
      <c r="DC438" s="98"/>
      <c r="DD438" s="98"/>
      <c r="DE438" s="98"/>
      <c r="DF438" s="98"/>
      <c r="DG438" s="98"/>
      <c r="DH438" s="98"/>
      <c r="DI438" s="98"/>
      <c r="DJ438" s="98"/>
      <c r="DK438" s="98"/>
      <c r="DL438" s="98"/>
      <c r="DM438" s="98"/>
      <c r="DN438" s="98"/>
    </row>
    <row r="439" spans="1:118" hidden="1" outlineLevel="1">
      <c r="A439" s="410" t="s">
        <v>798</v>
      </c>
      <c r="B439" s="97" t="s">
        <v>785</v>
      </c>
      <c r="C439" s="97"/>
      <c r="D439" s="97"/>
      <c r="E439" s="97"/>
      <c r="F439" s="97"/>
      <c r="G439" s="97"/>
      <c r="H439" s="97"/>
      <c r="I439" s="97"/>
      <c r="J439" s="93" t="s">
        <v>631</v>
      </c>
      <c r="K439" s="403"/>
      <c r="L439" s="438"/>
      <c r="M439" s="438"/>
      <c r="N439" s="438"/>
      <c r="O439" s="438"/>
      <c r="P439" s="97"/>
      <c r="Q439" s="97"/>
      <c r="R439" s="97"/>
      <c r="S439" s="97"/>
      <c r="T439" s="97"/>
      <c r="U439" s="97"/>
      <c r="V439" s="97"/>
      <c r="W439" s="97"/>
      <c r="X439" s="97"/>
      <c r="Y439" s="97"/>
      <c r="Z439" s="97"/>
      <c r="AA439" s="97"/>
      <c r="AB439" s="97"/>
      <c r="AC439" s="97"/>
      <c r="AD439" s="98"/>
      <c r="AE439" s="98"/>
      <c r="AF439" s="98"/>
      <c r="AG439" s="98"/>
      <c r="AH439" s="98"/>
      <c r="AI439" s="98"/>
      <c r="AJ439" s="98"/>
      <c r="AK439" s="98"/>
      <c r="AL439" s="98"/>
      <c r="AM439" s="98"/>
      <c r="AN439" s="98"/>
      <c r="AO439" s="98"/>
      <c r="AP439" s="98"/>
      <c r="AQ439" s="97"/>
      <c r="AV439" s="97"/>
      <c r="AW439" s="98"/>
      <c r="AX439" s="98"/>
      <c r="AY439" s="98"/>
      <c r="AZ439" s="98"/>
      <c r="BA439" s="98"/>
      <c r="BB439" s="98"/>
      <c r="BC439" s="98"/>
      <c r="BD439" s="98"/>
      <c r="BE439" s="98"/>
      <c r="BF439" s="98"/>
      <c r="BG439" s="98"/>
      <c r="BH439" s="98"/>
      <c r="BI439" s="98"/>
      <c r="BO439" s="97"/>
      <c r="BP439" s="98"/>
      <c r="BQ439" s="98"/>
      <c r="BR439" s="98"/>
      <c r="BS439" s="98"/>
      <c r="BT439" s="98"/>
      <c r="BU439" s="98"/>
      <c r="BV439" s="98"/>
      <c r="BW439" s="98"/>
      <c r="BX439" s="98"/>
      <c r="BY439" s="98"/>
      <c r="BZ439" s="98"/>
      <c r="CA439" s="98"/>
      <c r="CB439" s="98"/>
      <c r="CH439" s="97"/>
      <c r="CI439" s="98"/>
      <c r="CJ439" s="98"/>
      <c r="CK439" s="98"/>
      <c r="CL439" s="98"/>
      <c r="CM439" s="98"/>
      <c r="CN439" s="98"/>
      <c r="CO439" s="98"/>
      <c r="CP439" s="98"/>
      <c r="CQ439" s="98"/>
      <c r="CR439" s="98"/>
      <c r="CS439" s="98"/>
      <c r="CT439" s="98"/>
      <c r="CU439" s="98"/>
      <c r="DA439" s="97"/>
      <c r="DB439" s="98"/>
      <c r="DC439" s="98"/>
      <c r="DD439" s="98"/>
      <c r="DE439" s="98"/>
      <c r="DF439" s="98"/>
      <c r="DG439" s="98"/>
      <c r="DH439" s="98"/>
      <c r="DI439" s="98"/>
      <c r="DJ439" s="98"/>
      <c r="DK439" s="98"/>
      <c r="DL439" s="98"/>
      <c r="DM439" s="98"/>
      <c r="DN439" s="98"/>
    </row>
    <row r="440" spans="1:118" hidden="1" outlineLevel="1">
      <c r="A440" s="411" t="str">
        <f>A439</f>
        <v>[ESO Affiliate or Related Undertaking that do not trade / transact with the ESO 3]</v>
      </c>
      <c r="B440" s="97" t="s">
        <v>767</v>
      </c>
      <c r="C440" s="97"/>
      <c r="D440" s="97"/>
      <c r="E440" s="97"/>
      <c r="F440" s="97"/>
      <c r="G440" s="97"/>
      <c r="H440" s="97"/>
      <c r="I440" s="97"/>
      <c r="J440" s="93" t="s">
        <v>631</v>
      </c>
      <c r="K440" s="403"/>
      <c r="L440" s="438"/>
      <c r="M440" s="438"/>
      <c r="N440" s="438"/>
      <c r="O440" s="438"/>
      <c r="P440" s="97"/>
      <c r="Q440" s="97"/>
      <c r="R440" s="97"/>
      <c r="S440" s="97"/>
      <c r="T440" s="97"/>
      <c r="U440" s="97"/>
      <c r="V440" s="97"/>
      <c r="W440" s="97"/>
      <c r="X440" s="97"/>
      <c r="Y440" s="97"/>
      <c r="Z440" s="97"/>
      <c r="AA440" s="97"/>
      <c r="AB440" s="97"/>
      <c r="AC440" s="97"/>
      <c r="AD440" s="98"/>
      <c r="AE440" s="98"/>
      <c r="AF440" s="98"/>
      <c r="AG440" s="98"/>
      <c r="AH440" s="98"/>
      <c r="AI440" s="98"/>
      <c r="AJ440" s="98"/>
      <c r="AK440" s="98"/>
      <c r="AL440" s="98"/>
      <c r="AM440" s="98"/>
      <c r="AN440" s="98"/>
      <c r="AO440" s="98"/>
      <c r="AP440" s="98"/>
      <c r="AQ440" s="97"/>
      <c r="AV440" s="97"/>
      <c r="AW440" s="98"/>
      <c r="AX440" s="98"/>
      <c r="AY440" s="98"/>
      <c r="AZ440" s="98"/>
      <c r="BA440" s="98"/>
      <c r="BB440" s="98"/>
      <c r="BC440" s="98"/>
      <c r="BD440" s="98"/>
      <c r="BE440" s="98"/>
      <c r="BF440" s="98"/>
      <c r="BG440" s="98"/>
      <c r="BH440" s="98"/>
      <c r="BI440" s="98"/>
      <c r="BO440" s="97"/>
      <c r="BP440" s="98"/>
      <c r="BQ440" s="98"/>
      <c r="BR440" s="98"/>
      <c r="BS440" s="98"/>
      <c r="BT440" s="98"/>
      <c r="BU440" s="98"/>
      <c r="BV440" s="98"/>
      <c r="BW440" s="98"/>
      <c r="BX440" s="98"/>
      <c r="BY440" s="98"/>
      <c r="BZ440" s="98"/>
      <c r="CA440" s="98"/>
      <c r="CB440" s="98"/>
      <c r="CH440" s="97"/>
      <c r="CI440" s="98"/>
      <c r="CJ440" s="98"/>
      <c r="CK440" s="98"/>
      <c r="CL440" s="98"/>
      <c r="CM440" s="98"/>
      <c r="CN440" s="98"/>
      <c r="CO440" s="98"/>
      <c r="CP440" s="98"/>
      <c r="CQ440" s="98"/>
      <c r="CR440" s="98"/>
      <c r="CS440" s="98"/>
      <c r="CT440" s="98"/>
      <c r="CU440" s="98"/>
      <c r="DA440" s="97"/>
      <c r="DB440" s="98"/>
      <c r="DC440" s="98"/>
      <c r="DD440" s="98"/>
      <c r="DE440" s="98"/>
      <c r="DF440" s="98"/>
      <c r="DG440" s="98"/>
      <c r="DH440" s="98"/>
      <c r="DI440" s="98"/>
      <c r="DJ440" s="98"/>
      <c r="DK440" s="98"/>
      <c r="DL440" s="98"/>
      <c r="DM440" s="98"/>
      <c r="DN440" s="98"/>
    </row>
    <row r="441" spans="1:118" hidden="1" outlineLevel="1">
      <c r="A441" s="411" t="str">
        <f>A439</f>
        <v>[ESO Affiliate or Related Undertaking that do not trade / transact with the ESO 3]</v>
      </c>
      <c r="B441" s="97" t="s">
        <v>786</v>
      </c>
      <c r="C441" s="97"/>
      <c r="D441" s="97"/>
      <c r="E441" s="97"/>
      <c r="F441" s="97"/>
      <c r="G441" s="97"/>
      <c r="H441" s="97"/>
      <c r="I441" s="97"/>
      <c r="J441" s="93" t="s">
        <v>252</v>
      </c>
      <c r="K441" s="409">
        <f t="shared" ref="K441:O441" si="173">IFERROR(K440/K439,0)</f>
        <v>0</v>
      </c>
      <c r="L441" s="440">
        <f t="shared" si="173"/>
        <v>0</v>
      </c>
      <c r="M441" s="440">
        <f t="shared" si="173"/>
        <v>0</v>
      </c>
      <c r="N441" s="440">
        <f t="shared" si="173"/>
        <v>0</v>
      </c>
      <c r="O441" s="440">
        <f t="shared" si="173"/>
        <v>0</v>
      </c>
      <c r="P441" s="97"/>
      <c r="Q441" s="97"/>
      <c r="R441" s="97"/>
      <c r="S441" s="97"/>
      <c r="T441" s="97"/>
      <c r="U441" s="97"/>
      <c r="V441" s="97"/>
      <c r="W441" s="97"/>
      <c r="X441" s="97"/>
      <c r="Y441" s="97"/>
      <c r="Z441" s="97"/>
      <c r="AA441" s="97"/>
      <c r="AB441" s="97"/>
      <c r="AC441" s="97"/>
      <c r="AD441" s="98"/>
      <c r="AE441" s="98"/>
      <c r="AF441" s="98"/>
      <c r="AG441" s="98"/>
      <c r="AH441" s="98"/>
      <c r="AI441" s="98"/>
      <c r="AJ441" s="98"/>
      <c r="AK441" s="98"/>
      <c r="AL441" s="98"/>
      <c r="AM441" s="98"/>
      <c r="AN441" s="98"/>
      <c r="AO441" s="98"/>
      <c r="AP441" s="98"/>
      <c r="AQ441" s="97"/>
      <c r="AV441" s="97"/>
      <c r="AW441" s="98"/>
      <c r="AX441" s="98"/>
      <c r="AY441" s="98"/>
      <c r="AZ441" s="98"/>
      <c r="BA441" s="98"/>
      <c r="BB441" s="98"/>
      <c r="BC441" s="98"/>
      <c r="BD441" s="98"/>
      <c r="BE441" s="98"/>
      <c r="BF441" s="98"/>
      <c r="BG441" s="98"/>
      <c r="BH441" s="98"/>
      <c r="BI441" s="98"/>
      <c r="BO441" s="97"/>
      <c r="BP441" s="98"/>
      <c r="BQ441" s="98"/>
      <c r="BR441" s="98"/>
      <c r="BS441" s="98"/>
      <c r="BT441" s="98"/>
      <c r="BU441" s="98"/>
      <c r="BV441" s="98"/>
      <c r="BW441" s="98"/>
      <c r="BX441" s="98"/>
      <c r="BY441" s="98"/>
      <c r="BZ441" s="98"/>
      <c r="CA441" s="98"/>
      <c r="CB441" s="98"/>
      <c r="CH441" s="97"/>
      <c r="CI441" s="98"/>
      <c r="CJ441" s="98"/>
      <c r="CK441" s="98"/>
      <c r="CL441" s="98"/>
      <c r="CM441" s="98"/>
      <c r="CN441" s="98"/>
      <c r="CO441" s="98"/>
      <c r="CP441" s="98"/>
      <c r="CQ441" s="98"/>
      <c r="CR441" s="98"/>
      <c r="CS441" s="98"/>
      <c r="CT441" s="98"/>
      <c r="CU441" s="98"/>
      <c r="DA441" s="97"/>
      <c r="DB441" s="98"/>
      <c r="DC441" s="98"/>
      <c r="DD441" s="98"/>
      <c r="DE441" s="98"/>
      <c r="DF441" s="98"/>
      <c r="DG441" s="98"/>
      <c r="DH441" s="98"/>
      <c r="DI441" s="98"/>
      <c r="DJ441" s="98"/>
      <c r="DK441" s="98"/>
      <c r="DL441" s="98"/>
      <c r="DM441" s="98"/>
      <c r="DN441" s="98"/>
    </row>
    <row r="442" spans="1:118" hidden="1" outlineLevel="1">
      <c r="A442" s="410" t="s">
        <v>791</v>
      </c>
      <c r="B442" s="97" t="s">
        <v>785</v>
      </c>
      <c r="C442" s="97"/>
      <c r="D442" s="97"/>
      <c r="E442" s="97"/>
      <c r="F442" s="97"/>
      <c r="G442" s="97"/>
      <c r="H442" s="97"/>
      <c r="I442" s="97"/>
      <c r="J442" s="93" t="s">
        <v>631</v>
      </c>
      <c r="K442" s="403"/>
      <c r="L442" s="438"/>
      <c r="M442" s="438"/>
      <c r="N442" s="438"/>
      <c r="O442" s="438"/>
      <c r="P442" s="97"/>
      <c r="Q442" s="97"/>
      <c r="R442" s="97"/>
      <c r="S442" s="97"/>
      <c r="T442" s="97"/>
      <c r="U442" s="97"/>
      <c r="V442" s="97"/>
      <c r="W442" s="97"/>
      <c r="X442" s="97"/>
      <c r="Y442" s="97"/>
      <c r="Z442" s="97"/>
      <c r="AA442" s="97"/>
      <c r="AB442" s="97"/>
      <c r="AC442" s="97"/>
      <c r="AD442" s="98"/>
      <c r="AE442" s="98"/>
      <c r="AF442" s="98"/>
      <c r="AG442" s="98"/>
      <c r="AH442" s="98"/>
      <c r="AI442" s="98"/>
      <c r="AJ442" s="98"/>
      <c r="AK442" s="98"/>
      <c r="AL442" s="98"/>
      <c r="AM442" s="98"/>
      <c r="AN442" s="98"/>
      <c r="AO442" s="98"/>
      <c r="AP442" s="98"/>
      <c r="AQ442" s="97"/>
      <c r="AV442" s="97"/>
      <c r="AW442" s="98"/>
      <c r="AX442" s="98"/>
      <c r="AY442" s="98"/>
      <c r="AZ442" s="98"/>
      <c r="BA442" s="98"/>
      <c r="BB442" s="98"/>
      <c r="BC442" s="98"/>
      <c r="BD442" s="98"/>
      <c r="BE442" s="98"/>
      <c r="BF442" s="98"/>
      <c r="BG442" s="98"/>
      <c r="BH442" s="98"/>
      <c r="BI442" s="98"/>
      <c r="BO442" s="97"/>
      <c r="BP442" s="98"/>
      <c r="BQ442" s="98"/>
      <c r="BR442" s="98"/>
      <c r="BS442" s="98"/>
      <c r="BT442" s="98"/>
      <c r="BU442" s="98"/>
      <c r="BV442" s="98"/>
      <c r="BW442" s="98"/>
      <c r="BX442" s="98"/>
      <c r="BY442" s="98"/>
      <c r="BZ442" s="98"/>
      <c r="CA442" s="98"/>
      <c r="CB442" s="98"/>
      <c r="CH442" s="97"/>
      <c r="CI442" s="98"/>
      <c r="CJ442" s="98"/>
      <c r="CK442" s="98"/>
      <c r="CL442" s="98"/>
      <c r="CM442" s="98"/>
      <c r="CN442" s="98"/>
      <c r="CO442" s="98"/>
      <c r="CP442" s="98"/>
      <c r="CQ442" s="98"/>
      <c r="CR442" s="98"/>
      <c r="CS442" s="98"/>
      <c r="CT442" s="98"/>
      <c r="CU442" s="98"/>
      <c r="DA442" s="97"/>
      <c r="DB442" s="98"/>
      <c r="DC442" s="98"/>
      <c r="DD442" s="98"/>
      <c r="DE442" s="98"/>
      <c r="DF442" s="98"/>
      <c r="DG442" s="98"/>
      <c r="DH442" s="98"/>
      <c r="DI442" s="98"/>
      <c r="DJ442" s="98"/>
      <c r="DK442" s="98"/>
      <c r="DL442" s="98"/>
      <c r="DM442" s="98"/>
      <c r="DN442" s="98"/>
    </row>
    <row r="443" spans="1:118" hidden="1" outlineLevel="1">
      <c r="A443" s="411" t="str">
        <f>A442</f>
        <v>[ESO Affiliate or Related Undertaking that do not trade / transact with the ESO 4]</v>
      </c>
      <c r="B443" s="97" t="s">
        <v>767</v>
      </c>
      <c r="C443" s="97"/>
      <c r="D443" s="97"/>
      <c r="E443" s="97"/>
      <c r="F443" s="97"/>
      <c r="G443" s="97"/>
      <c r="H443" s="97"/>
      <c r="I443" s="97"/>
      <c r="J443" s="93" t="s">
        <v>631</v>
      </c>
      <c r="K443" s="403"/>
      <c r="L443" s="438"/>
      <c r="M443" s="438"/>
      <c r="N443" s="438"/>
      <c r="O443" s="438"/>
      <c r="P443" s="97"/>
      <c r="Q443" s="97"/>
      <c r="R443" s="97"/>
      <c r="S443" s="97"/>
      <c r="T443" s="97"/>
      <c r="U443" s="97"/>
      <c r="V443" s="97"/>
      <c r="W443" s="97"/>
      <c r="X443" s="97"/>
      <c r="Y443" s="97"/>
      <c r="Z443" s="97"/>
      <c r="AA443" s="97"/>
      <c r="AB443" s="97"/>
      <c r="AC443" s="97"/>
      <c r="AD443" s="98"/>
      <c r="AE443" s="98"/>
      <c r="AF443" s="98"/>
      <c r="AG443" s="98"/>
      <c r="AH443" s="98"/>
      <c r="AI443" s="98"/>
      <c r="AJ443" s="98"/>
      <c r="AK443" s="98"/>
      <c r="AL443" s="98"/>
      <c r="AM443" s="98"/>
      <c r="AN443" s="98"/>
      <c r="AO443" s="98"/>
      <c r="AP443" s="98"/>
      <c r="AQ443" s="97"/>
      <c r="AV443" s="97"/>
      <c r="AW443" s="98"/>
      <c r="AX443" s="98"/>
      <c r="AY443" s="98"/>
      <c r="AZ443" s="98"/>
      <c r="BA443" s="98"/>
      <c r="BB443" s="98"/>
      <c r="BC443" s="98"/>
      <c r="BD443" s="98"/>
      <c r="BE443" s="98"/>
      <c r="BF443" s="98"/>
      <c r="BG443" s="98"/>
      <c r="BH443" s="98"/>
      <c r="BI443" s="98"/>
      <c r="BO443" s="97"/>
      <c r="BP443" s="98"/>
      <c r="BQ443" s="98"/>
      <c r="BR443" s="98"/>
      <c r="BS443" s="98"/>
      <c r="BT443" s="98"/>
      <c r="BU443" s="98"/>
      <c r="BV443" s="98"/>
      <c r="BW443" s="98"/>
      <c r="BX443" s="98"/>
      <c r="BY443" s="98"/>
      <c r="BZ443" s="98"/>
      <c r="CA443" s="98"/>
      <c r="CB443" s="98"/>
      <c r="CH443" s="97"/>
      <c r="CI443" s="98"/>
      <c r="CJ443" s="98"/>
      <c r="CK443" s="98"/>
      <c r="CL443" s="98"/>
      <c r="CM443" s="98"/>
      <c r="CN443" s="98"/>
      <c r="CO443" s="98"/>
      <c r="CP443" s="98"/>
      <c r="CQ443" s="98"/>
      <c r="CR443" s="98"/>
      <c r="CS443" s="98"/>
      <c r="CT443" s="98"/>
      <c r="CU443" s="98"/>
      <c r="DA443" s="97"/>
      <c r="DB443" s="98"/>
      <c r="DC443" s="98"/>
      <c r="DD443" s="98"/>
      <c r="DE443" s="98"/>
      <c r="DF443" s="98"/>
      <c r="DG443" s="98"/>
      <c r="DH443" s="98"/>
      <c r="DI443" s="98"/>
      <c r="DJ443" s="98"/>
      <c r="DK443" s="98"/>
      <c r="DL443" s="98"/>
      <c r="DM443" s="98"/>
      <c r="DN443" s="98"/>
    </row>
    <row r="444" spans="1:118" hidden="1" outlineLevel="1">
      <c r="A444" s="411" t="str">
        <f>A442</f>
        <v>[ESO Affiliate or Related Undertaking that do not trade / transact with the ESO 4]</v>
      </c>
      <c r="B444" s="97" t="s">
        <v>786</v>
      </c>
      <c r="C444" s="97"/>
      <c r="D444" s="97"/>
      <c r="E444" s="97"/>
      <c r="F444" s="97"/>
      <c r="G444" s="97"/>
      <c r="H444" s="97"/>
      <c r="I444" s="97"/>
      <c r="J444" s="93" t="s">
        <v>252</v>
      </c>
      <c r="K444" s="409">
        <f t="shared" ref="K444:O444" si="174">IFERROR(K443/K442,0)</f>
        <v>0</v>
      </c>
      <c r="L444" s="440">
        <f t="shared" si="174"/>
        <v>0</v>
      </c>
      <c r="M444" s="440">
        <f t="shared" si="174"/>
        <v>0</v>
      </c>
      <c r="N444" s="440">
        <f t="shared" si="174"/>
        <v>0</v>
      </c>
      <c r="O444" s="440">
        <f t="shared" si="174"/>
        <v>0</v>
      </c>
      <c r="P444" s="97"/>
      <c r="Q444" s="97"/>
      <c r="R444" s="97"/>
      <c r="S444" s="97"/>
      <c r="T444" s="97"/>
      <c r="U444" s="97"/>
      <c r="V444" s="97"/>
      <c r="W444" s="97"/>
      <c r="X444" s="97"/>
      <c r="Y444" s="97"/>
      <c r="Z444" s="97"/>
      <c r="AA444" s="97"/>
      <c r="AB444" s="97"/>
      <c r="AC444" s="97"/>
      <c r="AD444" s="98"/>
      <c r="AE444" s="98"/>
      <c r="AF444" s="98"/>
      <c r="AG444" s="98"/>
      <c r="AH444" s="98"/>
      <c r="AI444" s="98"/>
      <c r="AJ444" s="98"/>
      <c r="AK444" s="98"/>
      <c r="AL444" s="98"/>
      <c r="AM444" s="98"/>
      <c r="AN444" s="98"/>
      <c r="AO444" s="98"/>
      <c r="AP444" s="98"/>
      <c r="AQ444" s="97"/>
      <c r="AV444" s="97"/>
      <c r="AW444" s="98"/>
      <c r="AX444" s="98"/>
      <c r="AY444" s="98"/>
      <c r="AZ444" s="98"/>
      <c r="BA444" s="98"/>
      <c r="BB444" s="98"/>
      <c r="BC444" s="98"/>
      <c r="BD444" s="98"/>
      <c r="BE444" s="98"/>
      <c r="BF444" s="98"/>
      <c r="BG444" s="98"/>
      <c r="BH444" s="98"/>
      <c r="BI444" s="98"/>
      <c r="BO444" s="97"/>
      <c r="BP444" s="98"/>
      <c r="BQ444" s="98"/>
      <c r="BR444" s="98"/>
      <c r="BS444" s="98"/>
      <c r="BT444" s="98"/>
      <c r="BU444" s="98"/>
      <c r="BV444" s="98"/>
      <c r="BW444" s="98"/>
      <c r="BX444" s="98"/>
      <c r="BY444" s="98"/>
      <c r="BZ444" s="98"/>
      <c r="CA444" s="98"/>
      <c r="CB444" s="98"/>
      <c r="CH444" s="97"/>
      <c r="CI444" s="98"/>
      <c r="CJ444" s="98"/>
      <c r="CK444" s="98"/>
      <c r="CL444" s="98"/>
      <c r="CM444" s="98"/>
      <c r="CN444" s="98"/>
      <c r="CO444" s="98"/>
      <c r="CP444" s="98"/>
      <c r="CQ444" s="98"/>
      <c r="CR444" s="98"/>
      <c r="CS444" s="98"/>
      <c r="CT444" s="98"/>
      <c r="CU444" s="98"/>
      <c r="DA444" s="97"/>
      <c r="DB444" s="98"/>
      <c r="DC444" s="98"/>
      <c r="DD444" s="98"/>
      <c r="DE444" s="98"/>
      <c r="DF444" s="98"/>
      <c r="DG444" s="98"/>
      <c r="DH444" s="98"/>
      <c r="DI444" s="98"/>
      <c r="DJ444" s="98"/>
      <c r="DK444" s="98"/>
      <c r="DL444" s="98"/>
      <c r="DM444" s="98"/>
      <c r="DN444" s="98"/>
    </row>
    <row r="445" spans="1:118" hidden="1" outlineLevel="1">
      <c r="A445" s="410" t="s">
        <v>792</v>
      </c>
      <c r="B445" s="97" t="s">
        <v>785</v>
      </c>
      <c r="C445" s="97"/>
      <c r="D445" s="97"/>
      <c r="E445" s="97"/>
      <c r="F445" s="97"/>
      <c r="G445" s="97"/>
      <c r="H445" s="97"/>
      <c r="I445" s="97"/>
      <c r="J445" s="93" t="s">
        <v>631</v>
      </c>
      <c r="K445" s="403"/>
      <c r="L445" s="438"/>
      <c r="M445" s="438"/>
      <c r="N445" s="438"/>
      <c r="O445" s="438"/>
      <c r="P445" s="97"/>
      <c r="Q445" s="97"/>
      <c r="R445" s="97"/>
      <c r="S445" s="97"/>
      <c r="T445" s="97"/>
      <c r="U445" s="97"/>
      <c r="V445" s="97"/>
      <c r="W445" s="97"/>
      <c r="X445" s="97"/>
      <c r="Y445" s="97"/>
      <c r="Z445" s="97"/>
      <c r="AA445" s="97"/>
      <c r="AB445" s="97"/>
      <c r="AC445" s="97"/>
      <c r="AD445" s="98"/>
      <c r="AE445" s="98"/>
      <c r="AF445" s="98"/>
      <c r="AG445" s="98"/>
      <c r="AH445" s="98"/>
      <c r="AI445" s="98"/>
      <c r="AJ445" s="98"/>
      <c r="AK445" s="98"/>
      <c r="AL445" s="98"/>
      <c r="AM445" s="98"/>
      <c r="AN445" s="98"/>
      <c r="AO445" s="98"/>
      <c r="AP445" s="98"/>
      <c r="AQ445" s="97"/>
      <c r="AV445" s="97"/>
      <c r="AW445" s="98"/>
      <c r="AX445" s="98"/>
      <c r="AY445" s="98"/>
      <c r="AZ445" s="98"/>
      <c r="BA445" s="98"/>
      <c r="BB445" s="98"/>
      <c r="BC445" s="98"/>
      <c r="BD445" s="98"/>
      <c r="BE445" s="98"/>
      <c r="BF445" s="98"/>
      <c r="BG445" s="98"/>
      <c r="BH445" s="98"/>
      <c r="BI445" s="98"/>
      <c r="BO445" s="97"/>
      <c r="BP445" s="98"/>
      <c r="BQ445" s="98"/>
      <c r="BR445" s="98"/>
      <c r="BS445" s="98"/>
      <c r="BT445" s="98"/>
      <c r="BU445" s="98"/>
      <c r="BV445" s="98"/>
      <c r="BW445" s="98"/>
      <c r="BX445" s="98"/>
      <c r="BY445" s="98"/>
      <c r="BZ445" s="98"/>
      <c r="CA445" s="98"/>
      <c r="CB445" s="98"/>
      <c r="CH445" s="97"/>
      <c r="CI445" s="98"/>
      <c r="CJ445" s="98"/>
      <c r="CK445" s="98"/>
      <c r="CL445" s="98"/>
      <c r="CM445" s="98"/>
      <c r="CN445" s="98"/>
      <c r="CO445" s="98"/>
      <c r="CP445" s="98"/>
      <c r="CQ445" s="98"/>
      <c r="CR445" s="98"/>
      <c r="CS445" s="98"/>
      <c r="CT445" s="98"/>
      <c r="CU445" s="98"/>
      <c r="DA445" s="97"/>
      <c r="DB445" s="98"/>
      <c r="DC445" s="98"/>
      <c r="DD445" s="98"/>
      <c r="DE445" s="98"/>
      <c r="DF445" s="98"/>
      <c r="DG445" s="98"/>
      <c r="DH445" s="98"/>
      <c r="DI445" s="98"/>
      <c r="DJ445" s="98"/>
      <c r="DK445" s="98"/>
      <c r="DL445" s="98"/>
      <c r="DM445" s="98"/>
      <c r="DN445" s="98"/>
    </row>
    <row r="446" spans="1:118" hidden="1" outlineLevel="1">
      <c r="A446" s="411" t="str">
        <f>A445</f>
        <v>[ESO Affiliate or Related Undertaking that do not trade / transact with the ESO 5]</v>
      </c>
      <c r="B446" s="97" t="s">
        <v>767</v>
      </c>
      <c r="C446" s="97"/>
      <c r="D446" s="97"/>
      <c r="E446" s="97"/>
      <c r="F446" s="97"/>
      <c r="G446" s="97"/>
      <c r="H446" s="97"/>
      <c r="I446" s="97"/>
      <c r="J446" s="93" t="s">
        <v>631</v>
      </c>
      <c r="K446" s="403"/>
      <c r="L446" s="438"/>
      <c r="M446" s="438"/>
      <c r="N446" s="438"/>
      <c r="O446" s="438"/>
      <c r="P446" s="97"/>
      <c r="Q446" s="97"/>
      <c r="R446" s="97"/>
      <c r="S446" s="97"/>
      <c r="T446" s="97"/>
      <c r="U446" s="97"/>
      <c r="V446" s="97"/>
      <c r="W446" s="97"/>
      <c r="X446" s="97"/>
      <c r="Y446" s="97"/>
      <c r="Z446" s="97"/>
      <c r="AA446" s="97"/>
      <c r="AB446" s="97"/>
      <c r="AC446" s="97"/>
      <c r="AD446" s="98"/>
      <c r="AE446" s="98"/>
      <c r="AF446" s="98"/>
      <c r="AG446" s="98"/>
      <c r="AH446" s="98"/>
      <c r="AI446" s="98"/>
      <c r="AJ446" s="98"/>
      <c r="AK446" s="98"/>
      <c r="AL446" s="98"/>
      <c r="AM446" s="98"/>
      <c r="AN446" s="98"/>
      <c r="AO446" s="98"/>
      <c r="AP446" s="98"/>
      <c r="AQ446" s="97"/>
      <c r="AV446" s="97"/>
      <c r="AW446" s="98"/>
      <c r="AX446" s="98"/>
      <c r="AY446" s="98"/>
      <c r="AZ446" s="98"/>
      <c r="BA446" s="98"/>
      <c r="BB446" s="98"/>
      <c r="BC446" s="98"/>
      <c r="BD446" s="98"/>
      <c r="BE446" s="98"/>
      <c r="BF446" s="98"/>
      <c r="BG446" s="98"/>
      <c r="BH446" s="98"/>
      <c r="BI446" s="98"/>
      <c r="BO446" s="97"/>
      <c r="BP446" s="98"/>
      <c r="BQ446" s="98"/>
      <c r="BR446" s="98"/>
      <c r="BS446" s="98"/>
      <c r="BT446" s="98"/>
      <c r="BU446" s="98"/>
      <c r="BV446" s="98"/>
      <c r="BW446" s="98"/>
      <c r="BX446" s="98"/>
      <c r="BY446" s="98"/>
      <c r="BZ446" s="98"/>
      <c r="CA446" s="98"/>
      <c r="CB446" s="98"/>
      <c r="CH446" s="97"/>
      <c r="CI446" s="98"/>
      <c r="CJ446" s="98"/>
      <c r="CK446" s="98"/>
      <c r="CL446" s="98"/>
      <c r="CM446" s="98"/>
      <c r="CN446" s="98"/>
      <c r="CO446" s="98"/>
      <c r="CP446" s="98"/>
      <c r="CQ446" s="98"/>
      <c r="CR446" s="98"/>
      <c r="CS446" s="98"/>
      <c r="CT446" s="98"/>
      <c r="CU446" s="98"/>
      <c r="DA446" s="97"/>
      <c r="DB446" s="98"/>
      <c r="DC446" s="98"/>
      <c r="DD446" s="98"/>
      <c r="DE446" s="98"/>
      <c r="DF446" s="98"/>
      <c r="DG446" s="98"/>
      <c r="DH446" s="98"/>
      <c r="DI446" s="98"/>
      <c r="DJ446" s="98"/>
      <c r="DK446" s="98"/>
      <c r="DL446" s="98"/>
      <c r="DM446" s="98"/>
      <c r="DN446" s="98"/>
    </row>
    <row r="447" spans="1:118" hidden="1" outlineLevel="1">
      <c r="A447" s="411" t="str">
        <f>A445</f>
        <v>[ESO Affiliate or Related Undertaking that do not trade / transact with the ESO 5]</v>
      </c>
      <c r="B447" s="97" t="s">
        <v>786</v>
      </c>
      <c r="C447" s="97"/>
      <c r="D447" s="97"/>
      <c r="E447" s="97"/>
      <c r="F447" s="97"/>
      <c r="G447" s="97"/>
      <c r="H447" s="97"/>
      <c r="I447" s="97"/>
      <c r="J447" s="93" t="s">
        <v>252</v>
      </c>
      <c r="K447" s="409">
        <f t="shared" ref="K447:O447" si="175">IFERROR(K446/K445,0)</f>
        <v>0</v>
      </c>
      <c r="L447" s="440">
        <f t="shared" si="175"/>
        <v>0</v>
      </c>
      <c r="M447" s="440">
        <f t="shared" si="175"/>
        <v>0</v>
      </c>
      <c r="N447" s="440">
        <f t="shared" si="175"/>
        <v>0</v>
      </c>
      <c r="O447" s="440">
        <f t="shared" si="175"/>
        <v>0</v>
      </c>
      <c r="P447" s="97"/>
      <c r="Q447" s="97"/>
      <c r="R447" s="97"/>
      <c r="S447" s="97"/>
      <c r="T447" s="97"/>
      <c r="U447" s="97"/>
      <c r="V447" s="97"/>
      <c r="W447" s="97"/>
      <c r="X447" s="97"/>
      <c r="Y447" s="97"/>
      <c r="Z447" s="97"/>
      <c r="AA447" s="97"/>
      <c r="AB447" s="97"/>
      <c r="AC447" s="97"/>
      <c r="AD447" s="98"/>
      <c r="AE447" s="98"/>
      <c r="AF447" s="98"/>
      <c r="AG447" s="98"/>
      <c r="AH447" s="98"/>
      <c r="AI447" s="98"/>
      <c r="AJ447" s="98"/>
      <c r="AK447" s="98"/>
      <c r="AL447" s="98"/>
      <c r="AM447" s="98"/>
      <c r="AN447" s="98"/>
      <c r="AO447" s="98"/>
      <c r="AP447" s="98"/>
      <c r="AQ447" s="97"/>
      <c r="AV447" s="97"/>
      <c r="AW447" s="98"/>
      <c r="AX447" s="98"/>
      <c r="AY447" s="98"/>
      <c r="AZ447" s="98"/>
      <c r="BA447" s="98"/>
      <c r="BB447" s="98"/>
      <c r="BC447" s="98"/>
      <c r="BD447" s="98"/>
      <c r="BE447" s="98"/>
      <c r="BF447" s="98"/>
      <c r="BG447" s="98"/>
      <c r="BH447" s="98"/>
      <c r="BI447" s="98"/>
      <c r="BO447" s="97"/>
      <c r="BP447" s="98"/>
      <c r="BQ447" s="98"/>
      <c r="BR447" s="98"/>
      <c r="BS447" s="98"/>
      <c r="BT447" s="98"/>
      <c r="BU447" s="98"/>
      <c r="BV447" s="98"/>
      <c r="BW447" s="98"/>
      <c r="BX447" s="98"/>
      <c r="BY447" s="98"/>
      <c r="BZ447" s="98"/>
      <c r="CA447" s="98"/>
      <c r="CB447" s="98"/>
      <c r="CH447" s="97"/>
      <c r="CI447" s="98"/>
      <c r="CJ447" s="98"/>
      <c r="CK447" s="98"/>
      <c r="CL447" s="98"/>
      <c r="CM447" s="98"/>
      <c r="CN447" s="98"/>
      <c r="CO447" s="98"/>
      <c r="CP447" s="98"/>
      <c r="CQ447" s="98"/>
      <c r="CR447" s="98"/>
      <c r="CS447" s="98"/>
      <c r="CT447" s="98"/>
      <c r="CU447" s="98"/>
      <c r="DA447" s="97"/>
      <c r="DB447" s="98"/>
      <c r="DC447" s="98"/>
      <c r="DD447" s="98"/>
      <c r="DE447" s="98"/>
      <c r="DF447" s="98"/>
      <c r="DG447" s="98"/>
      <c r="DH447" s="98"/>
      <c r="DI447" s="98"/>
      <c r="DJ447" s="98"/>
      <c r="DK447" s="98"/>
      <c r="DL447" s="98"/>
      <c r="DM447" s="98"/>
      <c r="DN447" s="98"/>
    </row>
    <row r="448" spans="1:118" hidden="1" outlineLevel="1">
      <c r="A448" s="410" t="s">
        <v>793</v>
      </c>
      <c r="B448" s="97" t="s">
        <v>785</v>
      </c>
      <c r="C448" s="97"/>
      <c r="D448" s="97"/>
      <c r="E448" s="97"/>
      <c r="F448" s="97"/>
      <c r="G448" s="97"/>
      <c r="H448" s="97"/>
      <c r="I448" s="97"/>
      <c r="J448" s="93" t="s">
        <v>631</v>
      </c>
      <c r="K448" s="403"/>
      <c r="L448" s="438"/>
      <c r="M448" s="438"/>
      <c r="N448" s="438"/>
      <c r="O448" s="438"/>
      <c r="P448" s="97"/>
      <c r="Q448" s="97"/>
      <c r="R448" s="97"/>
      <c r="S448" s="97"/>
      <c r="T448" s="97"/>
      <c r="U448" s="97"/>
      <c r="V448" s="97"/>
      <c r="W448" s="97"/>
      <c r="X448" s="97"/>
      <c r="Y448" s="97"/>
      <c r="Z448" s="97"/>
      <c r="AA448" s="97"/>
      <c r="AB448" s="97"/>
      <c r="AC448" s="97"/>
      <c r="AD448" s="98"/>
      <c r="AE448" s="98"/>
      <c r="AF448" s="98"/>
      <c r="AG448" s="98"/>
      <c r="AH448" s="98"/>
      <c r="AI448" s="98"/>
      <c r="AJ448" s="98"/>
      <c r="AK448" s="98"/>
      <c r="AL448" s="98"/>
      <c r="AM448" s="98"/>
      <c r="AN448" s="98"/>
      <c r="AO448" s="98"/>
      <c r="AP448" s="98"/>
      <c r="AQ448" s="97"/>
      <c r="AV448" s="97"/>
      <c r="AW448" s="98"/>
      <c r="AX448" s="98"/>
      <c r="AY448" s="98"/>
      <c r="AZ448" s="98"/>
      <c r="BA448" s="98"/>
      <c r="BB448" s="98"/>
      <c r="BC448" s="98"/>
      <c r="BD448" s="98"/>
      <c r="BE448" s="98"/>
      <c r="BF448" s="98"/>
      <c r="BG448" s="98"/>
      <c r="BH448" s="98"/>
      <c r="BI448" s="98"/>
      <c r="BO448" s="97"/>
      <c r="BP448" s="98"/>
      <c r="BQ448" s="98"/>
      <c r="BR448" s="98"/>
      <c r="BS448" s="98"/>
      <c r="BT448" s="98"/>
      <c r="BU448" s="98"/>
      <c r="BV448" s="98"/>
      <c r="BW448" s="98"/>
      <c r="BX448" s="98"/>
      <c r="BY448" s="98"/>
      <c r="BZ448" s="98"/>
      <c r="CA448" s="98"/>
      <c r="CB448" s="98"/>
      <c r="CH448" s="97"/>
      <c r="CI448" s="98"/>
      <c r="CJ448" s="98"/>
      <c r="CK448" s="98"/>
      <c r="CL448" s="98"/>
      <c r="CM448" s="98"/>
      <c r="CN448" s="98"/>
      <c r="CO448" s="98"/>
      <c r="CP448" s="98"/>
      <c r="CQ448" s="98"/>
      <c r="CR448" s="98"/>
      <c r="CS448" s="98"/>
      <c r="CT448" s="98"/>
      <c r="CU448" s="98"/>
      <c r="DA448" s="97"/>
      <c r="DB448" s="98"/>
      <c r="DC448" s="98"/>
      <c r="DD448" s="98"/>
      <c r="DE448" s="98"/>
      <c r="DF448" s="98"/>
      <c r="DG448" s="98"/>
      <c r="DH448" s="98"/>
      <c r="DI448" s="98"/>
      <c r="DJ448" s="98"/>
      <c r="DK448" s="98"/>
      <c r="DL448" s="98"/>
      <c r="DM448" s="98"/>
      <c r="DN448" s="98"/>
    </row>
    <row r="449" spans="1:118" hidden="1" outlineLevel="1">
      <c r="A449" s="411" t="str">
        <f>A448</f>
        <v>[ESO Affiliate or Related Undertaking that do not trade / transact with the ESO 6]</v>
      </c>
      <c r="B449" s="97" t="s">
        <v>767</v>
      </c>
      <c r="C449" s="97"/>
      <c r="D449" s="97"/>
      <c r="E449" s="97"/>
      <c r="F449" s="97"/>
      <c r="G449" s="97"/>
      <c r="H449" s="97"/>
      <c r="I449" s="97"/>
      <c r="J449" s="93" t="s">
        <v>631</v>
      </c>
      <c r="K449" s="403"/>
      <c r="L449" s="438"/>
      <c r="M449" s="438"/>
      <c r="N449" s="438"/>
      <c r="O449" s="438"/>
      <c r="P449" s="97"/>
      <c r="Q449" s="97"/>
      <c r="R449" s="97"/>
      <c r="S449" s="97"/>
      <c r="T449" s="97"/>
      <c r="U449" s="97"/>
      <c r="V449" s="97"/>
      <c r="W449" s="97"/>
      <c r="X449" s="97"/>
      <c r="Y449" s="97"/>
      <c r="Z449" s="97"/>
      <c r="AA449" s="97"/>
      <c r="AB449" s="97"/>
      <c r="AC449" s="97"/>
      <c r="AD449" s="98"/>
      <c r="AE449" s="98"/>
      <c r="AF449" s="98"/>
      <c r="AG449" s="98"/>
      <c r="AH449" s="98"/>
      <c r="AI449" s="98"/>
      <c r="AJ449" s="98"/>
      <c r="AK449" s="98"/>
      <c r="AL449" s="98"/>
      <c r="AM449" s="98"/>
      <c r="AN449" s="98"/>
      <c r="AO449" s="98"/>
      <c r="AP449" s="98"/>
      <c r="AQ449" s="97"/>
      <c r="AV449" s="97"/>
      <c r="AW449" s="98"/>
      <c r="AX449" s="98"/>
      <c r="AY449" s="98"/>
      <c r="AZ449" s="98"/>
      <c r="BA449" s="98"/>
      <c r="BB449" s="98"/>
      <c r="BC449" s="98"/>
      <c r="BD449" s="98"/>
      <c r="BE449" s="98"/>
      <c r="BF449" s="98"/>
      <c r="BG449" s="98"/>
      <c r="BH449" s="98"/>
      <c r="BI449" s="98"/>
      <c r="BO449" s="97"/>
      <c r="BP449" s="98"/>
      <c r="BQ449" s="98"/>
      <c r="BR449" s="98"/>
      <c r="BS449" s="98"/>
      <c r="BT449" s="98"/>
      <c r="BU449" s="98"/>
      <c r="BV449" s="98"/>
      <c r="BW449" s="98"/>
      <c r="BX449" s="98"/>
      <c r="BY449" s="98"/>
      <c r="BZ449" s="98"/>
      <c r="CA449" s="98"/>
      <c r="CB449" s="98"/>
      <c r="CH449" s="97"/>
      <c r="CI449" s="98"/>
      <c r="CJ449" s="98"/>
      <c r="CK449" s="98"/>
      <c r="CL449" s="98"/>
      <c r="CM449" s="98"/>
      <c r="CN449" s="98"/>
      <c r="CO449" s="98"/>
      <c r="CP449" s="98"/>
      <c r="CQ449" s="98"/>
      <c r="CR449" s="98"/>
      <c r="CS449" s="98"/>
      <c r="CT449" s="98"/>
      <c r="CU449" s="98"/>
      <c r="DA449" s="97"/>
      <c r="DB449" s="98"/>
      <c r="DC449" s="98"/>
      <c r="DD449" s="98"/>
      <c r="DE449" s="98"/>
      <c r="DF449" s="98"/>
      <c r="DG449" s="98"/>
      <c r="DH449" s="98"/>
      <c r="DI449" s="98"/>
      <c r="DJ449" s="98"/>
      <c r="DK449" s="98"/>
      <c r="DL449" s="98"/>
      <c r="DM449" s="98"/>
      <c r="DN449" s="98"/>
    </row>
    <row r="450" spans="1:118" hidden="1" outlineLevel="1">
      <c r="A450" s="411" t="str">
        <f>A448</f>
        <v>[ESO Affiliate or Related Undertaking that do not trade / transact with the ESO 6]</v>
      </c>
      <c r="B450" s="97" t="s">
        <v>786</v>
      </c>
      <c r="C450" s="97"/>
      <c r="D450" s="97"/>
      <c r="E450" s="97"/>
      <c r="F450" s="97"/>
      <c r="G450" s="97"/>
      <c r="H450" s="97"/>
      <c r="I450" s="97"/>
      <c r="J450" s="93" t="s">
        <v>252</v>
      </c>
      <c r="K450" s="409">
        <f t="shared" ref="K450:O450" si="176">IFERROR(K449/K448,0)</f>
        <v>0</v>
      </c>
      <c r="L450" s="440">
        <f t="shared" si="176"/>
        <v>0</v>
      </c>
      <c r="M450" s="440">
        <f t="shared" si="176"/>
        <v>0</v>
      </c>
      <c r="N450" s="440">
        <f t="shared" si="176"/>
        <v>0</v>
      </c>
      <c r="O450" s="440">
        <f t="shared" si="176"/>
        <v>0</v>
      </c>
      <c r="P450" s="97"/>
      <c r="Q450" s="97"/>
      <c r="R450" s="97"/>
      <c r="S450" s="97"/>
      <c r="T450" s="97"/>
      <c r="U450" s="97"/>
      <c r="V450" s="97"/>
      <c r="W450" s="97"/>
      <c r="X450" s="97"/>
      <c r="Y450" s="97"/>
      <c r="Z450" s="97"/>
      <c r="AA450" s="97"/>
      <c r="AB450" s="97"/>
      <c r="AC450" s="97"/>
      <c r="AD450" s="98"/>
      <c r="AE450" s="98"/>
      <c r="AF450" s="98"/>
      <c r="AG450" s="98"/>
      <c r="AH450" s="98"/>
      <c r="AI450" s="98"/>
      <c r="AJ450" s="98"/>
      <c r="AK450" s="98"/>
      <c r="AL450" s="98"/>
      <c r="AM450" s="98"/>
      <c r="AN450" s="98"/>
      <c r="AO450" s="98"/>
      <c r="AP450" s="98"/>
      <c r="AQ450" s="97"/>
      <c r="AV450" s="97"/>
      <c r="AW450" s="98"/>
      <c r="AX450" s="98"/>
      <c r="AY450" s="98"/>
      <c r="AZ450" s="98"/>
      <c r="BA450" s="98"/>
      <c r="BB450" s="98"/>
      <c r="BC450" s="98"/>
      <c r="BD450" s="98"/>
      <c r="BE450" s="98"/>
      <c r="BF450" s="98"/>
      <c r="BG450" s="98"/>
      <c r="BH450" s="98"/>
      <c r="BI450" s="98"/>
      <c r="BO450" s="97"/>
      <c r="BP450" s="98"/>
      <c r="BQ450" s="98"/>
      <c r="BR450" s="98"/>
      <c r="BS450" s="98"/>
      <c r="BT450" s="98"/>
      <c r="BU450" s="98"/>
      <c r="BV450" s="98"/>
      <c r="BW450" s="98"/>
      <c r="BX450" s="98"/>
      <c r="BY450" s="98"/>
      <c r="BZ450" s="98"/>
      <c r="CA450" s="98"/>
      <c r="CB450" s="98"/>
      <c r="CH450" s="97"/>
      <c r="CI450" s="98"/>
      <c r="CJ450" s="98"/>
      <c r="CK450" s="98"/>
      <c r="CL450" s="98"/>
      <c r="CM450" s="98"/>
      <c r="CN450" s="98"/>
      <c r="CO450" s="98"/>
      <c r="CP450" s="98"/>
      <c r="CQ450" s="98"/>
      <c r="CR450" s="98"/>
      <c r="CS450" s="98"/>
      <c r="CT450" s="98"/>
      <c r="CU450" s="98"/>
      <c r="DA450" s="97"/>
      <c r="DB450" s="98"/>
      <c r="DC450" s="98"/>
      <c r="DD450" s="98"/>
      <c r="DE450" s="98"/>
      <c r="DF450" s="98"/>
      <c r="DG450" s="98"/>
      <c r="DH450" s="98"/>
      <c r="DI450" s="98"/>
      <c r="DJ450" s="98"/>
      <c r="DK450" s="98"/>
      <c r="DL450" s="98"/>
      <c r="DM450" s="98"/>
      <c r="DN450" s="98"/>
    </row>
    <row r="451" spans="1:118" hidden="1" outlineLevel="1">
      <c r="A451" s="97" t="s">
        <v>794</v>
      </c>
      <c r="B451" s="97" t="s">
        <v>785</v>
      </c>
      <c r="C451" s="97"/>
      <c r="D451" s="97"/>
      <c r="E451" s="97"/>
      <c r="F451" s="97"/>
      <c r="G451" s="97"/>
      <c r="H451" s="97"/>
      <c r="I451" s="97"/>
      <c r="J451" s="93" t="s">
        <v>631</v>
      </c>
      <c r="K451" s="403"/>
      <c r="L451" s="438"/>
      <c r="M451" s="438"/>
      <c r="N451" s="438"/>
      <c r="O451" s="438"/>
      <c r="P451" s="97"/>
      <c r="Q451" s="97"/>
      <c r="R451" s="97"/>
      <c r="S451" s="97"/>
      <c r="T451" s="97"/>
      <c r="U451" s="97"/>
      <c r="V451" s="97"/>
      <c r="W451" s="97"/>
      <c r="X451" s="97"/>
      <c r="Y451" s="97"/>
      <c r="Z451" s="97"/>
      <c r="AA451" s="97"/>
      <c r="AB451" s="97"/>
      <c r="AC451" s="97"/>
      <c r="AD451" s="98"/>
      <c r="AE451" s="98"/>
      <c r="AF451" s="98"/>
      <c r="AG451" s="98"/>
      <c r="AH451" s="98"/>
      <c r="AI451" s="98"/>
      <c r="AJ451" s="98"/>
      <c r="AK451" s="98"/>
      <c r="AL451" s="98"/>
      <c r="AM451" s="98"/>
      <c r="AN451" s="98"/>
      <c r="AO451" s="98"/>
      <c r="AP451" s="98"/>
      <c r="AQ451" s="97"/>
      <c r="AV451" s="97"/>
      <c r="AW451" s="98"/>
      <c r="AX451" s="98"/>
      <c r="AY451" s="98"/>
      <c r="AZ451" s="98"/>
      <c r="BA451" s="98"/>
      <c r="BB451" s="98"/>
      <c r="BC451" s="98"/>
      <c r="BD451" s="98"/>
      <c r="BE451" s="98"/>
      <c r="BF451" s="98"/>
      <c r="BG451" s="98"/>
      <c r="BH451" s="98"/>
      <c r="BI451" s="98"/>
      <c r="BO451" s="97"/>
      <c r="BP451" s="98"/>
      <c r="BQ451" s="98"/>
      <c r="BR451" s="98"/>
      <c r="BS451" s="98"/>
      <c r="BT451" s="98"/>
      <c r="BU451" s="98"/>
      <c r="BV451" s="98"/>
      <c r="BW451" s="98"/>
      <c r="BX451" s="98"/>
      <c r="BY451" s="98"/>
      <c r="BZ451" s="98"/>
      <c r="CA451" s="98"/>
      <c r="CB451" s="98"/>
      <c r="CH451" s="97"/>
      <c r="CI451" s="98"/>
      <c r="CJ451" s="98"/>
      <c r="CK451" s="98"/>
      <c r="CL451" s="98"/>
      <c r="CM451" s="98"/>
      <c r="CN451" s="98"/>
      <c r="CO451" s="98"/>
      <c r="CP451" s="98"/>
      <c r="CQ451" s="98"/>
      <c r="CR451" s="98"/>
      <c r="CS451" s="98"/>
      <c r="CT451" s="98"/>
      <c r="CU451" s="98"/>
      <c r="DA451" s="97"/>
      <c r="DB451" s="98"/>
      <c r="DC451" s="98"/>
      <c r="DD451" s="98"/>
      <c r="DE451" s="98"/>
      <c r="DF451" s="98"/>
      <c r="DG451" s="98"/>
      <c r="DH451" s="98"/>
      <c r="DI451" s="98"/>
      <c r="DJ451" s="98"/>
      <c r="DK451" s="98"/>
      <c r="DL451" s="98"/>
      <c r="DM451" s="98"/>
      <c r="DN451" s="98"/>
    </row>
    <row r="452" spans="1:118" hidden="1" outlineLevel="1">
      <c r="A452" s="97" t="s">
        <v>794</v>
      </c>
      <c r="B452" s="97" t="s">
        <v>767</v>
      </c>
      <c r="C452" s="97"/>
      <c r="D452" s="97"/>
      <c r="E452" s="97"/>
      <c r="F452" s="97"/>
      <c r="G452" s="97"/>
      <c r="H452" s="97"/>
      <c r="I452" s="97"/>
      <c r="J452" s="93" t="s">
        <v>631</v>
      </c>
      <c r="K452" s="403"/>
      <c r="L452" s="438"/>
      <c r="M452" s="438"/>
      <c r="N452" s="438"/>
      <c r="O452" s="438"/>
      <c r="P452" s="97"/>
      <c r="Q452" s="97"/>
      <c r="R452" s="97"/>
      <c r="S452" s="97"/>
      <c r="T452" s="97"/>
      <c r="U452" s="97"/>
      <c r="V452" s="97"/>
      <c r="W452" s="97"/>
      <c r="X452" s="97"/>
      <c r="Y452" s="97"/>
      <c r="Z452" s="97"/>
      <c r="AA452" s="97"/>
      <c r="AB452" s="97"/>
      <c r="AC452" s="97"/>
      <c r="AD452" s="98"/>
      <c r="AE452" s="98"/>
      <c r="AF452" s="98"/>
      <c r="AG452" s="98"/>
      <c r="AH452" s="98"/>
      <c r="AI452" s="98"/>
      <c r="AJ452" s="98"/>
      <c r="AK452" s="98"/>
      <c r="AL452" s="98"/>
      <c r="AM452" s="98"/>
      <c r="AN452" s="98"/>
      <c r="AO452" s="98"/>
      <c r="AP452" s="98"/>
      <c r="AQ452" s="97"/>
      <c r="AV452" s="97"/>
      <c r="AW452" s="98"/>
      <c r="AX452" s="98"/>
      <c r="AY452" s="98"/>
      <c r="AZ452" s="98"/>
      <c r="BA452" s="98"/>
      <c r="BB452" s="98"/>
      <c r="BC452" s="98"/>
      <c r="BD452" s="98"/>
      <c r="BE452" s="98"/>
      <c r="BF452" s="98"/>
      <c r="BG452" s="98"/>
      <c r="BH452" s="98"/>
      <c r="BI452" s="98"/>
      <c r="BO452" s="97"/>
      <c r="BP452" s="98"/>
      <c r="BQ452" s="98"/>
      <c r="BR452" s="98"/>
      <c r="BS452" s="98"/>
      <c r="BT452" s="98"/>
      <c r="BU452" s="98"/>
      <c r="BV452" s="98"/>
      <c r="BW452" s="98"/>
      <c r="BX452" s="98"/>
      <c r="BY452" s="98"/>
      <c r="BZ452" s="98"/>
      <c r="CA452" s="98"/>
      <c r="CB452" s="98"/>
      <c r="CH452" s="97"/>
      <c r="CI452" s="98"/>
      <c r="CJ452" s="98"/>
      <c r="CK452" s="98"/>
      <c r="CL452" s="98"/>
      <c r="CM452" s="98"/>
      <c r="CN452" s="98"/>
      <c r="CO452" s="98"/>
      <c r="CP452" s="98"/>
      <c r="CQ452" s="98"/>
      <c r="CR452" s="98"/>
      <c r="CS452" s="98"/>
      <c r="CT452" s="98"/>
      <c r="CU452" s="98"/>
      <c r="DA452" s="97"/>
      <c r="DB452" s="98"/>
      <c r="DC452" s="98"/>
      <c r="DD452" s="98"/>
      <c r="DE452" s="98"/>
      <c r="DF452" s="98"/>
      <c r="DG452" s="98"/>
      <c r="DH452" s="98"/>
      <c r="DI452" s="98"/>
      <c r="DJ452" s="98"/>
      <c r="DK452" s="98"/>
      <c r="DL452" s="98"/>
      <c r="DM452" s="98"/>
      <c r="DN452" s="98"/>
    </row>
    <row r="453" spans="1:118" hidden="1" outlineLevel="1">
      <c r="A453" s="97" t="s">
        <v>794</v>
      </c>
      <c r="B453" s="97" t="s">
        <v>786</v>
      </c>
      <c r="C453" s="97"/>
      <c r="D453" s="97"/>
      <c r="E453" s="97"/>
      <c r="F453" s="97"/>
      <c r="G453" s="97"/>
      <c r="H453" s="97"/>
      <c r="I453" s="97"/>
      <c r="J453" s="93" t="s">
        <v>252</v>
      </c>
      <c r="K453" s="409">
        <f t="shared" ref="K453:O453" si="177">IFERROR(K452/K451,0)</f>
        <v>0</v>
      </c>
      <c r="L453" s="440">
        <f t="shared" si="177"/>
        <v>0</v>
      </c>
      <c r="M453" s="440">
        <f t="shared" si="177"/>
        <v>0</v>
      </c>
      <c r="N453" s="440">
        <f t="shared" si="177"/>
        <v>0</v>
      </c>
      <c r="O453" s="440">
        <f t="shared" si="177"/>
        <v>0</v>
      </c>
      <c r="P453" s="97"/>
      <c r="Q453" s="97"/>
      <c r="R453" s="97"/>
      <c r="S453" s="97"/>
      <c r="T453" s="97"/>
      <c r="U453" s="97"/>
      <c r="V453" s="97"/>
      <c r="W453" s="97"/>
      <c r="X453" s="97"/>
      <c r="Y453" s="97"/>
      <c r="Z453" s="97"/>
      <c r="AA453" s="97"/>
      <c r="AB453" s="97"/>
      <c r="AC453" s="97"/>
      <c r="AD453" s="98"/>
      <c r="AE453" s="98"/>
      <c r="AF453" s="98"/>
      <c r="AG453" s="98"/>
      <c r="AH453" s="98"/>
      <c r="AI453" s="98"/>
      <c r="AJ453" s="98"/>
      <c r="AK453" s="98"/>
      <c r="AL453" s="98"/>
      <c r="AM453" s="98"/>
      <c r="AN453" s="98"/>
      <c r="AO453" s="98"/>
      <c r="AP453" s="98"/>
      <c r="AQ453" s="97"/>
      <c r="AV453" s="97"/>
      <c r="AW453" s="98"/>
      <c r="AX453" s="98"/>
      <c r="AY453" s="98"/>
      <c r="AZ453" s="98"/>
      <c r="BA453" s="98"/>
      <c r="BB453" s="98"/>
      <c r="BC453" s="98"/>
      <c r="BD453" s="98"/>
      <c r="BE453" s="98"/>
      <c r="BF453" s="98"/>
      <c r="BG453" s="98"/>
      <c r="BH453" s="98"/>
      <c r="BI453" s="98"/>
      <c r="BO453" s="97"/>
      <c r="BP453" s="98"/>
      <c r="BQ453" s="98"/>
      <c r="BR453" s="98"/>
      <c r="BS453" s="98"/>
      <c r="BT453" s="98"/>
      <c r="BU453" s="98"/>
      <c r="BV453" s="98"/>
      <c r="BW453" s="98"/>
      <c r="BX453" s="98"/>
      <c r="BY453" s="98"/>
      <c r="BZ453" s="98"/>
      <c r="CA453" s="98"/>
      <c r="CB453" s="98"/>
      <c r="CH453" s="97"/>
      <c r="CI453" s="98"/>
      <c r="CJ453" s="98"/>
      <c r="CK453" s="98"/>
      <c r="CL453" s="98"/>
      <c r="CM453" s="98"/>
      <c r="CN453" s="98"/>
      <c r="CO453" s="98"/>
      <c r="CP453" s="98"/>
      <c r="CQ453" s="98"/>
      <c r="CR453" s="98"/>
      <c r="CS453" s="98"/>
      <c r="CT453" s="98"/>
      <c r="CU453" s="98"/>
      <c r="DA453" s="97"/>
      <c r="DB453" s="98"/>
      <c r="DC453" s="98"/>
      <c r="DD453" s="98"/>
      <c r="DE453" s="98"/>
      <c r="DF453" s="98"/>
      <c r="DG453" s="98"/>
      <c r="DH453" s="98"/>
      <c r="DI453" s="98"/>
      <c r="DJ453" s="98"/>
      <c r="DK453" s="98"/>
      <c r="DL453" s="98"/>
      <c r="DM453" s="98"/>
      <c r="DN453" s="98"/>
    </row>
    <row r="454" spans="1:118" hidden="1" outlineLevel="1">
      <c r="A454" s="97" t="s">
        <v>795</v>
      </c>
      <c r="B454" s="97"/>
      <c r="C454" s="97"/>
      <c r="D454" s="97"/>
      <c r="E454" s="97"/>
      <c r="F454" s="97"/>
      <c r="G454" s="97"/>
      <c r="H454" s="97"/>
      <c r="I454" s="97"/>
      <c r="J454" s="93"/>
      <c r="K454" s="412">
        <f>IF(K429&gt;0,IF(K451&gt;=0.75*SUM(K429,K433,K436,K439,K442,K445,K448,K451),"Allowed", "Disallowed"),0)</f>
        <v>0</v>
      </c>
      <c r="L454" s="412">
        <f>IF(L429&gt;0,IF(L451&gt;=0.75*SUM(L429,L433,L436,L439,L442,L445,L448,L451),"Allowed", "Disallowed"),0)</f>
        <v>0</v>
      </c>
      <c r="M454" s="412">
        <f>IF(M429&gt;0,IF(M451&gt;=0.75*SUM(M429,M433,M436,M439,M442,M445,M448,M451),"Allowed", "Disallowed"),0)</f>
        <v>0</v>
      </c>
      <c r="N454" s="412">
        <f>IF(N429&gt;0,IF(N451&gt;=0.75*SUM(N429,N433,N436,N439,N442,N445,N448,N451),"Allowed", "Disallowed"),0)</f>
        <v>0</v>
      </c>
      <c r="O454" s="412">
        <f>IF(O429&gt;0,IF(O451&gt;=0.75*SUM(O429,O433,O436,O439,O442,O445,O448,O451),"Allowed", "Disallowed"),0)</f>
        <v>0</v>
      </c>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97"/>
      <c r="AV454" s="97"/>
      <c r="AW454" s="97"/>
      <c r="AX454" s="97"/>
      <c r="AY454" s="97"/>
      <c r="AZ454" s="97"/>
      <c r="BA454" s="97"/>
      <c r="BB454" s="97"/>
      <c r="BC454" s="97"/>
      <c r="BD454" s="97"/>
      <c r="BE454" s="97"/>
      <c r="BF454" s="97"/>
      <c r="BG454" s="97"/>
      <c r="BH454" s="97"/>
      <c r="BI454" s="97"/>
      <c r="BO454" s="97"/>
      <c r="BP454" s="97"/>
      <c r="BQ454" s="97"/>
      <c r="BR454" s="97"/>
      <c r="BS454" s="97"/>
      <c r="BT454" s="97"/>
      <c r="BU454" s="97"/>
      <c r="BV454" s="97"/>
      <c r="BW454" s="97"/>
      <c r="BX454" s="97"/>
      <c r="BY454" s="97"/>
      <c r="BZ454" s="97"/>
      <c r="CA454" s="97"/>
      <c r="CB454" s="97"/>
      <c r="CH454" s="97"/>
      <c r="CI454" s="97"/>
      <c r="CJ454" s="97"/>
      <c r="CK454" s="97"/>
      <c r="CL454" s="97"/>
      <c r="CM454" s="97"/>
      <c r="CN454" s="97"/>
      <c r="CO454" s="97"/>
      <c r="CP454" s="97"/>
      <c r="CQ454" s="97"/>
      <c r="CR454" s="97"/>
      <c r="CS454" s="97"/>
      <c r="CT454" s="97"/>
      <c r="CU454" s="97"/>
      <c r="DA454" s="97"/>
      <c r="DB454" s="97"/>
      <c r="DC454" s="97"/>
      <c r="DD454" s="97"/>
      <c r="DE454" s="97"/>
      <c r="DF454" s="97"/>
      <c r="DG454" s="97"/>
      <c r="DH454" s="97"/>
      <c r="DI454" s="97"/>
      <c r="DJ454" s="97"/>
      <c r="DK454" s="97"/>
      <c r="DL454" s="97"/>
      <c r="DM454" s="97"/>
      <c r="DN454" s="97"/>
    </row>
    <row r="455" spans="1:118" collapsed="1">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V455" s="97"/>
      <c r="AW455" s="97"/>
      <c r="AX455" s="97"/>
      <c r="AY455" s="97"/>
      <c r="AZ455" s="97"/>
      <c r="BA455" s="97"/>
      <c r="BB455" s="97"/>
      <c r="BC455" s="97"/>
      <c r="BD455" s="97"/>
      <c r="BE455" s="97"/>
      <c r="BF455" s="97"/>
      <c r="BG455" s="97"/>
      <c r="BH455" s="97"/>
      <c r="BI455" s="97"/>
      <c r="BO455" s="97"/>
      <c r="BP455" s="97"/>
      <c r="BQ455" s="97"/>
      <c r="BR455" s="97"/>
      <c r="BS455" s="97"/>
      <c r="BT455" s="97"/>
      <c r="BU455" s="97"/>
      <c r="BV455" s="97"/>
      <c r="BW455" s="97"/>
      <c r="BX455" s="97"/>
      <c r="BY455" s="97"/>
      <c r="BZ455" s="97"/>
      <c r="CA455" s="97"/>
      <c r="CB455" s="97"/>
      <c r="CH455" s="97"/>
      <c r="CI455" s="97"/>
      <c r="CJ455" s="97"/>
      <c r="CK455" s="97"/>
      <c r="CL455" s="97"/>
      <c r="CM455" s="97"/>
      <c r="CN455" s="97"/>
      <c r="CO455" s="97"/>
      <c r="CP455" s="97"/>
      <c r="CQ455" s="97"/>
      <c r="CR455" s="97"/>
      <c r="CS455" s="97"/>
      <c r="CT455" s="97"/>
      <c r="CU455" s="97"/>
      <c r="DA455" s="97"/>
      <c r="DB455" s="97"/>
      <c r="DC455" s="97"/>
      <c r="DD455" s="97"/>
      <c r="DE455" s="97"/>
      <c r="DF455" s="97"/>
      <c r="DG455" s="97"/>
      <c r="DH455" s="97"/>
      <c r="DI455" s="97"/>
      <c r="DJ455" s="97"/>
      <c r="DK455" s="97"/>
      <c r="DL455" s="97"/>
      <c r="DM455" s="97"/>
      <c r="DN455" s="97"/>
    </row>
    <row r="456" spans="1:118" hidden="1">
      <c r="A456" s="97"/>
      <c r="B456" s="97"/>
      <c r="C456" s="97"/>
      <c r="D456" s="97"/>
      <c r="E456" s="97"/>
      <c r="F456" s="97"/>
      <c r="G456" s="97"/>
      <c r="H456" s="97"/>
      <c r="I456" s="97"/>
      <c r="J456" s="93"/>
      <c r="K456" s="98"/>
      <c r="L456" s="98"/>
      <c r="M456" s="98"/>
      <c r="N456" s="98"/>
      <c r="O456" s="98"/>
      <c r="P456" s="97"/>
      <c r="Q456" s="97"/>
      <c r="R456" s="97"/>
      <c r="S456" s="97"/>
      <c r="T456" s="97"/>
      <c r="U456" s="97"/>
      <c r="V456" s="97"/>
      <c r="W456" s="97"/>
      <c r="X456" s="97"/>
      <c r="Y456" s="97"/>
      <c r="Z456" s="97"/>
      <c r="AA456" s="97"/>
      <c r="AB456" s="97"/>
      <c r="AQ456" s="97"/>
    </row>
    <row r="457" spans="1:118" hidden="1">
      <c r="A457" s="97"/>
      <c r="B457" s="97"/>
      <c r="C457" s="97"/>
      <c r="D457" s="97"/>
      <c r="E457" s="97"/>
      <c r="F457" s="97"/>
      <c r="G457" s="97"/>
      <c r="H457" s="97"/>
      <c r="I457" s="97"/>
      <c r="J457" s="93"/>
      <c r="K457" s="97"/>
      <c r="L457" s="97"/>
      <c r="M457" s="97"/>
      <c r="N457" s="97"/>
      <c r="O457" s="97"/>
      <c r="P457" s="97"/>
      <c r="Q457" s="97"/>
      <c r="R457" s="97"/>
      <c r="S457" s="97"/>
      <c r="T457" s="97"/>
      <c r="U457" s="97"/>
      <c r="V457" s="97"/>
      <c r="W457" s="97"/>
      <c r="X457" s="97"/>
      <c r="Y457" s="97"/>
      <c r="Z457" s="97"/>
      <c r="AA457" s="97"/>
      <c r="AB457" s="97"/>
      <c r="AQ457" s="97"/>
    </row>
    <row r="458" spans="1:118" hidden="1">
      <c r="P458" s="97"/>
      <c r="Q458" s="97"/>
      <c r="R458" s="97"/>
      <c r="S458" s="97"/>
      <c r="T458" s="97"/>
      <c r="U458" s="97"/>
      <c r="V458" s="97"/>
      <c r="W458" s="97"/>
      <c r="X458" s="97"/>
      <c r="Y458" s="97"/>
      <c r="Z458" s="97"/>
      <c r="AA458" s="97"/>
      <c r="AB458" s="97"/>
      <c r="AQ458" s="97"/>
    </row>
    <row r="459" spans="1:118" hidden="1">
      <c r="P459" s="97"/>
      <c r="Q459" s="97"/>
      <c r="R459" s="97"/>
      <c r="S459" s="97"/>
      <c r="T459" s="97"/>
      <c r="U459" s="97"/>
      <c r="V459" s="97"/>
      <c r="W459" s="97"/>
      <c r="X459" s="97"/>
      <c r="Y459" s="97"/>
      <c r="Z459" s="97"/>
      <c r="AA459" s="97"/>
      <c r="AB459" s="97"/>
      <c r="AQ459" s="97"/>
    </row>
    <row r="460" spans="1:118" hidden="1">
      <c r="P460" s="97"/>
      <c r="Q460" s="97"/>
      <c r="R460" s="97"/>
      <c r="S460" s="97"/>
      <c r="T460" s="97"/>
      <c r="U460" s="97"/>
      <c r="V460" s="97"/>
      <c r="W460" s="97"/>
      <c r="X460" s="97"/>
      <c r="Y460" s="97"/>
      <c r="Z460" s="97"/>
      <c r="AA460" s="97"/>
      <c r="AB460" s="97"/>
      <c r="AQ460" s="97"/>
    </row>
    <row r="461" spans="1:118" hidden="1">
      <c r="P461" s="97"/>
      <c r="Q461" s="97"/>
      <c r="R461" s="97"/>
      <c r="S461" s="97"/>
      <c r="T461" s="97"/>
      <c r="U461" s="97"/>
      <c r="V461" s="97"/>
      <c r="W461" s="97"/>
      <c r="X461" s="97"/>
      <c r="Y461" s="97"/>
      <c r="Z461" s="97"/>
      <c r="AA461" s="97"/>
      <c r="AB461" s="97"/>
      <c r="AQ461" s="97"/>
    </row>
    <row r="462" spans="1:118" hidden="1">
      <c r="P462" s="97"/>
      <c r="Q462" s="97"/>
      <c r="R462" s="97"/>
      <c r="S462" s="97"/>
      <c r="T462" s="97"/>
      <c r="U462" s="97"/>
      <c r="V462" s="97"/>
      <c r="W462" s="97"/>
      <c r="X462" s="97"/>
      <c r="Y462" s="97"/>
      <c r="Z462" s="97"/>
      <c r="AA462" s="97"/>
      <c r="AB462" s="97"/>
      <c r="AQ462" s="97"/>
    </row>
    <row r="463" spans="1:118" hidden="1">
      <c r="P463" s="97"/>
      <c r="Q463" s="97"/>
      <c r="R463" s="97"/>
      <c r="S463" s="97"/>
      <c r="T463" s="97"/>
      <c r="U463" s="97"/>
      <c r="V463" s="97"/>
      <c r="W463" s="97"/>
      <c r="X463" s="97"/>
      <c r="Y463" s="97"/>
      <c r="Z463" s="97"/>
      <c r="AA463" s="97"/>
      <c r="AB463" s="97"/>
      <c r="AQ463" s="97"/>
    </row>
    <row r="464" spans="1:118" hidden="1">
      <c r="P464" s="97"/>
      <c r="Q464" s="97"/>
      <c r="R464" s="97"/>
      <c r="S464" s="97"/>
      <c r="T464" s="97"/>
      <c r="U464" s="97"/>
      <c r="V464" s="97"/>
      <c r="W464" s="97"/>
      <c r="X464" s="97"/>
      <c r="Y464" s="97"/>
      <c r="Z464" s="97"/>
      <c r="AA464" s="97"/>
      <c r="AB464" s="97"/>
      <c r="AQ464" s="97"/>
    </row>
    <row r="465" spans="16:43" hidden="1">
      <c r="P465" s="97"/>
      <c r="Q465" s="97"/>
      <c r="R465" s="97"/>
      <c r="S465" s="97"/>
      <c r="T465" s="97"/>
      <c r="U465" s="97"/>
      <c r="V465" s="97"/>
      <c r="W465" s="97"/>
      <c r="X465" s="97"/>
      <c r="Y465" s="97"/>
      <c r="Z465" s="97"/>
      <c r="AA465" s="97"/>
      <c r="AB465" s="97"/>
      <c r="AQ465" s="97"/>
    </row>
    <row r="466" spans="16:43" hidden="1">
      <c r="P466" s="97"/>
      <c r="Q466" s="97"/>
      <c r="R466" s="97"/>
      <c r="S466" s="97"/>
      <c r="T466" s="97"/>
      <c r="U466" s="97"/>
      <c r="V466" s="97"/>
      <c r="W466" s="97"/>
      <c r="X466" s="97"/>
      <c r="Y466" s="97"/>
      <c r="Z466" s="97"/>
      <c r="AA466" s="97"/>
      <c r="AB466" s="97"/>
      <c r="AQ466" s="97"/>
    </row>
    <row r="467" spans="16:43" hidden="1">
      <c r="P467" s="97"/>
      <c r="Q467" s="97"/>
      <c r="R467" s="97"/>
      <c r="S467" s="97"/>
      <c r="T467" s="97"/>
      <c r="U467" s="97"/>
      <c r="V467" s="97"/>
      <c r="W467" s="97"/>
      <c r="X467" s="97"/>
      <c r="Y467" s="97"/>
      <c r="Z467" s="97"/>
      <c r="AA467" s="97"/>
      <c r="AB467" s="97"/>
      <c r="AQ467" s="97"/>
    </row>
    <row r="468" spans="16:43" hidden="1">
      <c r="P468" s="97"/>
      <c r="Q468" s="97"/>
      <c r="R468" s="97"/>
      <c r="S468" s="97"/>
      <c r="T468" s="97"/>
      <c r="U468" s="97"/>
      <c r="V468" s="97"/>
      <c r="W468" s="97"/>
      <c r="X468" s="97"/>
      <c r="Y468" s="97"/>
      <c r="Z468" s="97"/>
      <c r="AA468" s="97"/>
      <c r="AB468" s="97"/>
      <c r="AQ468" s="97"/>
    </row>
    <row r="469" spans="16:43" hidden="1">
      <c r="P469" s="97"/>
      <c r="Q469" s="97"/>
      <c r="R469" s="97"/>
      <c r="S469" s="97"/>
      <c r="T469" s="97"/>
      <c r="U469" s="97"/>
      <c r="V469" s="97"/>
      <c r="W469" s="97"/>
      <c r="X469" s="97"/>
      <c r="Y469" s="97"/>
      <c r="Z469" s="97"/>
      <c r="AA469" s="97"/>
      <c r="AB469" s="97"/>
      <c r="AQ469" s="97"/>
    </row>
    <row r="470" spans="16:43" hidden="1">
      <c r="P470" s="97"/>
      <c r="Q470" s="97"/>
      <c r="R470" s="97"/>
      <c r="S470" s="97"/>
      <c r="T470" s="97"/>
      <c r="U470" s="97"/>
      <c r="V470" s="97"/>
      <c r="W470" s="97"/>
      <c r="X470" s="97"/>
      <c r="Y470" s="97"/>
      <c r="Z470" s="97"/>
      <c r="AA470" s="97"/>
      <c r="AB470" s="97"/>
      <c r="AQ470" s="97"/>
    </row>
    <row r="471" spans="16:43" hidden="1">
      <c r="P471" s="97"/>
      <c r="Q471" s="97"/>
      <c r="R471" s="97"/>
      <c r="S471" s="97"/>
      <c r="T471" s="97"/>
      <c r="U471" s="97"/>
      <c r="V471" s="97"/>
      <c r="W471" s="97"/>
      <c r="X471" s="97"/>
      <c r="Y471" s="97"/>
      <c r="Z471" s="97"/>
      <c r="AA471" s="97"/>
      <c r="AB471" s="97"/>
      <c r="AQ471" s="97"/>
    </row>
    <row r="472" spans="16:43" hidden="1">
      <c r="P472" s="97"/>
      <c r="Q472" s="97"/>
      <c r="R472" s="97"/>
      <c r="S472" s="97"/>
      <c r="T472" s="97"/>
      <c r="U472" s="97"/>
      <c r="V472" s="97"/>
      <c r="W472" s="97"/>
      <c r="X472" s="97"/>
      <c r="Y472" s="97"/>
      <c r="Z472" s="97"/>
      <c r="AA472" s="97"/>
      <c r="AB472" s="97"/>
      <c r="AQ472" s="97"/>
    </row>
    <row r="473" spans="16:43" hidden="1">
      <c r="P473" s="97"/>
      <c r="Q473" s="97"/>
      <c r="R473" s="97"/>
      <c r="S473" s="97"/>
      <c r="T473" s="97"/>
      <c r="U473" s="97"/>
      <c r="V473" s="97"/>
      <c r="W473" s="97"/>
      <c r="X473" s="97"/>
      <c r="Y473" s="97"/>
      <c r="Z473" s="97"/>
      <c r="AA473" s="97"/>
      <c r="AB473" s="97"/>
      <c r="AQ473" s="97"/>
    </row>
    <row r="474" spans="16:43" hidden="1">
      <c r="P474" s="97"/>
      <c r="Q474" s="97"/>
      <c r="R474" s="97"/>
      <c r="S474" s="97"/>
      <c r="T474" s="97"/>
      <c r="U474" s="97"/>
      <c r="V474" s="97"/>
      <c r="W474" s="97"/>
      <c r="X474" s="97"/>
      <c r="Y474" s="97"/>
      <c r="Z474" s="97"/>
      <c r="AA474" s="97"/>
      <c r="AB474" s="97"/>
      <c r="AQ474" s="97"/>
    </row>
    <row r="475" spans="16:43" hidden="1">
      <c r="P475" s="97"/>
      <c r="Q475" s="97"/>
      <c r="R475" s="97"/>
      <c r="S475" s="97"/>
      <c r="T475" s="97"/>
      <c r="U475" s="97"/>
      <c r="V475" s="97"/>
      <c r="W475" s="97"/>
      <c r="X475" s="97"/>
      <c r="Y475" s="97"/>
      <c r="Z475" s="97"/>
      <c r="AA475" s="97"/>
      <c r="AB475" s="97"/>
      <c r="AQ475" s="97"/>
    </row>
    <row r="476" spans="16:43" hidden="1">
      <c r="P476" s="97"/>
      <c r="Q476" s="97"/>
      <c r="R476" s="97"/>
      <c r="S476" s="97"/>
      <c r="T476" s="97"/>
      <c r="U476" s="97"/>
      <c r="V476" s="97"/>
      <c r="W476" s="97"/>
      <c r="X476" s="97"/>
      <c r="Y476" s="97"/>
      <c r="Z476" s="97"/>
      <c r="AA476" s="97"/>
      <c r="AB476" s="97"/>
      <c r="AQ476" s="97"/>
    </row>
  </sheetData>
  <mergeCells count="66">
    <mergeCell ref="K6:O6"/>
    <mergeCell ref="AL10:AO10"/>
    <mergeCell ref="BE10:BH10"/>
    <mergeCell ref="BX10:CA10"/>
    <mergeCell ref="CQ10:CT10"/>
    <mergeCell ref="DJ10:DM10"/>
    <mergeCell ref="AC11:AC12"/>
    <mergeCell ref="AD11:AD12"/>
    <mergeCell ref="AE11:AE12"/>
    <mergeCell ref="AF11:AF12"/>
    <mergeCell ref="AG11:AG12"/>
    <mergeCell ref="AH11:AH12"/>
    <mergeCell ref="AI11:AI12"/>
    <mergeCell ref="AJ11:AJ12"/>
    <mergeCell ref="AK11:AK12"/>
    <mergeCell ref="AL11:AM11"/>
    <mergeCell ref="AN11:AN12"/>
    <mergeCell ref="AO11:AO12"/>
    <mergeCell ref="AV11:AV12"/>
    <mergeCell ref="AW11:AW12"/>
    <mergeCell ref="AX11:AX12"/>
    <mergeCell ref="AY11:AY12"/>
    <mergeCell ref="AZ11:AZ12"/>
    <mergeCell ref="BA11:BA12"/>
    <mergeCell ref="BB11:BB12"/>
    <mergeCell ref="BC11:BC12"/>
    <mergeCell ref="BD11:BD12"/>
    <mergeCell ref="BE11:BF11"/>
    <mergeCell ref="BG11:BG12"/>
    <mergeCell ref="BH11:BH12"/>
    <mergeCell ref="BO11:BO12"/>
    <mergeCell ref="BP11:BP12"/>
    <mergeCell ref="BQ11:BQ12"/>
    <mergeCell ref="BR11:BR12"/>
    <mergeCell ref="BS11:BS12"/>
    <mergeCell ref="BT11:BT12"/>
    <mergeCell ref="BU11:BU12"/>
    <mergeCell ref="BV11:BV12"/>
    <mergeCell ref="BW11:BW12"/>
    <mergeCell ref="BX11:BY11"/>
    <mergeCell ref="BZ11:BZ12"/>
    <mergeCell ref="CA11:CA12"/>
    <mergeCell ref="CH11:CH12"/>
    <mergeCell ref="CI11:CI12"/>
    <mergeCell ref="CJ11:CJ12"/>
    <mergeCell ref="CK11:CK12"/>
    <mergeCell ref="CL11:CL12"/>
    <mergeCell ref="CM11:CM12"/>
    <mergeCell ref="CN11:CN12"/>
    <mergeCell ref="CO11:CO12"/>
    <mergeCell ref="CP11:CP12"/>
    <mergeCell ref="CQ11:CR11"/>
    <mergeCell ref="CS11:CS12"/>
    <mergeCell ref="CT11:CT12"/>
    <mergeCell ref="DA11:DA12"/>
    <mergeCell ref="DB11:DB12"/>
    <mergeCell ref="DC11:DC12"/>
    <mergeCell ref="DD11:DD12"/>
    <mergeCell ref="DE11:DE12"/>
    <mergeCell ref="DF11:DF12"/>
    <mergeCell ref="DG11:DG12"/>
    <mergeCell ref="DH11:DH12"/>
    <mergeCell ref="DI11:DI12"/>
    <mergeCell ref="DJ11:DK11"/>
    <mergeCell ref="DL11:DL12"/>
    <mergeCell ref="DM11:DM12"/>
  </mergeCells>
  <conditionalFormatting sqref="K11:O12">
    <cfRule type="expression" dxfId="41" priority="44" stopIfTrue="1">
      <formula>NOT(ISERROR(SEARCH("Err",K11)))</formula>
    </cfRule>
  </conditionalFormatting>
  <conditionalFormatting sqref="K32:O32">
    <cfRule type="expression" dxfId="40" priority="41" stopIfTrue="1">
      <formula>NOT(ISERROR(SEARCH("Err",K32)))</formula>
    </cfRule>
  </conditionalFormatting>
  <conditionalFormatting sqref="K62:O62">
    <cfRule type="expression" dxfId="39" priority="40" stopIfTrue="1">
      <formula>NOT(ISERROR(SEARCH("Err",K62)))</formula>
    </cfRule>
  </conditionalFormatting>
  <conditionalFormatting sqref="K90:O90">
    <cfRule type="expression" dxfId="38" priority="39" stopIfTrue="1">
      <formula>NOT(ISERROR(SEARCH("Err",K90)))</formula>
    </cfRule>
  </conditionalFormatting>
  <conditionalFormatting sqref="K118:O118">
    <cfRule type="expression" dxfId="37" priority="38" stopIfTrue="1">
      <formula>NOT(ISERROR(SEARCH("Err",K118)))</formula>
    </cfRule>
  </conditionalFormatting>
  <conditionalFormatting sqref="K146:O146">
    <cfRule type="expression" dxfId="36" priority="37" stopIfTrue="1">
      <formula>NOT(ISERROR(SEARCH("Err",K146)))</formula>
    </cfRule>
  </conditionalFormatting>
  <conditionalFormatting sqref="K174:O174">
    <cfRule type="expression" dxfId="35" priority="36" stopIfTrue="1">
      <formula>NOT(ISERROR(SEARCH("Err",K174)))</formula>
    </cfRule>
  </conditionalFormatting>
  <conditionalFormatting sqref="K202:O202">
    <cfRule type="expression" dxfId="34" priority="35" stopIfTrue="1">
      <formula>NOT(ISERROR(SEARCH("Err",K202)))</formula>
    </cfRule>
  </conditionalFormatting>
  <conditionalFormatting sqref="K230:O230">
    <cfRule type="expression" dxfId="33" priority="34" stopIfTrue="1">
      <formula>NOT(ISERROR(SEARCH("Err",K230)))</formula>
    </cfRule>
  </conditionalFormatting>
  <conditionalFormatting sqref="K258:O258">
    <cfRule type="expression" dxfId="32" priority="33" stopIfTrue="1">
      <formula>NOT(ISERROR(SEARCH("Err",K258)))</formula>
    </cfRule>
  </conditionalFormatting>
  <conditionalFormatting sqref="K286:O286">
    <cfRule type="expression" dxfId="31" priority="32" stopIfTrue="1">
      <formula>NOT(ISERROR(SEARCH("Err",K286)))</formula>
    </cfRule>
  </conditionalFormatting>
  <conditionalFormatting sqref="K314:O314">
    <cfRule type="expression" dxfId="30" priority="31" stopIfTrue="1">
      <formula>NOT(ISERROR(SEARCH("Err",K314)))</formula>
    </cfRule>
  </conditionalFormatting>
  <conditionalFormatting sqref="K342:O342">
    <cfRule type="expression" dxfId="29" priority="30" stopIfTrue="1">
      <formula>NOT(ISERROR(SEARCH("Err",K342)))</formula>
    </cfRule>
  </conditionalFormatting>
  <conditionalFormatting sqref="K370:O370">
    <cfRule type="expression" dxfId="28" priority="29" stopIfTrue="1">
      <formula>NOT(ISERROR(SEARCH("Err",K370)))</formula>
    </cfRule>
  </conditionalFormatting>
  <conditionalFormatting sqref="K398:O398">
    <cfRule type="expression" dxfId="27" priority="28" stopIfTrue="1">
      <formula>NOT(ISERROR(SEARCH("Err",K398)))</formula>
    </cfRule>
  </conditionalFormatting>
  <conditionalFormatting sqref="K426:O426">
    <cfRule type="expression" dxfId="26" priority="27" stopIfTrue="1">
      <formula>NOT(ISERROR(SEARCH("Err",K426)))</formula>
    </cfRule>
  </conditionalFormatting>
  <conditionalFormatting sqref="K454:O454">
    <cfRule type="expression" dxfId="25" priority="26" stopIfTrue="1">
      <formula>NOT(ISERROR(SEARCH("Err",K454)))</formula>
    </cfRule>
  </conditionalFormatting>
  <conditionalFormatting sqref="AC32:AL32">
    <cfRule type="expression" dxfId="24" priority="25" stopIfTrue="1">
      <formula>NOT(ISERROR(SEARCH("Err",AC32)))</formula>
    </cfRule>
  </conditionalFormatting>
  <conditionalFormatting sqref="AJ17:AJ31 AL17:AL31">
    <cfRule type="expression" dxfId="23" priority="43" stopIfTrue="1">
      <formula>NOT(ISERROR(SEARCH("Err",AJ17)))</formula>
    </cfRule>
  </conditionalFormatting>
  <conditionalFormatting sqref="AJ33">
    <cfRule type="cellIs" dxfId="22" priority="45" operator="equal">
      <formula>"ERROR"</formula>
    </cfRule>
  </conditionalFormatting>
  <conditionalFormatting sqref="AM17:AM32">
    <cfRule type="expression" dxfId="21" priority="42" stopIfTrue="1">
      <formula>NOT(ISERROR(SEARCH("Err",AM17)))</formula>
    </cfRule>
  </conditionalFormatting>
  <conditionalFormatting sqref="AN32:AO32">
    <cfRule type="expression" dxfId="20" priority="46" stopIfTrue="1">
      <formula>NOT(ISERROR(SEARCH("Err",AN32)))</formula>
    </cfRule>
  </conditionalFormatting>
  <conditionalFormatting sqref="AV32:BE32">
    <cfRule type="expression" dxfId="19" priority="20" stopIfTrue="1">
      <formula>NOT(ISERROR(SEARCH("Err",AV32)))</formula>
    </cfRule>
  </conditionalFormatting>
  <conditionalFormatting sqref="BC17:BC31 BE17:BE31">
    <cfRule type="expression" dxfId="18" priority="22" stopIfTrue="1">
      <formula>NOT(ISERROR(SEARCH("Err",BC17)))</formula>
    </cfRule>
  </conditionalFormatting>
  <conditionalFormatting sqref="BC33">
    <cfRule type="cellIs" dxfId="17" priority="4" operator="equal">
      <formula>"ERROR"</formula>
    </cfRule>
  </conditionalFormatting>
  <conditionalFormatting sqref="BF17:BF32">
    <cfRule type="expression" dxfId="16" priority="21" stopIfTrue="1">
      <formula>NOT(ISERROR(SEARCH("Err",BF17)))</formula>
    </cfRule>
  </conditionalFormatting>
  <conditionalFormatting sqref="BG32:BH32">
    <cfRule type="expression" dxfId="15" priority="24" stopIfTrue="1">
      <formula>NOT(ISERROR(SEARCH("Err",BG32)))</formula>
    </cfRule>
  </conditionalFormatting>
  <conditionalFormatting sqref="BO32:BX32">
    <cfRule type="expression" dxfId="14" priority="15" stopIfTrue="1">
      <formula>NOT(ISERROR(SEARCH("Err",BO32)))</formula>
    </cfRule>
  </conditionalFormatting>
  <conditionalFormatting sqref="BV17:BV31 BX17:BX31">
    <cfRule type="expression" dxfId="13" priority="17" stopIfTrue="1">
      <formula>NOT(ISERROR(SEARCH("Err",BV17)))</formula>
    </cfRule>
  </conditionalFormatting>
  <conditionalFormatting sqref="BV33">
    <cfRule type="cellIs" dxfId="12" priority="3" operator="equal">
      <formula>"ERROR"</formula>
    </cfRule>
  </conditionalFormatting>
  <conditionalFormatting sqref="BY17:BY32">
    <cfRule type="expression" dxfId="11" priority="16" stopIfTrue="1">
      <formula>NOT(ISERROR(SEARCH("Err",BY17)))</formula>
    </cfRule>
  </conditionalFormatting>
  <conditionalFormatting sqref="BZ32:CA32">
    <cfRule type="expression" dxfId="10" priority="19" stopIfTrue="1">
      <formula>NOT(ISERROR(SEARCH("Err",BZ32)))</formula>
    </cfRule>
  </conditionalFormatting>
  <conditionalFormatting sqref="CH32:CQ32">
    <cfRule type="expression" dxfId="9" priority="10" stopIfTrue="1">
      <formula>NOT(ISERROR(SEARCH("Err",CH32)))</formula>
    </cfRule>
  </conditionalFormatting>
  <conditionalFormatting sqref="CO17:CO31 CQ17:CQ31">
    <cfRule type="expression" dxfId="8" priority="12" stopIfTrue="1">
      <formula>NOT(ISERROR(SEARCH("Err",CO17)))</formula>
    </cfRule>
  </conditionalFormatting>
  <conditionalFormatting sqref="CO33">
    <cfRule type="cellIs" dxfId="7" priority="2" operator="equal">
      <formula>"ERROR"</formula>
    </cfRule>
  </conditionalFormatting>
  <conditionalFormatting sqref="CR17:CR32">
    <cfRule type="expression" dxfId="6" priority="11" stopIfTrue="1">
      <formula>NOT(ISERROR(SEARCH("Err",CR17)))</formula>
    </cfRule>
  </conditionalFormatting>
  <conditionalFormatting sqref="CS32:CT32">
    <cfRule type="expression" dxfId="5" priority="14" stopIfTrue="1">
      <formula>NOT(ISERROR(SEARCH("Err",CS32)))</formula>
    </cfRule>
  </conditionalFormatting>
  <conditionalFormatting sqref="DA32:DJ32">
    <cfRule type="expression" dxfId="4" priority="5" stopIfTrue="1">
      <formula>NOT(ISERROR(SEARCH("Err",DA32)))</formula>
    </cfRule>
  </conditionalFormatting>
  <conditionalFormatting sqref="DH17:DH31 DJ17:DJ31">
    <cfRule type="expression" dxfId="3" priority="7" stopIfTrue="1">
      <formula>NOT(ISERROR(SEARCH("Err",DH17)))</formula>
    </cfRule>
  </conditionalFormatting>
  <conditionalFormatting sqref="DH33">
    <cfRule type="cellIs" dxfId="2" priority="1" operator="equal">
      <formula>"ERROR"</formula>
    </cfRule>
  </conditionalFormatting>
  <conditionalFormatting sqref="DK17:DK32">
    <cfRule type="expression" dxfId="1" priority="6" stopIfTrue="1">
      <formula>NOT(ISERROR(SEARCH("Err",DK17)))</formula>
    </cfRule>
  </conditionalFormatting>
  <conditionalFormatting sqref="DL32:DM32">
    <cfRule type="expression" dxfId="0" priority="9" stopIfTrue="1">
      <formula>NOT(ISERROR(SEARCH("Err",DL32)))</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5A2-B888-4862-B3AE-C8227F2977C3}">
  <sheetPr codeName="Sheet16">
    <tabColor theme="7"/>
    <pageSetUpPr autoPageBreaks="0"/>
  </sheetPr>
  <dimension ref="A1:AJ84"/>
  <sheetViews>
    <sheetView zoomScale="115" zoomScaleNormal="115" workbookViewId="0">
      <selection activeCell="D61" sqref="D61"/>
    </sheetView>
  </sheetViews>
  <sheetFormatPr defaultColWidth="0" defaultRowHeight="13.5" zeroHeight="1"/>
  <cols>
    <col min="1" max="1" width="1.765625" customWidth="1"/>
    <col min="2" max="3" width="9.23046875" customWidth="1"/>
    <col min="4" max="4" width="46.23046875" bestFit="1" customWidth="1"/>
    <col min="5" max="17" width="1.765625" customWidth="1"/>
    <col min="18" max="18" width="12.765625" bestFit="1" customWidth="1"/>
    <col min="19" max="24" width="9.23046875" customWidth="1"/>
    <col min="25" max="36" width="0" hidden="1" customWidth="1"/>
    <col min="37"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46</v>
      </c>
      <c r="B4" s="27"/>
      <c r="C4" s="7"/>
      <c r="D4" s="7"/>
      <c r="E4" s="7"/>
      <c r="F4" s="7"/>
      <c r="G4" s="7"/>
      <c r="H4" s="7"/>
      <c r="I4" s="7"/>
      <c r="J4" s="7"/>
      <c r="K4" s="7"/>
      <c r="L4" s="7"/>
      <c r="M4" s="7"/>
      <c r="N4" s="7"/>
      <c r="O4" s="7"/>
      <c r="P4" s="7"/>
      <c r="Q4" s="7"/>
      <c r="R4" s="7"/>
      <c r="S4" s="7"/>
      <c r="T4" s="7"/>
      <c r="U4" s="7"/>
      <c r="V4" s="7"/>
      <c r="W4" s="7"/>
      <c r="X4" s="7"/>
    </row>
    <row r="5" spans="1:24"/>
    <row r="6" spans="1:24">
      <c r="S6" s="500" t="s">
        <v>280</v>
      </c>
      <c r="T6" s="501"/>
      <c r="U6" s="501"/>
      <c r="V6" s="501"/>
      <c r="W6" s="502"/>
    </row>
    <row r="7" spans="1:24" s="67" customFormat="1">
      <c r="D7" s="67" t="s">
        <v>799</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45" t="s">
        <v>208</v>
      </c>
      <c r="T7" s="345" t="s">
        <v>7</v>
      </c>
      <c r="U7" s="345" t="s">
        <v>211</v>
      </c>
      <c r="V7" s="345" t="s">
        <v>212</v>
      </c>
      <c r="W7" s="345" t="s">
        <v>213</v>
      </c>
    </row>
    <row r="8" spans="1:24"/>
    <row r="9" spans="1:24" s="28" customFormat="1" ht="18">
      <c r="B9" s="29" t="s">
        <v>696</v>
      </c>
      <c r="X9"/>
    </row>
    <row r="10" spans="1:24"/>
    <row r="11" spans="1:24" ht="14">
      <c r="A11" s="55"/>
      <c r="B11" s="45" t="s">
        <v>813</v>
      </c>
      <c r="C11" s="45"/>
      <c r="D11" s="45"/>
      <c r="E11" s="52"/>
      <c r="F11" s="52"/>
      <c r="G11" s="52"/>
      <c r="H11" s="52"/>
      <c r="I11" s="52"/>
      <c r="J11" s="52"/>
      <c r="K11" s="52"/>
      <c r="L11" s="52"/>
      <c r="M11" s="52"/>
      <c r="N11" s="52"/>
      <c r="O11" s="52"/>
      <c r="P11" s="52"/>
      <c r="Q11" s="52"/>
      <c r="R11" s="52"/>
      <c r="S11" s="52"/>
      <c r="T11" s="52"/>
      <c r="U11" s="52"/>
      <c r="V11" s="52"/>
      <c r="W11" s="52"/>
    </row>
    <row r="12" spans="1:24"/>
    <row r="13" spans="1:24">
      <c r="D13" t="s">
        <v>814</v>
      </c>
      <c r="R13" t="s">
        <v>768</v>
      </c>
      <c r="S13" s="287">
        <f>S22+S29+S39+S47+S78</f>
        <v>0</v>
      </c>
      <c r="T13" s="287">
        <f t="shared" ref="T13:W13" si="0">T22+T29+T39+T47+T78</f>
        <v>0</v>
      </c>
      <c r="U13" s="287">
        <f t="shared" si="0"/>
        <v>0</v>
      </c>
      <c r="V13" s="287">
        <f t="shared" si="0"/>
        <v>0</v>
      </c>
      <c r="W13" s="287">
        <f t="shared" si="0"/>
        <v>0</v>
      </c>
    </row>
    <row r="14" spans="1:24">
      <c r="D14" t="s">
        <v>815</v>
      </c>
      <c r="R14" t="s">
        <v>768</v>
      </c>
      <c r="S14" s="287">
        <f>S60</f>
        <v>0</v>
      </c>
      <c r="T14" s="287">
        <f t="shared" ref="T14:W14" si="1">T60</f>
        <v>0</v>
      </c>
      <c r="U14" s="287">
        <f t="shared" si="1"/>
        <v>0</v>
      </c>
      <c r="V14" s="287">
        <f t="shared" si="1"/>
        <v>0</v>
      </c>
      <c r="W14" s="287">
        <f t="shared" si="1"/>
        <v>0</v>
      </c>
    </row>
    <row r="15" spans="1:24">
      <c r="D15" t="s">
        <v>816</v>
      </c>
      <c r="R15" t="s">
        <v>768</v>
      </c>
      <c r="S15" s="287">
        <f>S71</f>
        <v>0</v>
      </c>
      <c r="T15" s="287">
        <f t="shared" ref="T15:W15" si="2">T71</f>
        <v>0</v>
      </c>
      <c r="U15" s="287">
        <f t="shared" si="2"/>
        <v>0</v>
      </c>
      <c r="V15" s="287">
        <f t="shared" si="2"/>
        <v>0</v>
      </c>
      <c r="W15" s="287">
        <f t="shared" si="2"/>
        <v>0</v>
      </c>
    </row>
    <row r="16" spans="1:24">
      <c r="D16" s="67" t="s">
        <v>813</v>
      </c>
      <c r="R16" s="67" t="s">
        <v>768</v>
      </c>
      <c r="S16" s="291">
        <f>SUM(S13:S15)</f>
        <v>0</v>
      </c>
      <c r="T16" s="291">
        <f t="shared" ref="T16:W16" si="3">SUM(T13:T15)</f>
        <v>0</v>
      </c>
      <c r="U16" s="291">
        <f t="shared" si="3"/>
        <v>0</v>
      </c>
      <c r="V16" s="291">
        <f t="shared" si="3"/>
        <v>0</v>
      </c>
      <c r="W16" s="291">
        <f t="shared" si="3"/>
        <v>0</v>
      </c>
    </row>
    <row r="17" spans="1:23"/>
    <row r="18" spans="1:23" ht="14">
      <c r="A18" s="55"/>
      <c r="B18" s="45" t="s">
        <v>817</v>
      </c>
      <c r="C18" s="45"/>
      <c r="D18" s="45"/>
      <c r="E18" s="52"/>
      <c r="F18" s="52"/>
      <c r="G18" s="52"/>
      <c r="H18" s="52"/>
      <c r="I18" s="52"/>
      <c r="J18" s="52"/>
      <c r="K18" s="52"/>
      <c r="L18" s="52"/>
      <c r="M18" s="52"/>
      <c r="N18" s="52"/>
      <c r="O18" s="52"/>
      <c r="P18" s="52"/>
      <c r="Q18" s="52"/>
      <c r="R18" s="52"/>
      <c r="S18" s="52"/>
      <c r="T18" s="52"/>
      <c r="U18" s="52"/>
      <c r="V18" s="52"/>
      <c r="W18" s="52"/>
    </row>
    <row r="19" spans="1:23"/>
    <row r="20" spans="1:23">
      <c r="D20" t="s">
        <v>818</v>
      </c>
      <c r="R20" t="s">
        <v>768</v>
      </c>
      <c r="S20" s="289"/>
      <c r="T20" s="289"/>
      <c r="U20" s="289"/>
      <c r="V20" s="289"/>
      <c r="W20" s="289"/>
    </row>
    <row r="21" spans="1:23">
      <c r="D21" t="s">
        <v>819</v>
      </c>
      <c r="R21" t="s">
        <v>768</v>
      </c>
      <c r="S21" s="289"/>
      <c r="T21" s="289"/>
      <c r="U21" s="289"/>
      <c r="V21" s="289"/>
      <c r="W21" s="289"/>
    </row>
    <row r="22" spans="1:23">
      <c r="D22" s="67" t="s">
        <v>279</v>
      </c>
      <c r="E22" s="67"/>
      <c r="F22" s="67"/>
      <c r="G22" s="67"/>
      <c r="H22" s="67"/>
      <c r="I22" s="67"/>
      <c r="J22" s="67"/>
      <c r="K22" s="67"/>
      <c r="L22" s="67"/>
      <c r="M22" s="67"/>
      <c r="N22" s="67"/>
      <c r="O22" s="67"/>
      <c r="P22" s="67"/>
      <c r="Q22" s="67"/>
      <c r="R22" s="67" t="s">
        <v>768</v>
      </c>
      <c r="S22" s="290">
        <f>SUM(S20:S21)</f>
        <v>0</v>
      </c>
      <c r="T22" s="290">
        <f t="shared" ref="T22:W22" si="4">SUM(T20:T21)</f>
        <v>0</v>
      </c>
      <c r="U22" s="290">
        <f t="shared" si="4"/>
        <v>0</v>
      </c>
      <c r="V22" s="290">
        <f t="shared" si="4"/>
        <v>0</v>
      </c>
      <c r="W22" s="290">
        <f t="shared" si="4"/>
        <v>0</v>
      </c>
    </row>
    <row r="23" spans="1:23"/>
    <row r="24" spans="1:23" ht="14">
      <c r="A24" s="55"/>
      <c r="B24" s="45" t="s">
        <v>820</v>
      </c>
      <c r="C24" s="45"/>
      <c r="D24" s="45"/>
      <c r="E24" s="52"/>
      <c r="F24" s="52"/>
      <c r="G24" s="52"/>
      <c r="H24" s="52"/>
      <c r="I24" s="52"/>
      <c r="J24" s="52"/>
      <c r="K24" s="52"/>
      <c r="L24" s="52"/>
      <c r="M24" s="52"/>
      <c r="N24" s="52"/>
      <c r="O24" s="52"/>
      <c r="P24" s="52"/>
      <c r="Q24" s="52"/>
      <c r="R24" s="52"/>
      <c r="S24" s="52"/>
      <c r="T24" s="52"/>
      <c r="U24" s="52"/>
      <c r="V24" s="52"/>
      <c r="W24" s="52"/>
    </row>
    <row r="25" spans="1:23"/>
    <row r="26" spans="1:23">
      <c r="D26" t="s">
        <v>821</v>
      </c>
      <c r="R26" t="s">
        <v>768</v>
      </c>
      <c r="S26" s="289"/>
      <c r="T26" s="289"/>
      <c r="U26" s="289"/>
      <c r="V26" s="289"/>
      <c r="W26" s="289"/>
    </row>
    <row r="27" spans="1:23">
      <c r="D27" t="s">
        <v>822</v>
      </c>
      <c r="R27" t="s">
        <v>768</v>
      </c>
      <c r="S27" s="289"/>
      <c r="T27" s="289"/>
      <c r="U27" s="289"/>
      <c r="V27" s="289"/>
      <c r="W27" s="289"/>
    </row>
    <row r="28" spans="1:23">
      <c r="D28" t="s">
        <v>823</v>
      </c>
      <c r="R28" t="s">
        <v>768</v>
      </c>
      <c r="S28" s="289"/>
      <c r="T28" s="289"/>
      <c r="U28" s="289"/>
      <c r="V28" s="289"/>
      <c r="W28" s="289"/>
    </row>
    <row r="29" spans="1:23">
      <c r="D29" s="67" t="s">
        <v>279</v>
      </c>
      <c r="E29" s="67"/>
      <c r="F29" s="67"/>
      <c r="G29" s="67"/>
      <c r="H29" s="67"/>
      <c r="I29" s="67"/>
      <c r="J29" s="67"/>
      <c r="K29" s="67"/>
      <c r="L29" s="67"/>
      <c r="M29" s="67"/>
      <c r="N29" s="67"/>
      <c r="O29" s="67"/>
      <c r="P29" s="67"/>
      <c r="Q29" s="67"/>
      <c r="R29" s="67" t="s">
        <v>768</v>
      </c>
      <c r="S29" s="290">
        <f>SUM(S26:S28)</f>
        <v>0</v>
      </c>
      <c r="T29" s="290">
        <f t="shared" ref="T29:W29" si="5">SUM(T26:T28)</f>
        <v>0</v>
      </c>
      <c r="U29" s="290">
        <f t="shared" si="5"/>
        <v>0</v>
      </c>
      <c r="V29" s="290">
        <f t="shared" si="5"/>
        <v>0</v>
      </c>
      <c r="W29" s="290">
        <f t="shared" si="5"/>
        <v>0</v>
      </c>
    </row>
    <row r="30" spans="1:23"/>
    <row r="31" spans="1:23" ht="14">
      <c r="A31" s="55"/>
      <c r="B31" s="45" t="s">
        <v>824</v>
      </c>
      <c r="C31" s="45"/>
      <c r="D31" s="45"/>
      <c r="E31" s="52"/>
      <c r="F31" s="52"/>
      <c r="G31" s="52"/>
      <c r="H31" s="52"/>
      <c r="I31" s="52"/>
      <c r="J31" s="52"/>
      <c r="K31" s="52"/>
      <c r="L31" s="52"/>
      <c r="M31" s="52"/>
      <c r="N31" s="52"/>
      <c r="O31" s="52"/>
      <c r="P31" s="52"/>
      <c r="Q31" s="52"/>
      <c r="R31" s="52"/>
      <c r="S31" s="52"/>
      <c r="T31" s="52"/>
      <c r="U31" s="52"/>
      <c r="V31" s="52"/>
      <c r="W31" s="52"/>
    </row>
    <row r="32" spans="1:23"/>
    <row r="33" spans="1:23">
      <c r="D33" t="s">
        <v>825</v>
      </c>
      <c r="R33" t="s">
        <v>768</v>
      </c>
      <c r="S33" s="289"/>
      <c r="T33" s="289"/>
      <c r="U33" s="289"/>
      <c r="V33" s="289"/>
      <c r="W33" s="289"/>
    </row>
    <row r="34" spans="1:23">
      <c r="D34" t="s">
        <v>826</v>
      </c>
      <c r="R34" t="s">
        <v>768</v>
      </c>
      <c r="S34" s="289"/>
      <c r="T34" s="289"/>
      <c r="U34" s="289"/>
      <c r="V34" s="289"/>
      <c r="W34" s="289"/>
    </row>
    <row r="35" spans="1:23">
      <c r="D35" t="s">
        <v>827</v>
      </c>
      <c r="R35" t="s">
        <v>768</v>
      </c>
      <c r="S35" s="289"/>
      <c r="T35" s="289"/>
      <c r="U35" s="289"/>
      <c r="V35" s="289"/>
      <c r="W35" s="289"/>
    </row>
    <row r="36" spans="1:23">
      <c r="D36" t="s">
        <v>828</v>
      </c>
      <c r="R36" t="s">
        <v>768</v>
      </c>
      <c r="S36" s="289"/>
      <c r="T36" s="289"/>
      <c r="U36" s="289"/>
      <c r="V36" s="289"/>
      <c r="W36" s="289"/>
    </row>
    <row r="37" spans="1:23">
      <c r="D37" s="116" t="s">
        <v>829</v>
      </c>
      <c r="R37" t="s">
        <v>768</v>
      </c>
      <c r="S37" s="289"/>
      <c r="T37" s="289"/>
      <c r="U37" s="289"/>
      <c r="V37" s="289"/>
      <c r="W37" s="289"/>
    </row>
    <row r="38" spans="1:23">
      <c r="D38" s="116" t="s">
        <v>830</v>
      </c>
      <c r="R38" t="s">
        <v>768</v>
      </c>
      <c r="S38" s="289"/>
      <c r="T38" s="289"/>
      <c r="U38" s="289"/>
      <c r="V38" s="289"/>
      <c r="W38" s="289"/>
    </row>
    <row r="39" spans="1:23">
      <c r="D39" s="67" t="s">
        <v>279</v>
      </c>
      <c r="E39" s="67"/>
      <c r="F39" s="67"/>
      <c r="G39" s="67"/>
      <c r="H39" s="67"/>
      <c r="I39" s="67"/>
      <c r="J39" s="67"/>
      <c r="K39" s="67"/>
      <c r="L39" s="67"/>
      <c r="M39" s="67"/>
      <c r="N39" s="67"/>
      <c r="O39" s="67"/>
      <c r="P39" s="67"/>
      <c r="Q39" s="67"/>
      <c r="R39" s="67" t="s">
        <v>768</v>
      </c>
      <c r="S39" s="290">
        <f>SUM(S33:S38)</f>
        <v>0</v>
      </c>
      <c r="T39" s="290">
        <f t="shared" ref="T39:W39" si="6">SUM(T33:T38)</f>
        <v>0</v>
      </c>
      <c r="U39" s="290">
        <f t="shared" si="6"/>
        <v>0</v>
      </c>
      <c r="V39" s="290">
        <f t="shared" si="6"/>
        <v>0</v>
      </c>
      <c r="W39" s="290">
        <f t="shared" si="6"/>
        <v>0</v>
      </c>
    </row>
    <row r="40" spans="1:23"/>
    <row r="41" spans="1:23" ht="14">
      <c r="A41" s="55"/>
      <c r="B41" s="45" t="s">
        <v>831</v>
      </c>
      <c r="C41" s="45"/>
      <c r="D41" s="45"/>
      <c r="E41" s="52"/>
      <c r="F41" s="52"/>
      <c r="G41" s="52"/>
      <c r="H41" s="52"/>
      <c r="I41" s="52"/>
      <c r="J41" s="52"/>
      <c r="K41" s="52"/>
      <c r="L41" s="52"/>
      <c r="M41" s="52"/>
      <c r="N41" s="52"/>
      <c r="O41" s="52"/>
      <c r="P41" s="52"/>
      <c r="Q41" s="52"/>
      <c r="R41" s="52"/>
      <c r="S41" s="52"/>
      <c r="T41" s="52"/>
      <c r="U41" s="52"/>
      <c r="V41" s="52"/>
      <c r="W41" s="52"/>
    </row>
    <row r="42" spans="1:23"/>
    <row r="43" spans="1:23">
      <c r="D43" t="s">
        <v>832</v>
      </c>
      <c r="R43" t="s">
        <v>768</v>
      </c>
      <c r="S43" s="289"/>
      <c r="T43" s="289"/>
      <c r="U43" s="289"/>
      <c r="V43" s="289"/>
      <c r="W43" s="289"/>
    </row>
    <row r="44" spans="1:23">
      <c r="D44" t="s">
        <v>833</v>
      </c>
      <c r="R44" t="s">
        <v>768</v>
      </c>
      <c r="S44" s="289"/>
      <c r="T44" s="289"/>
      <c r="U44" s="289"/>
      <c r="V44" s="289"/>
      <c r="W44" s="289"/>
    </row>
    <row r="45" spans="1:23">
      <c r="D45" t="s">
        <v>834</v>
      </c>
      <c r="R45" t="s">
        <v>768</v>
      </c>
      <c r="S45" s="289"/>
      <c r="T45" s="289"/>
      <c r="U45" s="289"/>
      <c r="V45" s="289"/>
      <c r="W45" s="289"/>
    </row>
    <row r="46" spans="1:23">
      <c r="D46" t="s">
        <v>835</v>
      </c>
      <c r="R46" t="s">
        <v>768</v>
      </c>
      <c r="S46" s="289"/>
      <c r="T46" s="289"/>
      <c r="U46" s="289"/>
      <c r="V46" s="289"/>
      <c r="W46" s="289"/>
    </row>
    <row r="47" spans="1:23">
      <c r="D47" s="67" t="s">
        <v>279</v>
      </c>
      <c r="E47" s="67"/>
      <c r="F47" s="67"/>
      <c r="G47" s="67"/>
      <c r="H47" s="67"/>
      <c r="I47" s="67"/>
      <c r="J47" s="67"/>
      <c r="K47" s="67"/>
      <c r="L47" s="67"/>
      <c r="M47" s="67"/>
      <c r="N47" s="67"/>
      <c r="O47" s="67"/>
      <c r="P47" s="67"/>
      <c r="Q47" s="67"/>
      <c r="R47" s="67" t="s">
        <v>768</v>
      </c>
      <c r="S47" s="290">
        <f>SUM(S43:S46)</f>
        <v>0</v>
      </c>
      <c r="T47" s="290">
        <f>SUM(T43:T46)</f>
        <v>0</v>
      </c>
      <c r="U47" s="290">
        <f>SUM(U43:U46)</f>
        <v>0</v>
      </c>
      <c r="V47" s="290">
        <f>SUM(V43:V46)</f>
        <v>0</v>
      </c>
      <c r="W47" s="290">
        <f>SUM(W43:W46)</f>
        <v>0</v>
      </c>
    </row>
    <row r="48" spans="1:23">
      <c r="D48" s="67"/>
      <c r="E48" s="67"/>
      <c r="F48" s="67"/>
      <c r="G48" s="67"/>
      <c r="H48" s="67"/>
      <c r="I48" s="67"/>
      <c r="J48" s="67"/>
      <c r="K48" s="67"/>
      <c r="L48" s="67"/>
      <c r="M48" s="67"/>
      <c r="N48" s="67"/>
      <c r="O48" s="67"/>
      <c r="P48" s="67"/>
      <c r="Q48" s="67"/>
      <c r="R48" s="67"/>
    </row>
    <row r="49" spans="2:23" ht="14">
      <c r="B49" s="45" t="s">
        <v>836</v>
      </c>
      <c r="C49" s="45"/>
      <c r="D49" s="45"/>
      <c r="E49" s="52"/>
      <c r="F49" s="52"/>
      <c r="G49" s="52"/>
      <c r="H49" s="52"/>
      <c r="I49" s="52"/>
      <c r="J49" s="52"/>
      <c r="K49" s="52"/>
      <c r="L49" s="52"/>
      <c r="M49" s="52"/>
      <c r="N49" s="52"/>
      <c r="O49" s="52"/>
      <c r="P49" s="52"/>
      <c r="Q49" s="52"/>
      <c r="R49" s="52"/>
      <c r="S49" s="52"/>
      <c r="T49" s="52"/>
      <c r="U49" s="52"/>
      <c r="V49" s="52"/>
      <c r="W49" s="52"/>
    </row>
    <row r="50" spans="2:23">
      <c r="D50" s="67"/>
      <c r="E50" s="67"/>
      <c r="F50" s="67"/>
      <c r="G50" s="67"/>
      <c r="H50" s="67"/>
      <c r="I50" s="67"/>
      <c r="J50" s="67"/>
      <c r="K50" s="67"/>
      <c r="L50" s="67"/>
      <c r="M50" s="67"/>
      <c r="N50" s="67"/>
      <c r="O50" s="67"/>
      <c r="P50" s="67"/>
      <c r="Q50" s="67"/>
      <c r="R50" s="67"/>
      <c r="S50" s="288"/>
      <c r="T50" s="288"/>
      <c r="U50" s="288"/>
      <c r="V50" s="288"/>
      <c r="W50" s="288"/>
    </row>
    <row r="51" spans="2:23">
      <c r="C51" s="67" t="s">
        <v>837</v>
      </c>
      <c r="D51" s="67"/>
      <c r="E51" s="67"/>
      <c r="F51" s="67"/>
      <c r="G51" s="67"/>
      <c r="H51" s="67"/>
      <c r="I51" s="67"/>
      <c r="J51" s="67"/>
      <c r="K51" s="67"/>
      <c r="L51" s="67"/>
      <c r="M51" s="67"/>
      <c r="N51" s="67"/>
      <c r="O51" s="67"/>
      <c r="P51" s="67"/>
      <c r="Q51" s="67"/>
      <c r="R51" s="67"/>
      <c r="S51" s="288"/>
      <c r="T51" s="288"/>
      <c r="U51" s="288"/>
      <c r="V51" s="288"/>
      <c r="W51" s="288"/>
    </row>
    <row r="52" spans="2:23">
      <c r="C52" t="s">
        <v>705</v>
      </c>
      <c r="D52" t="s">
        <v>838</v>
      </c>
      <c r="R52" t="s">
        <v>768</v>
      </c>
      <c r="S52" s="289"/>
      <c r="T52" s="289"/>
      <c r="U52" s="289"/>
      <c r="V52" s="289"/>
      <c r="W52" s="289"/>
    </row>
    <row r="53" spans="2:23">
      <c r="C53" t="s">
        <v>706</v>
      </c>
      <c r="D53" t="s">
        <v>839</v>
      </c>
      <c r="E53" s="67"/>
      <c r="F53" s="67"/>
      <c r="G53" s="67"/>
      <c r="H53" s="67"/>
      <c r="I53" s="67"/>
      <c r="J53" s="67"/>
      <c r="K53" s="67"/>
      <c r="L53" s="67"/>
      <c r="M53" s="67"/>
      <c r="N53" s="67"/>
      <c r="O53" s="67"/>
      <c r="P53" s="67"/>
      <c r="Q53" s="67"/>
      <c r="R53" t="s">
        <v>768</v>
      </c>
      <c r="S53" s="289"/>
      <c r="T53" s="289"/>
      <c r="U53" s="289"/>
      <c r="V53" s="289"/>
      <c r="W53" s="289"/>
    </row>
    <row r="54" spans="2:23">
      <c r="C54" t="s">
        <v>706</v>
      </c>
      <c r="D54" t="s">
        <v>840</v>
      </c>
      <c r="E54" s="67"/>
      <c r="F54" s="67"/>
      <c r="G54" s="67"/>
      <c r="H54" s="67"/>
      <c r="I54" s="67"/>
      <c r="J54" s="67"/>
      <c r="K54" s="67"/>
      <c r="L54" s="67"/>
      <c r="M54" s="67"/>
      <c r="N54" s="67"/>
      <c r="O54" s="67"/>
      <c r="P54" s="67"/>
      <c r="Q54" s="67"/>
      <c r="R54" t="s">
        <v>768</v>
      </c>
      <c r="S54" s="289"/>
      <c r="T54" s="289"/>
      <c r="U54" s="289"/>
      <c r="V54" s="289"/>
      <c r="W54" s="289"/>
    </row>
    <row r="55" spans="2:23">
      <c r="C55" t="s">
        <v>707</v>
      </c>
      <c r="D55" t="s">
        <v>841</v>
      </c>
      <c r="E55" s="67"/>
      <c r="F55" s="67"/>
      <c r="G55" s="67"/>
      <c r="H55" s="67"/>
      <c r="I55" s="67"/>
      <c r="J55" s="67"/>
      <c r="K55" s="67"/>
      <c r="L55" s="67"/>
      <c r="M55" s="67"/>
      <c r="N55" s="67"/>
      <c r="O55" s="67"/>
      <c r="P55" s="67"/>
      <c r="Q55" s="67"/>
      <c r="R55" t="s">
        <v>768</v>
      </c>
      <c r="S55" s="289"/>
      <c r="T55" s="289"/>
      <c r="U55" s="289"/>
      <c r="V55" s="289"/>
      <c r="W55" s="289"/>
    </row>
    <row r="56" spans="2:23">
      <c r="C56" t="s">
        <v>707</v>
      </c>
      <c r="D56" t="s">
        <v>842</v>
      </c>
      <c r="E56" s="67"/>
      <c r="F56" s="67"/>
      <c r="G56" s="67"/>
      <c r="H56" s="67"/>
      <c r="I56" s="67"/>
      <c r="J56" s="67"/>
      <c r="K56" s="67"/>
      <c r="L56" s="67"/>
      <c r="M56" s="67"/>
      <c r="N56" s="67"/>
      <c r="O56" s="67"/>
      <c r="P56" s="67"/>
      <c r="Q56" s="67"/>
      <c r="R56" t="s">
        <v>768</v>
      </c>
      <c r="S56" s="289"/>
      <c r="T56" s="289"/>
      <c r="U56" s="289"/>
      <c r="V56" s="289"/>
      <c r="W56" s="289"/>
    </row>
    <row r="57" spans="2:23">
      <c r="C57" t="s">
        <v>707</v>
      </c>
      <c r="D57" t="s">
        <v>843</v>
      </c>
      <c r="E57" s="67"/>
      <c r="F57" s="67"/>
      <c r="G57" s="67"/>
      <c r="H57" s="67"/>
      <c r="I57" s="67"/>
      <c r="J57" s="67"/>
      <c r="K57" s="67"/>
      <c r="L57" s="67"/>
      <c r="M57" s="67"/>
      <c r="N57" s="67"/>
      <c r="O57" s="67"/>
      <c r="P57" s="67"/>
      <c r="Q57" s="67"/>
      <c r="R57" t="s">
        <v>768</v>
      </c>
      <c r="S57" s="289"/>
      <c r="T57" s="289"/>
      <c r="U57" s="289"/>
      <c r="V57" s="289"/>
      <c r="W57" s="289"/>
    </row>
    <row r="58" spans="2:23">
      <c r="C58" t="s">
        <v>707</v>
      </c>
      <c r="D58" t="s">
        <v>844</v>
      </c>
      <c r="E58" s="67"/>
      <c r="F58" s="67"/>
      <c r="G58" s="67"/>
      <c r="H58" s="67"/>
      <c r="I58" s="67"/>
      <c r="J58" s="67"/>
      <c r="K58" s="67"/>
      <c r="L58" s="67"/>
      <c r="M58" s="67"/>
      <c r="N58" s="67"/>
      <c r="O58" s="67"/>
      <c r="P58" s="67"/>
      <c r="Q58" s="67"/>
      <c r="R58" t="s">
        <v>768</v>
      </c>
      <c r="S58" s="289"/>
      <c r="T58" s="289"/>
      <c r="U58" s="289"/>
      <c r="V58" s="289"/>
      <c r="W58" s="289"/>
    </row>
    <row r="59" spans="2:23">
      <c r="C59" t="s">
        <v>845</v>
      </c>
      <c r="D59" t="s">
        <v>846</v>
      </c>
      <c r="E59" s="67"/>
      <c r="F59" s="67"/>
      <c r="G59" s="67"/>
      <c r="H59" s="67"/>
      <c r="I59" s="67"/>
      <c r="J59" s="67"/>
      <c r="K59" s="67"/>
      <c r="L59" s="67"/>
      <c r="M59" s="67"/>
      <c r="N59" s="67"/>
      <c r="O59" s="67"/>
      <c r="P59" s="67"/>
      <c r="Q59" s="67"/>
      <c r="R59" t="s">
        <v>768</v>
      </c>
      <c r="S59" s="289"/>
      <c r="T59" s="289"/>
      <c r="U59" s="289"/>
      <c r="V59" s="289"/>
      <c r="W59" s="289"/>
    </row>
    <row r="60" spans="2:23">
      <c r="D60" s="67" t="s">
        <v>279</v>
      </c>
      <c r="E60" s="67"/>
      <c r="F60" s="67"/>
      <c r="G60" s="67"/>
      <c r="H60" s="67"/>
      <c r="I60" s="67"/>
      <c r="J60" s="67"/>
      <c r="K60" s="67"/>
      <c r="L60" s="67"/>
      <c r="M60" s="67"/>
      <c r="N60" s="67"/>
      <c r="O60" s="67"/>
      <c r="P60" s="67"/>
      <c r="Q60" s="67"/>
      <c r="R60" s="67" t="s">
        <v>768</v>
      </c>
      <c r="S60" s="290">
        <f>SUM(S52:S59)</f>
        <v>0</v>
      </c>
      <c r="T60" s="290">
        <f t="shared" ref="T60" si="7">SUM(T52:T59)</f>
        <v>0</v>
      </c>
      <c r="U60" s="290">
        <f>SUM(U52:U59)</f>
        <v>0</v>
      </c>
      <c r="V60" s="290">
        <f t="shared" ref="V60:W60" si="8">SUM(V52:V59)</f>
        <v>0</v>
      </c>
      <c r="W60" s="290">
        <f t="shared" si="8"/>
        <v>0</v>
      </c>
    </row>
    <row r="61" spans="2:23">
      <c r="D61" s="67"/>
      <c r="E61" s="67"/>
      <c r="F61" s="67"/>
      <c r="G61" s="67"/>
      <c r="H61" s="67"/>
      <c r="I61" s="67"/>
      <c r="J61" s="67"/>
      <c r="K61" s="67"/>
      <c r="L61" s="67"/>
      <c r="M61" s="67"/>
      <c r="N61" s="67"/>
      <c r="O61" s="67"/>
      <c r="P61" s="67"/>
      <c r="Q61" s="67"/>
      <c r="R61" s="67"/>
      <c r="S61" s="288"/>
      <c r="T61" s="288"/>
      <c r="U61" s="288"/>
      <c r="V61" s="288"/>
      <c r="W61" s="288"/>
    </row>
    <row r="62" spans="2:23">
      <c r="C62" s="67" t="s">
        <v>847</v>
      </c>
      <c r="D62" s="67"/>
      <c r="E62" s="67"/>
      <c r="F62" s="67"/>
      <c r="G62" s="67"/>
      <c r="H62" s="67"/>
      <c r="I62" s="67"/>
      <c r="J62" s="67"/>
      <c r="K62" s="67"/>
      <c r="L62" s="67"/>
      <c r="M62" s="67"/>
      <c r="N62" s="67"/>
      <c r="O62" s="67"/>
      <c r="P62" s="67"/>
      <c r="Q62" s="67"/>
      <c r="R62" s="67"/>
      <c r="S62" s="288"/>
      <c r="T62" s="288"/>
      <c r="U62" s="288"/>
      <c r="V62" s="288"/>
      <c r="W62" s="288"/>
    </row>
    <row r="63" spans="2:23">
      <c r="C63" t="s">
        <v>705</v>
      </c>
      <c r="D63" t="s">
        <v>838</v>
      </c>
      <c r="R63" t="s">
        <v>768</v>
      </c>
      <c r="S63" s="289"/>
      <c r="T63" s="289"/>
      <c r="U63" s="289"/>
      <c r="V63" s="289"/>
      <c r="W63" s="289"/>
    </row>
    <row r="64" spans="2:23">
      <c r="C64" t="s">
        <v>706</v>
      </c>
      <c r="D64" t="s">
        <v>839</v>
      </c>
      <c r="E64" s="67"/>
      <c r="F64" s="67"/>
      <c r="G64" s="67"/>
      <c r="H64" s="67"/>
      <c r="I64" s="67"/>
      <c r="J64" s="67"/>
      <c r="K64" s="67"/>
      <c r="L64" s="67"/>
      <c r="M64" s="67"/>
      <c r="N64" s="67"/>
      <c r="O64" s="67"/>
      <c r="P64" s="67"/>
      <c r="Q64" s="67"/>
      <c r="R64" t="s">
        <v>768</v>
      </c>
      <c r="S64" s="289"/>
      <c r="T64" s="289"/>
      <c r="U64" s="289"/>
      <c r="V64" s="289"/>
      <c r="W64" s="289"/>
    </row>
    <row r="65" spans="2:23">
      <c r="C65" t="s">
        <v>706</v>
      </c>
      <c r="D65" t="s">
        <v>840</v>
      </c>
      <c r="E65" s="67"/>
      <c r="F65" s="67"/>
      <c r="G65" s="67"/>
      <c r="H65" s="67"/>
      <c r="I65" s="67"/>
      <c r="J65" s="67"/>
      <c r="K65" s="67"/>
      <c r="L65" s="67"/>
      <c r="M65" s="67"/>
      <c r="N65" s="67"/>
      <c r="O65" s="67"/>
      <c r="P65" s="67"/>
      <c r="Q65" s="67"/>
      <c r="R65" t="s">
        <v>768</v>
      </c>
      <c r="S65" s="289"/>
      <c r="T65" s="289"/>
      <c r="U65" s="289"/>
      <c r="V65" s="289"/>
      <c r="W65" s="289"/>
    </row>
    <row r="66" spans="2:23">
      <c r="C66" t="s">
        <v>707</v>
      </c>
      <c r="D66" t="s">
        <v>841</v>
      </c>
      <c r="E66" s="67"/>
      <c r="F66" s="67"/>
      <c r="G66" s="67"/>
      <c r="H66" s="67"/>
      <c r="I66" s="67"/>
      <c r="J66" s="67"/>
      <c r="K66" s="67"/>
      <c r="L66" s="67"/>
      <c r="M66" s="67"/>
      <c r="N66" s="67"/>
      <c r="O66" s="67"/>
      <c r="P66" s="67"/>
      <c r="Q66" s="67"/>
      <c r="R66" t="s">
        <v>768</v>
      </c>
      <c r="S66" s="289"/>
      <c r="T66" s="289"/>
      <c r="U66" s="289"/>
      <c r="V66" s="289"/>
      <c r="W66" s="289"/>
    </row>
    <row r="67" spans="2:23">
      <c r="C67" t="s">
        <v>707</v>
      </c>
      <c r="D67" t="s">
        <v>842</v>
      </c>
      <c r="E67" s="67"/>
      <c r="F67" s="67"/>
      <c r="G67" s="67"/>
      <c r="H67" s="67"/>
      <c r="I67" s="67"/>
      <c r="J67" s="67"/>
      <c r="K67" s="67"/>
      <c r="L67" s="67"/>
      <c r="M67" s="67"/>
      <c r="N67" s="67"/>
      <c r="O67" s="67"/>
      <c r="P67" s="67"/>
      <c r="Q67" s="67"/>
      <c r="R67" t="s">
        <v>768</v>
      </c>
      <c r="S67" s="289"/>
      <c r="T67" s="289"/>
      <c r="U67" s="289"/>
      <c r="V67" s="289"/>
      <c r="W67" s="289"/>
    </row>
    <row r="68" spans="2:23">
      <c r="C68" t="s">
        <v>707</v>
      </c>
      <c r="D68" t="s">
        <v>843</v>
      </c>
      <c r="E68" s="67"/>
      <c r="F68" s="67"/>
      <c r="G68" s="67"/>
      <c r="H68" s="67"/>
      <c r="I68" s="67"/>
      <c r="J68" s="67"/>
      <c r="K68" s="67"/>
      <c r="L68" s="67"/>
      <c r="M68" s="67"/>
      <c r="N68" s="67"/>
      <c r="O68" s="67"/>
      <c r="P68" s="67"/>
      <c r="Q68" s="67"/>
      <c r="R68" t="s">
        <v>768</v>
      </c>
      <c r="S68" s="289"/>
      <c r="T68" s="289"/>
      <c r="U68" s="289"/>
      <c r="V68" s="289"/>
      <c r="W68" s="289"/>
    </row>
    <row r="69" spans="2:23">
      <c r="C69" t="s">
        <v>707</v>
      </c>
      <c r="D69" t="s">
        <v>844</v>
      </c>
      <c r="E69" s="67"/>
      <c r="F69" s="67"/>
      <c r="G69" s="67"/>
      <c r="H69" s="67"/>
      <c r="I69" s="67"/>
      <c r="J69" s="67"/>
      <c r="K69" s="67"/>
      <c r="L69" s="67"/>
      <c r="M69" s="67"/>
      <c r="N69" s="67"/>
      <c r="O69" s="67"/>
      <c r="P69" s="67"/>
      <c r="Q69" s="67"/>
      <c r="R69" t="s">
        <v>768</v>
      </c>
      <c r="S69" s="289"/>
      <c r="T69" s="289"/>
      <c r="U69" s="289"/>
      <c r="V69" s="289"/>
      <c r="W69" s="289"/>
    </row>
    <row r="70" spans="2:23">
      <c r="C70" t="s">
        <v>845</v>
      </c>
      <c r="D70" t="s">
        <v>846</v>
      </c>
      <c r="E70" s="67"/>
      <c r="F70" s="67"/>
      <c r="G70" s="67"/>
      <c r="H70" s="67"/>
      <c r="I70" s="67"/>
      <c r="J70" s="67"/>
      <c r="K70" s="67"/>
      <c r="L70" s="67"/>
      <c r="M70" s="67"/>
      <c r="N70" s="67"/>
      <c r="O70" s="67"/>
      <c r="P70" s="67"/>
      <c r="Q70" s="67"/>
      <c r="R70" t="s">
        <v>768</v>
      </c>
      <c r="S70" s="289"/>
      <c r="T70" s="289"/>
      <c r="U70" s="289"/>
      <c r="V70" s="289"/>
      <c r="W70" s="289"/>
    </row>
    <row r="71" spans="2:23">
      <c r="D71" s="67" t="s">
        <v>279</v>
      </c>
      <c r="E71" s="67"/>
      <c r="F71" s="67"/>
      <c r="G71" s="67"/>
      <c r="H71" s="67"/>
      <c r="I71" s="67"/>
      <c r="J71" s="67"/>
      <c r="K71" s="67"/>
      <c r="L71" s="67"/>
      <c r="M71" s="67"/>
      <c r="N71" s="67"/>
      <c r="O71" s="67"/>
      <c r="P71" s="67"/>
      <c r="Q71" s="67"/>
      <c r="R71" s="67" t="s">
        <v>768</v>
      </c>
      <c r="S71" s="290">
        <f>SUM(S63:S70)</f>
        <v>0</v>
      </c>
      <c r="T71" s="290">
        <f t="shared" ref="T71:W71" si="9">SUM(T63:T70)</f>
        <v>0</v>
      </c>
      <c r="U71" s="290">
        <f>SUM(U63:U70)</f>
        <v>0</v>
      </c>
      <c r="V71" s="290">
        <f t="shared" si="9"/>
        <v>0</v>
      </c>
      <c r="W71" s="290">
        <f t="shared" si="9"/>
        <v>0</v>
      </c>
    </row>
    <row r="72" spans="2:23">
      <c r="D72" s="67"/>
      <c r="E72" s="67"/>
      <c r="F72" s="67"/>
      <c r="G72" s="67"/>
      <c r="H72" s="67"/>
      <c r="I72" s="67"/>
      <c r="J72" s="67"/>
      <c r="K72" s="67"/>
      <c r="L72" s="67"/>
      <c r="M72" s="67"/>
      <c r="N72" s="67"/>
      <c r="O72" s="67"/>
      <c r="P72" s="67"/>
      <c r="Q72" s="67"/>
      <c r="R72" s="67"/>
      <c r="S72" s="288"/>
      <c r="T72" s="288"/>
      <c r="U72" s="288"/>
      <c r="V72" s="288"/>
      <c r="W72" s="288"/>
    </row>
    <row r="73" spans="2:23" ht="14">
      <c r="B73" s="45" t="s">
        <v>726</v>
      </c>
      <c r="C73" s="45"/>
      <c r="D73" s="45"/>
      <c r="E73" s="52"/>
      <c r="F73" s="52"/>
      <c r="G73" s="52"/>
      <c r="H73" s="52"/>
      <c r="I73" s="52"/>
      <c r="J73" s="52"/>
      <c r="K73" s="52"/>
      <c r="L73" s="52"/>
      <c r="M73" s="52"/>
      <c r="N73" s="52"/>
      <c r="O73" s="52"/>
      <c r="P73" s="52"/>
      <c r="Q73" s="52"/>
      <c r="R73" s="52"/>
      <c r="S73" s="52"/>
      <c r="T73" s="52"/>
      <c r="U73" s="52"/>
      <c r="V73" s="52"/>
      <c r="W73" s="52"/>
    </row>
    <row r="74" spans="2:23"/>
    <row r="75" spans="2:23">
      <c r="D75" t="s">
        <v>848</v>
      </c>
      <c r="R75" t="s">
        <v>768</v>
      </c>
      <c r="S75" s="289"/>
      <c r="T75" s="289"/>
      <c r="U75" s="289"/>
      <c r="V75" s="289"/>
      <c r="W75" s="289"/>
    </row>
    <row r="76" spans="2:23">
      <c r="D76" t="s">
        <v>849</v>
      </c>
      <c r="R76" t="s">
        <v>768</v>
      </c>
      <c r="S76" s="289"/>
      <c r="T76" s="289"/>
      <c r="U76" s="289"/>
      <c r="V76" s="289"/>
      <c r="W76" s="289"/>
    </row>
    <row r="77" spans="2:23">
      <c r="D77" t="s">
        <v>850</v>
      </c>
      <c r="R77" t="s">
        <v>768</v>
      </c>
      <c r="S77" s="289"/>
      <c r="T77" s="289"/>
      <c r="U77" s="289"/>
      <c r="V77" s="289"/>
      <c r="W77" s="289"/>
    </row>
    <row r="78" spans="2:23">
      <c r="D78" s="67" t="s">
        <v>279</v>
      </c>
      <c r="R78" s="67" t="s">
        <v>768</v>
      </c>
      <c r="S78" s="290">
        <f>SUM(S75:S77)</f>
        <v>0</v>
      </c>
      <c r="T78" s="290">
        <f t="shared" ref="T78:W78" si="10">SUM(T75:T77)</f>
        <v>0</v>
      </c>
      <c r="U78" s="290">
        <f>SUM(U75:U77)</f>
        <v>0</v>
      </c>
      <c r="V78" s="290">
        <f t="shared" si="10"/>
        <v>0</v>
      </c>
      <c r="W78" s="290">
        <f t="shared" si="10"/>
        <v>0</v>
      </c>
    </row>
    <row r="81" spans="4:4"/>
    <row r="82" spans="4:4"/>
    <row r="83" spans="4:4"/>
    <row r="84" spans="4:4" hidden="1">
      <c r="D84" s="67"/>
    </row>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1FFB-D0DF-45FB-A8A3-A9EBACC4E8DE}">
  <sheetPr codeName="Sheet17">
    <tabColor theme="7"/>
    <pageSetUpPr autoPageBreaks="0"/>
  </sheetPr>
  <dimension ref="A1:AK230"/>
  <sheetViews>
    <sheetView zoomScaleNormal="100" workbookViewId="0">
      <selection activeCell="N12" sqref="N12"/>
    </sheetView>
  </sheetViews>
  <sheetFormatPr defaultColWidth="0" defaultRowHeight="13.5" zeroHeight="1"/>
  <cols>
    <col min="1" max="1" width="1.765625" customWidth="1"/>
    <col min="2" max="3" width="9.23046875" customWidth="1"/>
    <col min="4" max="4" width="31.4609375" bestFit="1" customWidth="1"/>
    <col min="5" max="5" width="19.3828125" bestFit="1" customWidth="1"/>
    <col min="6" max="18" width="1.765625" customWidth="1"/>
    <col min="19" max="19" width="12.765625" bestFit="1" customWidth="1"/>
    <col min="20" max="25" width="9.23046875" customWidth="1"/>
    <col min="26" max="37" width="0" hidden="1" customWidth="1"/>
    <col min="38" max="16384" width="9.23046875" hidden="1"/>
  </cols>
  <sheetData>
    <row r="1" spans="1:25"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5">
      <c r="A3" s="3" t="str">
        <f>Cover!$A$4</f>
        <v>2022/23</v>
      </c>
      <c r="B3" s="3"/>
      <c r="C3" s="3"/>
      <c r="D3" s="2"/>
      <c r="E3" s="2"/>
      <c r="F3" s="2"/>
      <c r="G3" s="2"/>
      <c r="H3" s="2"/>
      <c r="I3" s="2"/>
      <c r="J3" s="2"/>
      <c r="K3" s="2"/>
      <c r="L3" s="2"/>
      <c r="M3" s="2"/>
      <c r="N3" s="2"/>
      <c r="O3" s="2"/>
      <c r="P3" s="2"/>
      <c r="Q3" s="2"/>
      <c r="R3" s="2"/>
      <c r="S3" s="2"/>
      <c r="T3" s="2"/>
      <c r="U3" s="2"/>
      <c r="V3" s="2"/>
      <c r="W3" s="2"/>
      <c r="X3" s="2"/>
      <c r="Y3" s="2"/>
    </row>
    <row r="4" spans="1:25" ht="25.5" thickBot="1">
      <c r="A4" s="27" t="s">
        <v>47</v>
      </c>
      <c r="B4" s="27"/>
      <c r="C4" s="7"/>
      <c r="D4" s="7"/>
      <c r="E4" s="7"/>
      <c r="F4" s="7"/>
      <c r="G4" s="7"/>
      <c r="H4" s="7"/>
      <c r="I4" s="7"/>
      <c r="J4" s="7"/>
      <c r="K4" s="7"/>
      <c r="L4" s="7"/>
      <c r="M4" s="7"/>
      <c r="N4" s="7"/>
      <c r="O4" s="7"/>
      <c r="P4" s="7"/>
      <c r="Q4" s="7"/>
      <c r="R4" s="7"/>
      <c r="S4" s="7"/>
      <c r="T4" s="7"/>
      <c r="U4" s="7"/>
      <c r="V4" s="7"/>
      <c r="W4" s="7"/>
      <c r="X4" s="7"/>
      <c r="Y4" s="7"/>
    </row>
    <row r="5" spans="1:25"/>
    <row r="6" spans="1:25">
      <c r="T6" s="500" t="s">
        <v>280</v>
      </c>
      <c r="U6" s="501"/>
      <c r="V6" s="501"/>
      <c r="W6" s="501"/>
      <c r="X6" s="502"/>
    </row>
    <row r="7" spans="1:25" s="67" customFormat="1">
      <c r="D7" s="67" t="s">
        <v>799</v>
      </c>
      <c r="E7" s="67" t="s">
        <v>765</v>
      </c>
      <c r="F7" s="77" t="s">
        <v>800</v>
      </c>
      <c r="G7" s="77" t="s">
        <v>801</v>
      </c>
      <c r="H7" s="77" t="s">
        <v>802</v>
      </c>
      <c r="I7" s="77" t="s">
        <v>803</v>
      </c>
      <c r="J7" s="77" t="s">
        <v>804</v>
      </c>
      <c r="K7" s="77" t="s">
        <v>805</v>
      </c>
      <c r="L7" s="77" t="s">
        <v>806</v>
      </c>
      <c r="M7" s="77" t="s">
        <v>807</v>
      </c>
      <c r="N7" s="77" t="s">
        <v>808</v>
      </c>
      <c r="O7" s="77" t="s">
        <v>809</v>
      </c>
      <c r="P7" s="77" t="s">
        <v>810</v>
      </c>
      <c r="Q7" s="77" t="s">
        <v>811</v>
      </c>
      <c r="R7" s="77" t="s">
        <v>812</v>
      </c>
      <c r="S7" s="67" t="s">
        <v>256</v>
      </c>
      <c r="T7" s="345" t="s">
        <v>208</v>
      </c>
      <c r="U7" s="345" t="s">
        <v>7</v>
      </c>
      <c r="V7" s="345" t="s">
        <v>211</v>
      </c>
      <c r="W7" s="345" t="s">
        <v>212</v>
      </c>
      <c r="X7" s="345" t="s">
        <v>213</v>
      </c>
    </row>
    <row r="8" spans="1:25"/>
    <row r="9" spans="1:25" s="28" customFormat="1" ht="18">
      <c r="B9" s="29" t="s">
        <v>851</v>
      </c>
      <c r="Y9"/>
    </row>
    <row r="10" spans="1:25"/>
    <row r="11" spans="1:25" ht="14">
      <c r="A11" s="55"/>
      <c r="B11" s="45" t="s">
        <v>279</v>
      </c>
      <c r="C11" s="45"/>
      <c r="D11" s="45"/>
      <c r="E11" s="45"/>
      <c r="F11" s="52"/>
      <c r="G11" s="52"/>
      <c r="H11" s="52"/>
      <c r="I11" s="52"/>
      <c r="J11" s="52"/>
      <c r="K11" s="52"/>
      <c r="L11" s="52"/>
      <c r="M11" s="52"/>
      <c r="N11" s="52"/>
      <c r="O11" s="52"/>
      <c r="P11" s="52"/>
      <c r="Q11" s="52"/>
      <c r="R11" s="52"/>
      <c r="S11" s="52"/>
      <c r="T11" s="52"/>
      <c r="U11" s="52"/>
      <c r="V11" s="52"/>
      <c r="W11" s="52"/>
      <c r="X11" s="52"/>
    </row>
    <row r="12" spans="1:25"/>
    <row r="13" spans="1:25">
      <c r="E13" t="s">
        <v>852</v>
      </c>
      <c r="S13" t="s">
        <v>768</v>
      </c>
      <c r="T13" s="290">
        <f>SUM(T27,T45,T75,T97)</f>
        <v>0</v>
      </c>
      <c r="U13" s="290">
        <f t="shared" ref="U13:X13" si="0">SUM(U27,U45,U75,U97)</f>
        <v>0</v>
      </c>
      <c r="V13" s="290">
        <f t="shared" si="0"/>
        <v>0</v>
      </c>
      <c r="W13" s="290">
        <f t="shared" si="0"/>
        <v>0</v>
      </c>
      <c r="X13" s="290">
        <f t="shared" si="0"/>
        <v>0</v>
      </c>
    </row>
    <row r="14" spans="1:25">
      <c r="E14" t="s">
        <v>853</v>
      </c>
      <c r="S14" t="s">
        <v>768</v>
      </c>
      <c r="T14" s="290">
        <f>SUM(T28,T46,T76,T98)</f>
        <v>0</v>
      </c>
      <c r="U14" s="290">
        <f t="shared" ref="U14:X14" si="1">SUM(U28,U46,U76,U98)</f>
        <v>0</v>
      </c>
      <c r="V14" s="290">
        <f t="shared" si="1"/>
        <v>0</v>
      </c>
      <c r="W14" s="290">
        <f t="shared" si="1"/>
        <v>0</v>
      </c>
      <c r="X14" s="290">
        <f t="shared" si="1"/>
        <v>0</v>
      </c>
    </row>
    <row r="15" spans="1:25">
      <c r="D15" s="67"/>
      <c r="E15" s="67" t="s">
        <v>854</v>
      </c>
      <c r="F15" s="67"/>
      <c r="G15" s="67"/>
      <c r="H15" s="67"/>
      <c r="I15" s="67"/>
      <c r="J15" s="67"/>
      <c r="K15" s="67"/>
      <c r="L15" s="67"/>
      <c r="M15" s="67"/>
      <c r="N15" s="67"/>
      <c r="O15" s="67"/>
      <c r="P15" s="67"/>
      <c r="Q15" s="67"/>
      <c r="R15" s="67"/>
      <c r="S15" s="67" t="s">
        <v>768</v>
      </c>
      <c r="T15" s="291">
        <f>SUM(T13:T14)</f>
        <v>0</v>
      </c>
      <c r="U15" s="291">
        <f t="shared" ref="U15:X15" si="2">SUM(U13:U14)</f>
        <v>0</v>
      </c>
      <c r="V15" s="291">
        <f t="shared" si="2"/>
        <v>0</v>
      </c>
      <c r="W15" s="291">
        <f t="shared" si="2"/>
        <v>0</v>
      </c>
      <c r="X15" s="291">
        <f t="shared" si="2"/>
        <v>0</v>
      </c>
    </row>
    <row r="16" spans="1:25"/>
    <row r="17" spans="1:24" ht="14">
      <c r="A17" s="55"/>
      <c r="B17" s="45" t="s">
        <v>705</v>
      </c>
      <c r="C17" s="45"/>
      <c r="D17" s="45"/>
      <c r="E17" s="45"/>
      <c r="F17" s="52"/>
      <c r="G17" s="52"/>
      <c r="H17" s="52"/>
      <c r="I17" s="52"/>
      <c r="J17" s="52"/>
      <c r="K17" s="52"/>
      <c r="L17" s="52"/>
      <c r="M17" s="52"/>
      <c r="N17" s="52"/>
      <c r="O17" s="52"/>
      <c r="P17" s="52"/>
      <c r="Q17" s="52"/>
      <c r="R17" s="52"/>
      <c r="S17" s="52"/>
      <c r="T17" s="52"/>
      <c r="U17" s="52"/>
      <c r="V17" s="52"/>
      <c r="W17" s="52"/>
      <c r="X17" s="52"/>
    </row>
    <row r="18" spans="1:24"/>
    <row r="19" spans="1:24">
      <c r="D19" s="503" t="s">
        <v>818</v>
      </c>
      <c r="E19" t="s">
        <v>855</v>
      </c>
      <c r="S19" t="s">
        <v>768</v>
      </c>
      <c r="T19" s="342"/>
      <c r="U19" s="342"/>
      <c r="V19" s="342"/>
      <c r="W19" s="342"/>
      <c r="X19" s="342"/>
    </row>
    <row r="20" spans="1:24">
      <c r="D20" s="503"/>
      <c r="E20" t="s">
        <v>856</v>
      </c>
      <c r="S20" t="s">
        <v>768</v>
      </c>
      <c r="T20" s="342"/>
      <c r="U20" s="342"/>
      <c r="V20" s="342"/>
      <c r="W20" s="342"/>
      <c r="X20" s="342"/>
    </row>
    <row r="21" spans="1:24">
      <c r="D21" s="503"/>
      <c r="E21" s="67" t="s">
        <v>857</v>
      </c>
      <c r="S21" s="67" t="s">
        <v>768</v>
      </c>
      <c r="T21" s="290">
        <f>SUM(T19:T20)</f>
        <v>0</v>
      </c>
      <c r="U21" s="290">
        <f t="shared" ref="U21:X21" si="3">SUM(U19:U20)</f>
        <v>0</v>
      </c>
      <c r="V21" s="290">
        <f t="shared" si="3"/>
        <v>0</v>
      </c>
      <c r="W21" s="290">
        <f t="shared" si="3"/>
        <v>0</v>
      </c>
      <c r="X21" s="290">
        <f t="shared" si="3"/>
        <v>0</v>
      </c>
    </row>
    <row r="22" spans="1:24"/>
    <row r="23" spans="1:24">
      <c r="D23" s="503" t="s">
        <v>819</v>
      </c>
      <c r="E23" t="s">
        <v>855</v>
      </c>
      <c r="S23" t="s">
        <v>768</v>
      </c>
      <c r="T23" s="342"/>
      <c r="U23" s="342"/>
      <c r="V23" s="342"/>
      <c r="W23" s="342"/>
      <c r="X23" s="342"/>
    </row>
    <row r="24" spans="1:24">
      <c r="D24" s="503"/>
      <c r="E24" t="s">
        <v>856</v>
      </c>
      <c r="S24" t="s">
        <v>768</v>
      </c>
      <c r="T24" s="342"/>
      <c r="U24" s="342"/>
      <c r="V24" s="342"/>
      <c r="W24" s="342"/>
      <c r="X24" s="342"/>
    </row>
    <row r="25" spans="1:24">
      <c r="D25" s="503"/>
      <c r="E25" s="67" t="s">
        <v>857</v>
      </c>
      <c r="S25" s="67" t="s">
        <v>768</v>
      </c>
      <c r="T25" s="290">
        <f>SUM(T23:T24)</f>
        <v>0</v>
      </c>
      <c r="U25" s="290">
        <f t="shared" ref="U25:X25" si="4">SUM(U23:U24)</f>
        <v>0</v>
      </c>
      <c r="V25" s="290">
        <f t="shared" si="4"/>
        <v>0</v>
      </c>
      <c r="W25" s="290">
        <f t="shared" si="4"/>
        <v>0</v>
      </c>
      <c r="X25" s="290">
        <f t="shared" si="4"/>
        <v>0</v>
      </c>
    </row>
    <row r="26" spans="1:24"/>
    <row r="27" spans="1:24">
      <c r="D27" s="504" t="s">
        <v>858</v>
      </c>
      <c r="E27" t="s">
        <v>855</v>
      </c>
      <c r="S27" t="s">
        <v>768</v>
      </c>
      <c r="T27" s="331">
        <f>SUM(T19,T23)</f>
        <v>0</v>
      </c>
      <c r="U27" s="331">
        <f t="shared" ref="U27:X27" si="5">SUM(U19,U23)</f>
        <v>0</v>
      </c>
      <c r="V27" s="331">
        <f t="shared" si="5"/>
        <v>0</v>
      </c>
      <c r="W27" s="331">
        <f t="shared" si="5"/>
        <v>0</v>
      </c>
      <c r="X27" s="331">
        <f t="shared" si="5"/>
        <v>0</v>
      </c>
    </row>
    <row r="28" spans="1:24">
      <c r="D28" s="504"/>
      <c r="E28" t="s">
        <v>856</v>
      </c>
      <c r="S28" t="s">
        <v>768</v>
      </c>
      <c r="T28" s="331">
        <f>SUM(T20,T24)</f>
        <v>0</v>
      </c>
      <c r="U28" s="331">
        <f t="shared" ref="U28:X28" si="6">SUM(U20,U24)</f>
        <v>0</v>
      </c>
      <c r="V28" s="331">
        <f t="shared" si="6"/>
        <v>0</v>
      </c>
      <c r="W28" s="331">
        <f t="shared" si="6"/>
        <v>0</v>
      </c>
      <c r="X28" s="331">
        <f t="shared" si="6"/>
        <v>0</v>
      </c>
    </row>
    <row r="29" spans="1:24">
      <c r="D29" s="504"/>
      <c r="E29" s="67" t="s">
        <v>857</v>
      </c>
      <c r="F29" s="67"/>
      <c r="G29" s="67"/>
      <c r="H29" s="67"/>
      <c r="I29" s="67"/>
      <c r="J29" s="67"/>
      <c r="K29" s="67"/>
      <c r="L29" s="67"/>
      <c r="M29" s="67"/>
      <c r="N29" s="67"/>
      <c r="O29" s="67"/>
      <c r="P29" s="67"/>
      <c r="Q29" s="67"/>
      <c r="R29" s="67"/>
      <c r="S29" s="67" t="s">
        <v>768</v>
      </c>
      <c r="T29" s="290">
        <f>SUM(T27:T28)</f>
        <v>0</v>
      </c>
      <c r="U29" s="290">
        <f t="shared" ref="U29:X29" si="7">SUM(U27:U28)</f>
        <v>0</v>
      </c>
      <c r="V29" s="290">
        <f t="shared" si="7"/>
        <v>0</v>
      </c>
      <c r="W29" s="290">
        <f t="shared" si="7"/>
        <v>0</v>
      </c>
      <c r="X29" s="290">
        <f t="shared" si="7"/>
        <v>0</v>
      </c>
    </row>
    <row r="30" spans="1:24"/>
    <row r="31" spans="1:24" ht="14">
      <c r="A31" s="55"/>
      <c r="B31" s="45" t="s">
        <v>706</v>
      </c>
      <c r="C31" s="45"/>
      <c r="D31" s="45"/>
      <c r="E31" s="45"/>
      <c r="F31" s="52"/>
      <c r="G31" s="52"/>
      <c r="H31" s="52"/>
      <c r="I31" s="52"/>
      <c r="J31" s="52"/>
      <c r="K31" s="52"/>
      <c r="L31" s="52"/>
      <c r="M31" s="52"/>
      <c r="N31" s="52"/>
      <c r="O31" s="52"/>
      <c r="P31" s="52"/>
      <c r="Q31" s="52"/>
      <c r="R31" s="52"/>
      <c r="S31" s="52"/>
      <c r="T31" s="52"/>
      <c r="U31" s="52"/>
      <c r="V31" s="52"/>
      <c r="W31" s="52"/>
      <c r="X31" s="52"/>
    </row>
    <row r="32" spans="1:24"/>
    <row r="33" spans="4:24">
      <c r="D33" s="503" t="s">
        <v>821</v>
      </c>
      <c r="E33" t="s">
        <v>855</v>
      </c>
      <c r="S33" t="s">
        <v>768</v>
      </c>
      <c r="T33" s="342"/>
      <c r="U33" s="342"/>
      <c r="V33" s="342"/>
      <c r="W33" s="342"/>
      <c r="X33" s="342"/>
    </row>
    <row r="34" spans="4:24">
      <c r="D34" s="503"/>
      <c r="E34" t="s">
        <v>856</v>
      </c>
      <c r="S34" t="s">
        <v>768</v>
      </c>
      <c r="T34" s="342"/>
      <c r="U34" s="342"/>
      <c r="V34" s="342"/>
      <c r="W34" s="342"/>
      <c r="X34" s="342"/>
    </row>
    <row r="35" spans="4:24">
      <c r="D35" s="503"/>
      <c r="E35" s="67" t="s">
        <v>857</v>
      </c>
      <c r="S35" s="67" t="s">
        <v>768</v>
      </c>
      <c r="T35" s="290">
        <f>SUM(T33:T34)</f>
        <v>0</v>
      </c>
      <c r="U35" s="290">
        <f t="shared" ref="U35:X35" si="8">SUM(U33:U34)</f>
        <v>0</v>
      </c>
      <c r="V35" s="290">
        <f t="shared" si="8"/>
        <v>0</v>
      </c>
      <c r="W35" s="290">
        <f t="shared" si="8"/>
        <v>0</v>
      </c>
      <c r="X35" s="290">
        <f t="shared" si="8"/>
        <v>0</v>
      </c>
    </row>
    <row r="36" spans="4:24">
      <c r="E36" s="67"/>
      <c r="F36" s="67"/>
      <c r="G36" s="67"/>
      <c r="H36" s="67"/>
      <c r="I36" s="67"/>
      <c r="J36" s="67"/>
      <c r="K36" s="67"/>
      <c r="L36" s="67"/>
      <c r="M36" s="67"/>
      <c r="N36" s="67"/>
      <c r="O36" s="67"/>
      <c r="P36" s="67"/>
      <c r="Q36" s="67"/>
      <c r="R36" s="67"/>
    </row>
    <row r="37" spans="4:24">
      <c r="D37" s="503" t="s">
        <v>822</v>
      </c>
      <c r="E37" t="s">
        <v>855</v>
      </c>
      <c r="F37" s="67"/>
      <c r="G37" s="67"/>
      <c r="H37" s="67"/>
      <c r="I37" s="67"/>
      <c r="J37" s="67"/>
      <c r="K37" s="67"/>
      <c r="L37" s="67"/>
      <c r="M37" s="67"/>
      <c r="N37" s="67"/>
      <c r="O37" s="67"/>
      <c r="P37" s="67"/>
      <c r="Q37" s="67"/>
      <c r="R37" s="67"/>
      <c r="S37" t="s">
        <v>768</v>
      </c>
      <c r="T37" s="342"/>
      <c r="U37" s="342"/>
      <c r="V37" s="342"/>
      <c r="W37" s="342"/>
      <c r="X37" s="342"/>
    </row>
    <row r="38" spans="4:24">
      <c r="D38" s="503"/>
      <c r="E38" t="s">
        <v>856</v>
      </c>
      <c r="F38" s="67"/>
      <c r="G38" s="67"/>
      <c r="H38" s="67"/>
      <c r="I38" s="67"/>
      <c r="J38" s="67"/>
      <c r="K38" s="67"/>
      <c r="L38" s="67"/>
      <c r="M38" s="67"/>
      <c r="N38" s="67"/>
      <c r="O38" s="67"/>
      <c r="P38" s="67"/>
      <c r="Q38" s="67"/>
      <c r="R38" s="67"/>
      <c r="S38" t="s">
        <v>768</v>
      </c>
      <c r="T38" s="342"/>
      <c r="U38" s="342"/>
      <c r="V38" s="342"/>
      <c r="W38" s="342"/>
      <c r="X38" s="342"/>
    </row>
    <row r="39" spans="4:24">
      <c r="D39" s="503"/>
      <c r="E39" s="67" t="s">
        <v>857</v>
      </c>
      <c r="F39" s="67"/>
      <c r="G39" s="67"/>
      <c r="H39" s="67"/>
      <c r="I39" s="67"/>
      <c r="J39" s="67"/>
      <c r="K39" s="67"/>
      <c r="L39" s="67"/>
      <c r="M39" s="67"/>
      <c r="N39" s="67"/>
      <c r="O39" s="67"/>
      <c r="P39" s="67"/>
      <c r="Q39" s="67"/>
      <c r="R39" s="67"/>
      <c r="S39" s="67" t="s">
        <v>768</v>
      </c>
      <c r="T39" s="290">
        <f>SUM(T37:T38)</f>
        <v>0</v>
      </c>
      <c r="U39" s="290">
        <f t="shared" ref="U39:X39" si="9">SUM(U37:U38)</f>
        <v>0</v>
      </c>
      <c r="V39" s="290">
        <f t="shared" si="9"/>
        <v>0</v>
      </c>
      <c r="W39" s="290">
        <f t="shared" si="9"/>
        <v>0</v>
      </c>
      <c r="X39" s="290">
        <f t="shared" si="9"/>
        <v>0</v>
      </c>
    </row>
    <row r="40" spans="4:24">
      <c r="D40" s="67"/>
      <c r="E40" s="67"/>
      <c r="F40" s="67"/>
      <c r="G40" s="67"/>
      <c r="H40" s="67"/>
      <c r="I40" s="67"/>
      <c r="J40" s="67"/>
      <c r="K40" s="67"/>
      <c r="L40" s="67"/>
      <c r="M40" s="67"/>
      <c r="N40" s="67"/>
      <c r="O40" s="67"/>
      <c r="P40" s="67"/>
      <c r="Q40" s="67"/>
      <c r="R40" s="67"/>
      <c r="S40" s="67"/>
    </row>
    <row r="41" spans="4:24">
      <c r="D41" s="503" t="s">
        <v>823</v>
      </c>
      <c r="E41" t="s">
        <v>855</v>
      </c>
      <c r="F41" s="67"/>
      <c r="G41" s="67"/>
      <c r="H41" s="67"/>
      <c r="I41" s="67"/>
      <c r="J41" s="67"/>
      <c r="K41" s="67"/>
      <c r="L41" s="67"/>
      <c r="M41" s="67"/>
      <c r="N41" s="67"/>
      <c r="O41" s="67"/>
      <c r="P41" s="67"/>
      <c r="Q41" s="67"/>
      <c r="R41" s="67"/>
      <c r="S41" t="s">
        <v>768</v>
      </c>
      <c r="T41" s="342"/>
      <c r="U41" s="342"/>
      <c r="V41" s="342"/>
      <c r="W41" s="342"/>
      <c r="X41" s="342"/>
    </row>
    <row r="42" spans="4:24">
      <c r="D42" s="503"/>
      <c r="E42" t="s">
        <v>856</v>
      </c>
      <c r="F42" s="67"/>
      <c r="G42" s="67"/>
      <c r="H42" s="67"/>
      <c r="I42" s="67"/>
      <c r="J42" s="67"/>
      <c r="K42" s="67"/>
      <c r="L42" s="67"/>
      <c r="M42" s="67"/>
      <c r="N42" s="67"/>
      <c r="O42" s="67"/>
      <c r="P42" s="67"/>
      <c r="Q42" s="67"/>
      <c r="R42" s="67"/>
      <c r="S42" t="s">
        <v>768</v>
      </c>
      <c r="T42" s="342"/>
      <c r="U42" s="342"/>
      <c r="V42" s="342"/>
      <c r="W42" s="342"/>
      <c r="X42" s="342"/>
    </row>
    <row r="43" spans="4:24">
      <c r="D43" s="503"/>
      <c r="E43" s="67" t="s">
        <v>857</v>
      </c>
      <c r="F43" s="67"/>
      <c r="G43" s="67"/>
      <c r="H43" s="67"/>
      <c r="I43" s="67"/>
      <c r="J43" s="67"/>
      <c r="K43" s="67"/>
      <c r="L43" s="67"/>
      <c r="M43" s="67"/>
      <c r="N43" s="67"/>
      <c r="O43" s="67"/>
      <c r="P43" s="67"/>
      <c r="Q43" s="67"/>
      <c r="R43" s="67"/>
      <c r="S43" s="67" t="s">
        <v>768</v>
      </c>
      <c r="T43" s="290">
        <f>SUM(T41:T42)</f>
        <v>0</v>
      </c>
      <c r="U43" s="290">
        <f t="shared" ref="U43:X43" si="10">SUM(U41:U42)</f>
        <v>0</v>
      </c>
      <c r="V43" s="290">
        <f t="shared" si="10"/>
        <v>0</v>
      </c>
      <c r="W43" s="290">
        <f t="shared" si="10"/>
        <v>0</v>
      </c>
      <c r="X43" s="290">
        <f t="shared" si="10"/>
        <v>0</v>
      </c>
    </row>
    <row r="44" spans="4:24">
      <c r="D44" s="67"/>
      <c r="E44" s="67"/>
      <c r="F44" s="67"/>
      <c r="G44" s="67"/>
      <c r="H44" s="67"/>
      <c r="I44" s="67"/>
      <c r="J44" s="67"/>
      <c r="K44" s="67"/>
      <c r="L44" s="67"/>
      <c r="M44" s="67"/>
      <c r="N44" s="67"/>
      <c r="O44" s="67"/>
      <c r="P44" s="67"/>
      <c r="Q44" s="67"/>
      <c r="R44" s="67"/>
      <c r="S44" s="67"/>
    </row>
    <row r="45" spans="4:24">
      <c r="D45" s="504" t="s">
        <v>859</v>
      </c>
      <c r="E45" t="s">
        <v>855</v>
      </c>
      <c r="F45" s="67"/>
      <c r="G45" s="67"/>
      <c r="H45" s="67"/>
      <c r="I45" s="67"/>
      <c r="J45" s="67"/>
      <c r="K45" s="67"/>
      <c r="L45" s="67"/>
      <c r="M45" s="67"/>
      <c r="N45" s="67"/>
      <c r="O45" s="67"/>
      <c r="P45" s="67"/>
      <c r="Q45" s="67"/>
      <c r="R45" s="67"/>
      <c r="S45" t="s">
        <v>768</v>
      </c>
      <c r="T45" s="331">
        <f>SUM(T33,T37,T41)</f>
        <v>0</v>
      </c>
      <c r="U45" s="331">
        <f t="shared" ref="U45:X45" si="11">SUM(U33,U37,U41)</f>
        <v>0</v>
      </c>
      <c r="V45" s="331">
        <f t="shared" si="11"/>
        <v>0</v>
      </c>
      <c r="W45" s="331">
        <f t="shared" si="11"/>
        <v>0</v>
      </c>
      <c r="X45" s="331">
        <f t="shared" si="11"/>
        <v>0</v>
      </c>
    </row>
    <row r="46" spans="4:24">
      <c r="D46" s="504"/>
      <c r="E46" t="s">
        <v>856</v>
      </c>
      <c r="F46" s="67"/>
      <c r="G46" s="67"/>
      <c r="H46" s="67"/>
      <c r="I46" s="67"/>
      <c r="J46" s="67"/>
      <c r="K46" s="67"/>
      <c r="L46" s="67"/>
      <c r="M46" s="67"/>
      <c r="N46" s="67"/>
      <c r="O46" s="67"/>
      <c r="P46" s="67"/>
      <c r="Q46" s="67"/>
      <c r="R46" s="67"/>
      <c r="S46" t="s">
        <v>768</v>
      </c>
      <c r="T46" s="331">
        <f>SUM(T34,T38,T42)</f>
        <v>0</v>
      </c>
      <c r="U46" s="331">
        <f t="shared" ref="U46:X46" si="12">SUM(U34,U38,U42)</f>
        <v>0</v>
      </c>
      <c r="V46" s="331">
        <f t="shared" si="12"/>
        <v>0</v>
      </c>
      <c r="W46" s="331">
        <f t="shared" si="12"/>
        <v>0</v>
      </c>
      <c r="X46" s="331">
        <f t="shared" si="12"/>
        <v>0</v>
      </c>
    </row>
    <row r="47" spans="4:24">
      <c r="D47" s="504"/>
      <c r="E47" s="67" t="s">
        <v>857</v>
      </c>
      <c r="F47" s="67"/>
      <c r="G47" s="67"/>
      <c r="H47" s="67"/>
      <c r="I47" s="67"/>
      <c r="J47" s="67"/>
      <c r="K47" s="67"/>
      <c r="L47" s="67"/>
      <c r="M47" s="67"/>
      <c r="N47" s="67"/>
      <c r="O47" s="67"/>
      <c r="P47" s="67"/>
      <c r="Q47" s="67"/>
      <c r="R47" s="67"/>
      <c r="S47" s="67" t="s">
        <v>768</v>
      </c>
      <c r="T47" s="290">
        <f>SUM(T45:T46)</f>
        <v>0</v>
      </c>
      <c r="U47" s="290">
        <f t="shared" ref="U47:X47" si="13">SUM(U45:U46)</f>
        <v>0</v>
      </c>
      <c r="V47" s="290">
        <f t="shared" si="13"/>
        <v>0</v>
      </c>
      <c r="W47" s="290">
        <f t="shared" si="13"/>
        <v>0</v>
      </c>
      <c r="X47" s="290">
        <f t="shared" si="13"/>
        <v>0</v>
      </c>
    </row>
    <row r="48" spans="4:24"/>
    <row r="49" spans="1:24" ht="14">
      <c r="A49" s="55"/>
      <c r="B49" s="45" t="s">
        <v>707</v>
      </c>
      <c r="C49" s="45"/>
      <c r="D49" s="45"/>
      <c r="E49" s="45"/>
      <c r="F49" s="52"/>
      <c r="G49" s="52"/>
      <c r="H49" s="52"/>
      <c r="I49" s="52"/>
      <c r="J49" s="52"/>
      <c r="K49" s="52"/>
      <c r="L49" s="52"/>
      <c r="M49" s="52"/>
      <c r="N49" s="52"/>
      <c r="O49" s="52"/>
      <c r="P49" s="52"/>
      <c r="Q49" s="52"/>
      <c r="R49" s="52"/>
      <c r="S49" s="52"/>
      <c r="T49" s="52"/>
      <c r="U49" s="52"/>
      <c r="V49" s="52"/>
      <c r="W49" s="52"/>
      <c r="X49" s="52"/>
    </row>
    <row r="50" spans="1:24"/>
    <row r="51" spans="1:24">
      <c r="D51" s="503" t="s">
        <v>825</v>
      </c>
      <c r="E51" t="s">
        <v>855</v>
      </c>
      <c r="S51" t="s">
        <v>768</v>
      </c>
      <c r="T51" s="342"/>
      <c r="U51" s="342"/>
      <c r="V51" s="342"/>
      <c r="W51" s="342"/>
      <c r="X51" s="342"/>
    </row>
    <row r="52" spans="1:24">
      <c r="D52" s="503"/>
      <c r="E52" t="s">
        <v>856</v>
      </c>
      <c r="S52" t="s">
        <v>768</v>
      </c>
      <c r="T52" s="342"/>
      <c r="U52" s="342"/>
      <c r="V52" s="342"/>
      <c r="W52" s="342"/>
      <c r="X52" s="342"/>
    </row>
    <row r="53" spans="1:24">
      <c r="D53" s="503"/>
      <c r="E53" s="67" t="s">
        <v>857</v>
      </c>
      <c r="S53" s="67" t="s">
        <v>768</v>
      </c>
      <c r="T53" s="290">
        <f>SUM(T51:T52)</f>
        <v>0</v>
      </c>
      <c r="U53" s="290">
        <f t="shared" ref="U53:X53" si="14">SUM(U51:U52)</f>
        <v>0</v>
      </c>
      <c r="V53" s="290">
        <f t="shared" si="14"/>
        <v>0</v>
      </c>
      <c r="W53" s="290">
        <f t="shared" si="14"/>
        <v>0</v>
      </c>
      <c r="X53" s="290">
        <f t="shared" si="14"/>
        <v>0</v>
      </c>
    </row>
    <row r="54" spans="1:24"/>
    <row r="55" spans="1:24">
      <c r="D55" s="503" t="s">
        <v>826</v>
      </c>
      <c r="E55" t="s">
        <v>855</v>
      </c>
      <c r="F55" s="67"/>
      <c r="G55" s="67"/>
      <c r="H55" s="67"/>
      <c r="I55" s="67"/>
      <c r="J55" s="67"/>
      <c r="K55" s="67"/>
      <c r="L55" s="67"/>
      <c r="M55" s="67"/>
      <c r="N55" s="67"/>
      <c r="O55" s="67"/>
      <c r="P55" s="67"/>
      <c r="Q55" s="67"/>
      <c r="R55" s="67"/>
      <c r="S55" t="s">
        <v>768</v>
      </c>
      <c r="T55" s="342"/>
      <c r="U55" s="342"/>
      <c r="V55" s="342"/>
      <c r="W55" s="342"/>
      <c r="X55" s="342"/>
    </row>
    <row r="56" spans="1:24">
      <c r="D56" s="503"/>
      <c r="E56" t="s">
        <v>856</v>
      </c>
      <c r="F56" s="67"/>
      <c r="G56" s="67"/>
      <c r="H56" s="67"/>
      <c r="I56" s="67"/>
      <c r="J56" s="67"/>
      <c r="K56" s="67"/>
      <c r="L56" s="67"/>
      <c r="M56" s="67"/>
      <c r="N56" s="67"/>
      <c r="O56" s="67"/>
      <c r="P56" s="67"/>
      <c r="Q56" s="67"/>
      <c r="R56" s="67"/>
      <c r="S56" t="s">
        <v>768</v>
      </c>
      <c r="T56" s="342"/>
      <c r="U56" s="342"/>
      <c r="V56" s="342"/>
      <c r="W56" s="342"/>
      <c r="X56" s="342"/>
    </row>
    <row r="57" spans="1:24">
      <c r="D57" s="503"/>
      <c r="E57" s="67" t="s">
        <v>857</v>
      </c>
      <c r="F57" s="67"/>
      <c r="G57" s="67"/>
      <c r="H57" s="67"/>
      <c r="I57" s="67"/>
      <c r="J57" s="67"/>
      <c r="K57" s="67"/>
      <c r="L57" s="67"/>
      <c r="M57" s="67"/>
      <c r="N57" s="67"/>
      <c r="O57" s="67"/>
      <c r="P57" s="67"/>
      <c r="Q57" s="67"/>
      <c r="R57" s="67"/>
      <c r="S57" s="67" t="s">
        <v>768</v>
      </c>
      <c r="T57" s="290">
        <f>SUM(T55:T56)</f>
        <v>0</v>
      </c>
      <c r="U57" s="290">
        <f t="shared" ref="U57:X57" si="15">SUM(U55:U56)</f>
        <v>0</v>
      </c>
      <c r="V57" s="290">
        <f t="shared" si="15"/>
        <v>0</v>
      </c>
      <c r="W57" s="290">
        <f t="shared" si="15"/>
        <v>0</v>
      </c>
      <c r="X57" s="290">
        <f t="shared" si="15"/>
        <v>0</v>
      </c>
    </row>
    <row r="58" spans="1:24">
      <c r="E58" s="67"/>
      <c r="F58" s="67"/>
      <c r="G58" s="67"/>
      <c r="H58" s="67"/>
      <c r="I58" s="67"/>
      <c r="J58" s="67"/>
      <c r="K58" s="67"/>
      <c r="L58" s="67"/>
      <c r="M58" s="67"/>
      <c r="N58" s="67"/>
      <c r="O58" s="67"/>
      <c r="P58" s="67"/>
      <c r="Q58" s="67"/>
      <c r="R58" s="67"/>
    </row>
    <row r="59" spans="1:24">
      <c r="D59" s="503" t="s">
        <v>827</v>
      </c>
      <c r="E59" t="s">
        <v>855</v>
      </c>
      <c r="F59" s="67"/>
      <c r="G59" s="67"/>
      <c r="H59" s="67"/>
      <c r="I59" s="67"/>
      <c r="J59" s="67"/>
      <c r="K59" s="67"/>
      <c r="L59" s="67"/>
      <c r="M59" s="67"/>
      <c r="N59" s="67"/>
      <c r="O59" s="67"/>
      <c r="P59" s="67"/>
      <c r="Q59" s="67"/>
      <c r="R59" s="67"/>
      <c r="S59" t="s">
        <v>768</v>
      </c>
      <c r="T59" s="342"/>
      <c r="U59" s="342"/>
      <c r="V59" s="342"/>
      <c r="W59" s="342"/>
      <c r="X59" s="342"/>
    </row>
    <row r="60" spans="1:24">
      <c r="D60" s="503"/>
      <c r="E60" t="s">
        <v>856</v>
      </c>
      <c r="F60" s="67"/>
      <c r="G60" s="67"/>
      <c r="H60" s="67"/>
      <c r="I60" s="67"/>
      <c r="J60" s="67"/>
      <c r="K60" s="67"/>
      <c r="L60" s="67"/>
      <c r="M60" s="67"/>
      <c r="N60" s="67"/>
      <c r="O60" s="67"/>
      <c r="P60" s="67"/>
      <c r="Q60" s="67"/>
      <c r="R60" s="67"/>
      <c r="S60" t="s">
        <v>768</v>
      </c>
      <c r="T60" s="342"/>
      <c r="U60" s="342"/>
      <c r="V60" s="342"/>
      <c r="W60" s="342"/>
      <c r="X60" s="342"/>
    </row>
    <row r="61" spans="1:24">
      <c r="D61" s="503"/>
      <c r="E61" s="67" t="s">
        <v>857</v>
      </c>
      <c r="F61" s="67"/>
      <c r="G61" s="67"/>
      <c r="H61" s="67"/>
      <c r="I61" s="67"/>
      <c r="J61" s="67"/>
      <c r="K61" s="67"/>
      <c r="L61" s="67"/>
      <c r="M61" s="67"/>
      <c r="N61" s="67"/>
      <c r="O61" s="67"/>
      <c r="P61" s="67"/>
      <c r="Q61" s="67"/>
      <c r="R61" s="67"/>
      <c r="S61" s="67" t="s">
        <v>768</v>
      </c>
      <c r="T61" s="290">
        <f>SUM(T59:T60)</f>
        <v>0</v>
      </c>
      <c r="U61" s="290">
        <f t="shared" ref="U61:X61" si="16">SUM(U59:U60)</f>
        <v>0</v>
      </c>
      <c r="V61" s="290">
        <f t="shared" si="16"/>
        <v>0</v>
      </c>
      <c r="W61" s="290">
        <f t="shared" si="16"/>
        <v>0</v>
      </c>
      <c r="X61" s="290">
        <f t="shared" si="16"/>
        <v>0</v>
      </c>
    </row>
    <row r="62" spans="1:24">
      <c r="D62" s="67"/>
      <c r="E62" s="67"/>
      <c r="F62" s="67"/>
      <c r="G62" s="67"/>
      <c r="H62" s="67"/>
      <c r="I62" s="67"/>
      <c r="J62" s="67"/>
      <c r="K62" s="67"/>
      <c r="L62" s="67"/>
      <c r="M62" s="67"/>
      <c r="N62" s="67"/>
      <c r="O62" s="67"/>
      <c r="P62" s="67"/>
      <c r="Q62" s="67"/>
      <c r="R62" s="67"/>
      <c r="S62" s="67"/>
    </row>
    <row r="63" spans="1:24">
      <c r="D63" s="503" t="s">
        <v>828</v>
      </c>
      <c r="E63" t="s">
        <v>855</v>
      </c>
      <c r="F63" s="67"/>
      <c r="G63" s="67"/>
      <c r="H63" s="67"/>
      <c r="I63" s="67"/>
      <c r="J63" s="67"/>
      <c r="K63" s="67"/>
      <c r="L63" s="67"/>
      <c r="M63" s="67"/>
      <c r="N63" s="67"/>
      <c r="O63" s="67"/>
      <c r="P63" s="67"/>
      <c r="Q63" s="67"/>
      <c r="R63" s="67"/>
      <c r="S63" t="s">
        <v>768</v>
      </c>
      <c r="T63" s="342"/>
      <c r="U63" s="342"/>
      <c r="V63" s="342"/>
      <c r="W63" s="342"/>
      <c r="X63" s="342"/>
    </row>
    <row r="64" spans="1:24">
      <c r="D64" s="503"/>
      <c r="E64" t="s">
        <v>856</v>
      </c>
      <c r="F64" s="67"/>
      <c r="G64" s="67"/>
      <c r="H64" s="67"/>
      <c r="I64" s="67"/>
      <c r="J64" s="67"/>
      <c r="K64" s="67"/>
      <c r="L64" s="67"/>
      <c r="M64" s="67"/>
      <c r="N64" s="67"/>
      <c r="O64" s="67"/>
      <c r="P64" s="67"/>
      <c r="Q64" s="67"/>
      <c r="R64" s="67"/>
      <c r="S64" t="s">
        <v>768</v>
      </c>
      <c r="T64" s="342"/>
      <c r="U64" s="342"/>
      <c r="V64" s="342"/>
      <c r="W64" s="342"/>
      <c r="X64" s="342"/>
    </row>
    <row r="65" spans="1:24">
      <c r="D65" s="503"/>
      <c r="E65" s="67" t="s">
        <v>857</v>
      </c>
      <c r="F65" s="67"/>
      <c r="G65" s="67"/>
      <c r="H65" s="67"/>
      <c r="I65" s="67"/>
      <c r="J65" s="67"/>
      <c r="K65" s="67"/>
      <c r="L65" s="67"/>
      <c r="M65" s="67"/>
      <c r="N65" s="67"/>
      <c r="O65" s="67"/>
      <c r="P65" s="67"/>
      <c r="Q65" s="67"/>
      <c r="R65" s="67"/>
      <c r="S65" s="67" t="s">
        <v>768</v>
      </c>
      <c r="T65" s="290">
        <f>SUM(T63:T64)</f>
        <v>0</v>
      </c>
      <c r="U65" s="290">
        <f t="shared" ref="U65:X65" si="17">SUM(U63:U64)</f>
        <v>0</v>
      </c>
      <c r="V65" s="290">
        <f t="shared" si="17"/>
        <v>0</v>
      </c>
      <c r="W65" s="290">
        <f t="shared" si="17"/>
        <v>0</v>
      </c>
      <c r="X65" s="290">
        <f t="shared" si="17"/>
        <v>0</v>
      </c>
    </row>
    <row r="66" spans="1:24">
      <c r="D66" s="67"/>
      <c r="E66" s="67"/>
      <c r="F66" s="67"/>
      <c r="G66" s="67"/>
      <c r="H66" s="67"/>
      <c r="I66" s="67"/>
      <c r="J66" s="67"/>
      <c r="K66" s="67"/>
      <c r="L66" s="67"/>
      <c r="M66" s="67"/>
      <c r="N66" s="67"/>
      <c r="O66" s="67"/>
      <c r="P66" s="67"/>
      <c r="Q66" s="67"/>
      <c r="R66" s="67"/>
      <c r="S66" s="67"/>
    </row>
    <row r="67" spans="1:24">
      <c r="D67" s="503" t="s">
        <v>829</v>
      </c>
      <c r="E67" t="s">
        <v>855</v>
      </c>
      <c r="F67" s="67"/>
      <c r="G67" s="67"/>
      <c r="H67" s="67"/>
      <c r="I67" s="67"/>
      <c r="J67" s="67"/>
      <c r="K67" s="67"/>
      <c r="L67" s="67"/>
      <c r="M67" s="67"/>
      <c r="N67" s="67"/>
      <c r="O67" s="67"/>
      <c r="P67" s="67"/>
      <c r="Q67" s="67"/>
      <c r="R67" s="67"/>
      <c r="S67" t="s">
        <v>768</v>
      </c>
      <c r="T67" s="342"/>
      <c r="U67" s="342"/>
      <c r="V67" s="342"/>
      <c r="W67" s="342"/>
      <c r="X67" s="342"/>
    </row>
    <row r="68" spans="1:24">
      <c r="D68" s="503"/>
      <c r="E68" t="s">
        <v>856</v>
      </c>
      <c r="F68" s="67"/>
      <c r="G68" s="67"/>
      <c r="H68" s="67"/>
      <c r="I68" s="67"/>
      <c r="J68" s="67"/>
      <c r="K68" s="67"/>
      <c r="L68" s="67"/>
      <c r="M68" s="67"/>
      <c r="N68" s="67"/>
      <c r="O68" s="67"/>
      <c r="P68" s="67"/>
      <c r="Q68" s="67"/>
      <c r="R68" s="67"/>
      <c r="S68" t="s">
        <v>768</v>
      </c>
      <c r="T68" s="342"/>
      <c r="U68" s="342"/>
      <c r="V68" s="342"/>
      <c r="W68" s="342"/>
      <c r="X68" s="342"/>
    </row>
    <row r="69" spans="1:24">
      <c r="D69" s="503"/>
      <c r="E69" s="67" t="s">
        <v>857</v>
      </c>
      <c r="F69" s="67"/>
      <c r="G69" s="67"/>
      <c r="H69" s="67"/>
      <c r="I69" s="67"/>
      <c r="J69" s="67"/>
      <c r="K69" s="67"/>
      <c r="L69" s="67"/>
      <c r="M69" s="67"/>
      <c r="N69" s="67"/>
      <c r="O69" s="67"/>
      <c r="P69" s="67"/>
      <c r="Q69" s="67"/>
      <c r="R69" s="67"/>
      <c r="S69" s="67" t="s">
        <v>768</v>
      </c>
      <c r="T69" s="290">
        <f>SUM(T67:T68)</f>
        <v>0</v>
      </c>
      <c r="U69" s="290">
        <f t="shared" ref="U69:X69" si="18">SUM(U67:U68)</f>
        <v>0</v>
      </c>
      <c r="V69" s="290">
        <f t="shared" si="18"/>
        <v>0</v>
      </c>
      <c r="W69" s="290">
        <f t="shared" si="18"/>
        <v>0</v>
      </c>
      <c r="X69" s="290">
        <f t="shared" si="18"/>
        <v>0</v>
      </c>
    </row>
    <row r="70" spans="1:24">
      <c r="D70" s="67"/>
      <c r="E70" s="67"/>
      <c r="F70" s="67"/>
      <c r="G70" s="67"/>
      <c r="H70" s="67"/>
      <c r="I70" s="67"/>
      <c r="J70" s="67"/>
      <c r="K70" s="67"/>
      <c r="L70" s="67"/>
      <c r="M70" s="67"/>
      <c r="N70" s="67"/>
      <c r="O70" s="67"/>
      <c r="P70" s="67"/>
      <c r="Q70" s="67"/>
      <c r="R70" s="67"/>
      <c r="S70" s="67"/>
    </row>
    <row r="71" spans="1:24">
      <c r="D71" s="503" t="s">
        <v>830</v>
      </c>
      <c r="E71" t="s">
        <v>855</v>
      </c>
      <c r="F71" s="67"/>
      <c r="G71" s="67"/>
      <c r="H71" s="67"/>
      <c r="I71" s="67"/>
      <c r="J71" s="67"/>
      <c r="K71" s="67"/>
      <c r="L71" s="67"/>
      <c r="M71" s="67"/>
      <c r="N71" s="67"/>
      <c r="O71" s="67"/>
      <c r="P71" s="67"/>
      <c r="Q71" s="67"/>
      <c r="R71" s="67"/>
      <c r="S71" t="s">
        <v>768</v>
      </c>
      <c r="T71" s="342"/>
      <c r="U71" s="342"/>
      <c r="V71" s="342"/>
      <c r="W71" s="342"/>
      <c r="X71" s="342"/>
    </row>
    <row r="72" spans="1:24">
      <c r="D72" s="503"/>
      <c r="E72" t="s">
        <v>856</v>
      </c>
      <c r="F72" s="67"/>
      <c r="G72" s="67"/>
      <c r="H72" s="67"/>
      <c r="I72" s="67"/>
      <c r="J72" s="67"/>
      <c r="K72" s="67"/>
      <c r="L72" s="67"/>
      <c r="M72" s="67"/>
      <c r="N72" s="67"/>
      <c r="O72" s="67"/>
      <c r="P72" s="67"/>
      <c r="Q72" s="67"/>
      <c r="R72" s="67"/>
      <c r="S72" t="s">
        <v>768</v>
      </c>
      <c r="T72" s="342"/>
      <c r="U72" s="342"/>
      <c r="V72" s="342"/>
      <c r="W72" s="342"/>
      <c r="X72" s="342"/>
    </row>
    <row r="73" spans="1:24">
      <c r="D73" s="503"/>
      <c r="E73" s="67" t="s">
        <v>857</v>
      </c>
      <c r="F73" s="67"/>
      <c r="G73" s="67"/>
      <c r="H73" s="67"/>
      <c r="I73" s="67"/>
      <c r="J73" s="67"/>
      <c r="K73" s="67"/>
      <c r="L73" s="67"/>
      <c r="M73" s="67"/>
      <c r="N73" s="67"/>
      <c r="O73" s="67"/>
      <c r="P73" s="67"/>
      <c r="Q73" s="67"/>
      <c r="R73" s="67"/>
      <c r="S73" s="67" t="s">
        <v>768</v>
      </c>
      <c r="T73" s="290">
        <f>SUM(T71:T72)</f>
        <v>0</v>
      </c>
      <c r="U73" s="290">
        <f t="shared" ref="U73:X73" si="19">SUM(U71:U72)</f>
        <v>0</v>
      </c>
      <c r="V73" s="290">
        <f t="shared" si="19"/>
        <v>0</v>
      </c>
      <c r="W73" s="290">
        <f t="shared" si="19"/>
        <v>0</v>
      </c>
      <c r="X73" s="290">
        <f t="shared" si="19"/>
        <v>0</v>
      </c>
    </row>
    <row r="74" spans="1:24">
      <c r="D74" s="67"/>
      <c r="E74" s="67"/>
      <c r="F74" s="67"/>
      <c r="G74" s="67"/>
      <c r="H74" s="67"/>
      <c r="I74" s="67"/>
      <c r="J74" s="67"/>
      <c r="K74" s="67"/>
      <c r="L74" s="67"/>
      <c r="M74" s="67"/>
      <c r="N74" s="67"/>
      <c r="O74" s="67"/>
      <c r="P74" s="67"/>
      <c r="Q74" s="67"/>
      <c r="R74" s="67"/>
      <c r="S74" s="67"/>
    </row>
    <row r="75" spans="1:24">
      <c r="D75" s="504" t="s">
        <v>860</v>
      </c>
      <c r="E75" t="s">
        <v>855</v>
      </c>
      <c r="F75" s="67"/>
      <c r="G75" s="67"/>
      <c r="H75" s="67"/>
      <c r="I75" s="67"/>
      <c r="J75" s="67"/>
      <c r="K75" s="67"/>
      <c r="L75" s="67"/>
      <c r="M75" s="67"/>
      <c r="N75" s="67"/>
      <c r="O75" s="67"/>
      <c r="P75" s="67"/>
      <c r="Q75" s="67"/>
      <c r="R75" s="67"/>
      <c r="S75" t="s">
        <v>768</v>
      </c>
      <c r="T75" s="331">
        <f>SUM(T51,T55,T59,T63,T67,T71)</f>
        <v>0</v>
      </c>
      <c r="U75" s="331">
        <f t="shared" ref="U75:X75" si="20">SUM(U51,U55,U59,U63,U67,U71)</f>
        <v>0</v>
      </c>
      <c r="V75" s="331">
        <f t="shared" si="20"/>
        <v>0</v>
      </c>
      <c r="W75" s="331">
        <f t="shared" si="20"/>
        <v>0</v>
      </c>
      <c r="X75" s="331">
        <f t="shared" si="20"/>
        <v>0</v>
      </c>
    </row>
    <row r="76" spans="1:24">
      <c r="D76" s="504"/>
      <c r="E76" t="s">
        <v>856</v>
      </c>
      <c r="F76" s="67"/>
      <c r="G76" s="67"/>
      <c r="H76" s="67"/>
      <c r="I76" s="67"/>
      <c r="J76" s="67"/>
      <c r="K76" s="67"/>
      <c r="L76" s="67"/>
      <c r="M76" s="67"/>
      <c r="N76" s="67"/>
      <c r="O76" s="67"/>
      <c r="P76" s="67"/>
      <c r="Q76" s="67"/>
      <c r="R76" s="67"/>
      <c r="S76" t="s">
        <v>768</v>
      </c>
      <c r="T76" s="331">
        <f>SUM(T52,T56,T60,T64,T68,T72)</f>
        <v>0</v>
      </c>
      <c r="U76" s="331">
        <f t="shared" ref="U76:X76" si="21">SUM(U52,U56,U60,U64,U68,U72)</f>
        <v>0</v>
      </c>
      <c r="V76" s="331">
        <f t="shared" si="21"/>
        <v>0</v>
      </c>
      <c r="W76" s="331">
        <f t="shared" si="21"/>
        <v>0</v>
      </c>
      <c r="X76" s="331">
        <f t="shared" si="21"/>
        <v>0</v>
      </c>
    </row>
    <row r="77" spans="1:24">
      <c r="D77" s="504"/>
      <c r="E77" s="67" t="s">
        <v>857</v>
      </c>
      <c r="F77" s="67"/>
      <c r="G77" s="67"/>
      <c r="H77" s="67"/>
      <c r="I77" s="67"/>
      <c r="J77" s="67"/>
      <c r="K77" s="67"/>
      <c r="L77" s="67"/>
      <c r="M77" s="67"/>
      <c r="N77" s="67"/>
      <c r="O77" s="67"/>
      <c r="P77" s="67"/>
      <c r="Q77" s="67"/>
      <c r="R77" s="67"/>
      <c r="S77" s="67" t="s">
        <v>768</v>
      </c>
      <c r="T77" s="290">
        <f>SUM(T75:T76)</f>
        <v>0</v>
      </c>
      <c r="U77" s="290">
        <f t="shared" ref="U77:X77" si="22">SUM(U75:U76)</f>
        <v>0</v>
      </c>
      <c r="V77" s="290">
        <f t="shared" si="22"/>
        <v>0</v>
      </c>
      <c r="W77" s="290">
        <f t="shared" si="22"/>
        <v>0</v>
      </c>
      <c r="X77" s="290">
        <f t="shared" si="22"/>
        <v>0</v>
      </c>
    </row>
    <row r="78" spans="1:24"/>
    <row r="79" spans="1:24" ht="14">
      <c r="A79" s="55"/>
      <c r="B79" s="45" t="s">
        <v>861</v>
      </c>
      <c r="C79" s="45"/>
      <c r="D79" s="45"/>
      <c r="E79" s="45"/>
      <c r="F79" s="52"/>
      <c r="G79" s="52"/>
      <c r="H79" s="52"/>
      <c r="I79" s="52"/>
      <c r="J79" s="52"/>
      <c r="K79" s="52"/>
      <c r="L79" s="52"/>
      <c r="M79" s="52"/>
      <c r="N79" s="52"/>
      <c r="O79" s="52"/>
      <c r="P79" s="52"/>
      <c r="Q79" s="52"/>
      <c r="R79" s="52"/>
      <c r="S79" s="52"/>
      <c r="T79" s="52"/>
      <c r="U79" s="52"/>
      <c r="V79" s="52"/>
      <c r="W79" s="52"/>
      <c r="X79" s="52"/>
    </row>
    <row r="80" spans="1:24"/>
    <row r="81" spans="4:24">
      <c r="D81" s="503" t="s">
        <v>832</v>
      </c>
      <c r="E81" t="s">
        <v>855</v>
      </c>
      <c r="S81" t="s">
        <v>768</v>
      </c>
      <c r="T81" s="342"/>
      <c r="U81" s="342"/>
      <c r="V81" s="342"/>
      <c r="W81" s="342"/>
      <c r="X81" s="342"/>
    </row>
    <row r="82" spans="4:24">
      <c r="D82" s="503"/>
      <c r="E82" t="s">
        <v>856</v>
      </c>
      <c r="S82" t="s">
        <v>768</v>
      </c>
      <c r="T82" s="342"/>
      <c r="U82" s="342"/>
      <c r="V82" s="342"/>
      <c r="W82" s="342"/>
      <c r="X82" s="342"/>
    </row>
    <row r="83" spans="4:24">
      <c r="D83" s="503"/>
      <c r="E83" s="67" t="s">
        <v>857</v>
      </c>
      <c r="S83" s="67" t="s">
        <v>768</v>
      </c>
      <c r="T83" s="290">
        <f>SUM(T81:T82)</f>
        <v>0</v>
      </c>
      <c r="U83" s="290">
        <f t="shared" ref="U83" si="23">SUM(U81:U82)</f>
        <v>0</v>
      </c>
      <c r="V83" s="290">
        <f t="shared" ref="V83" si="24">SUM(V81:V82)</f>
        <v>0</v>
      </c>
      <c r="W83" s="290">
        <f t="shared" ref="W83" si="25">SUM(W81:W82)</f>
        <v>0</v>
      </c>
      <c r="X83" s="290">
        <f t="shared" ref="X83" si="26">SUM(X81:X82)</f>
        <v>0</v>
      </c>
    </row>
    <row r="84" spans="4:24"/>
    <row r="85" spans="4:24">
      <c r="D85" s="503" t="s">
        <v>833</v>
      </c>
      <c r="E85" t="s">
        <v>855</v>
      </c>
      <c r="F85" s="67"/>
      <c r="G85" s="67"/>
      <c r="H85" s="67"/>
      <c r="I85" s="67"/>
      <c r="J85" s="67"/>
      <c r="K85" s="67"/>
      <c r="L85" s="67"/>
      <c r="M85" s="67"/>
      <c r="N85" s="67"/>
      <c r="O85" s="67"/>
      <c r="P85" s="67"/>
      <c r="Q85" s="67"/>
      <c r="R85" s="67"/>
      <c r="S85" t="s">
        <v>768</v>
      </c>
      <c r="T85" s="342"/>
      <c r="U85" s="342"/>
      <c r="V85" s="342"/>
      <c r="W85" s="342"/>
      <c r="X85" s="342"/>
    </row>
    <row r="86" spans="4:24">
      <c r="D86" s="503"/>
      <c r="E86" t="s">
        <v>856</v>
      </c>
      <c r="F86" s="67"/>
      <c r="G86" s="67"/>
      <c r="H86" s="67"/>
      <c r="I86" s="67"/>
      <c r="J86" s="67"/>
      <c r="K86" s="67"/>
      <c r="L86" s="67"/>
      <c r="M86" s="67"/>
      <c r="N86" s="67"/>
      <c r="O86" s="67"/>
      <c r="P86" s="67"/>
      <c r="Q86" s="67"/>
      <c r="R86" s="67"/>
      <c r="S86" t="s">
        <v>768</v>
      </c>
      <c r="T86" s="342"/>
      <c r="U86" s="342"/>
      <c r="V86" s="342"/>
      <c r="W86" s="342"/>
      <c r="X86" s="342"/>
    </row>
    <row r="87" spans="4:24">
      <c r="D87" s="503"/>
      <c r="E87" s="67" t="s">
        <v>857</v>
      </c>
      <c r="F87" s="67"/>
      <c r="G87" s="67"/>
      <c r="H87" s="67"/>
      <c r="I87" s="67"/>
      <c r="J87" s="67"/>
      <c r="K87" s="67"/>
      <c r="L87" s="67"/>
      <c r="M87" s="67"/>
      <c r="N87" s="67"/>
      <c r="O87" s="67"/>
      <c r="P87" s="67"/>
      <c r="Q87" s="67"/>
      <c r="R87" s="67"/>
      <c r="S87" s="67" t="s">
        <v>768</v>
      </c>
      <c r="T87" s="290">
        <f>SUM(T85:T86)</f>
        <v>0</v>
      </c>
      <c r="U87" s="290">
        <f t="shared" ref="U87" si="27">SUM(U85:U86)</f>
        <v>0</v>
      </c>
      <c r="V87" s="290">
        <f t="shared" ref="V87" si="28">SUM(V85:V86)</f>
        <v>0</v>
      </c>
      <c r="W87" s="290">
        <f t="shared" ref="W87" si="29">SUM(W85:W86)</f>
        <v>0</v>
      </c>
      <c r="X87" s="290">
        <f t="shared" ref="X87" si="30">SUM(X85:X86)</f>
        <v>0</v>
      </c>
    </row>
    <row r="88" spans="4:24">
      <c r="E88" s="67"/>
      <c r="F88" s="67"/>
      <c r="G88" s="67"/>
      <c r="H88" s="67"/>
      <c r="I88" s="67"/>
      <c r="J88" s="67"/>
      <c r="K88" s="67"/>
      <c r="L88" s="67"/>
      <c r="M88" s="67"/>
      <c r="N88" s="67"/>
      <c r="O88" s="67"/>
      <c r="P88" s="67"/>
      <c r="Q88" s="67"/>
      <c r="R88" s="67"/>
    </row>
    <row r="89" spans="4:24">
      <c r="D89" s="503" t="s">
        <v>834</v>
      </c>
      <c r="E89" t="s">
        <v>855</v>
      </c>
      <c r="F89" s="67"/>
      <c r="G89" s="67"/>
      <c r="H89" s="67"/>
      <c r="I89" s="67"/>
      <c r="J89" s="67"/>
      <c r="K89" s="67"/>
      <c r="L89" s="67"/>
      <c r="M89" s="67"/>
      <c r="N89" s="67"/>
      <c r="O89" s="67"/>
      <c r="P89" s="67"/>
      <c r="Q89" s="67"/>
      <c r="R89" s="67"/>
      <c r="S89" t="s">
        <v>768</v>
      </c>
      <c r="T89" s="342"/>
      <c r="U89" s="342"/>
      <c r="V89" s="342"/>
      <c r="W89" s="342"/>
      <c r="X89" s="342"/>
    </row>
    <row r="90" spans="4:24">
      <c r="D90" s="503"/>
      <c r="E90" t="s">
        <v>856</v>
      </c>
      <c r="F90" s="67"/>
      <c r="G90" s="67"/>
      <c r="H90" s="67"/>
      <c r="I90" s="67"/>
      <c r="J90" s="67"/>
      <c r="K90" s="67"/>
      <c r="L90" s="67"/>
      <c r="M90" s="67"/>
      <c r="N90" s="67"/>
      <c r="O90" s="67"/>
      <c r="P90" s="67"/>
      <c r="Q90" s="67"/>
      <c r="R90" s="67"/>
      <c r="S90" t="s">
        <v>768</v>
      </c>
      <c r="T90" s="342"/>
      <c r="U90" s="342"/>
      <c r="V90" s="342"/>
      <c r="W90" s="342"/>
      <c r="X90" s="342"/>
    </row>
    <row r="91" spans="4:24">
      <c r="D91" s="503"/>
      <c r="E91" s="67" t="s">
        <v>857</v>
      </c>
      <c r="F91" s="67"/>
      <c r="G91" s="67"/>
      <c r="H91" s="67"/>
      <c r="I91" s="67"/>
      <c r="J91" s="67"/>
      <c r="K91" s="67"/>
      <c r="L91" s="67"/>
      <c r="M91" s="67"/>
      <c r="N91" s="67"/>
      <c r="O91" s="67"/>
      <c r="P91" s="67"/>
      <c r="Q91" s="67"/>
      <c r="R91" s="67"/>
      <c r="S91" s="67" t="s">
        <v>768</v>
      </c>
      <c r="T91" s="290">
        <f>SUM(T89:T90)</f>
        <v>0</v>
      </c>
      <c r="U91" s="290">
        <f t="shared" ref="U91" si="31">SUM(U89:U90)</f>
        <v>0</v>
      </c>
      <c r="V91" s="290">
        <f t="shared" ref="V91" si="32">SUM(V89:V90)</f>
        <v>0</v>
      </c>
      <c r="W91" s="290">
        <f t="shared" ref="W91" si="33">SUM(W89:W90)</f>
        <v>0</v>
      </c>
      <c r="X91" s="290">
        <f t="shared" ref="X91" si="34">SUM(X89:X90)</f>
        <v>0</v>
      </c>
    </row>
    <row r="92" spans="4:24">
      <c r="D92" s="118"/>
      <c r="E92" s="67"/>
      <c r="F92" s="67"/>
      <c r="G92" s="67"/>
      <c r="H92" s="67"/>
      <c r="I92" s="67"/>
      <c r="J92" s="67"/>
      <c r="K92" s="67"/>
      <c r="L92" s="67"/>
      <c r="M92" s="67"/>
      <c r="N92" s="67"/>
      <c r="O92" s="67"/>
      <c r="P92" s="67"/>
      <c r="Q92" s="67"/>
      <c r="R92" s="67"/>
      <c r="S92" s="67"/>
    </row>
    <row r="93" spans="4:24">
      <c r="D93" s="503" t="s">
        <v>835</v>
      </c>
      <c r="E93" t="s">
        <v>855</v>
      </c>
      <c r="F93" s="67"/>
      <c r="G93" s="67"/>
      <c r="H93" s="67"/>
      <c r="I93" s="67"/>
      <c r="J93" s="67"/>
      <c r="K93" s="67"/>
      <c r="L93" s="67"/>
      <c r="M93" s="67"/>
      <c r="N93" s="67"/>
      <c r="O93" s="67"/>
      <c r="P93" s="67"/>
      <c r="Q93" s="67"/>
      <c r="R93" s="67"/>
      <c r="S93" t="s">
        <v>768</v>
      </c>
      <c r="T93" s="342"/>
      <c r="U93" s="342"/>
      <c r="V93" s="342"/>
      <c r="W93" s="342"/>
      <c r="X93" s="342"/>
    </row>
    <row r="94" spans="4:24">
      <c r="D94" s="503"/>
      <c r="E94" t="s">
        <v>856</v>
      </c>
      <c r="F94" s="67"/>
      <c r="G94" s="67"/>
      <c r="H94" s="67"/>
      <c r="I94" s="67"/>
      <c r="J94" s="67"/>
      <c r="K94" s="67"/>
      <c r="L94" s="67"/>
      <c r="M94" s="67"/>
      <c r="N94" s="67"/>
      <c r="O94" s="67"/>
      <c r="P94" s="67"/>
      <c r="Q94" s="67"/>
      <c r="R94" s="67"/>
      <c r="S94" t="s">
        <v>768</v>
      </c>
      <c r="T94" s="342"/>
      <c r="U94" s="342"/>
      <c r="V94" s="342"/>
      <c r="W94" s="342"/>
      <c r="X94" s="342"/>
    </row>
    <row r="95" spans="4:24">
      <c r="D95" s="503"/>
      <c r="E95" s="67" t="s">
        <v>857</v>
      </c>
      <c r="F95" s="67"/>
      <c r="G95" s="67"/>
      <c r="H95" s="67"/>
      <c r="I95" s="67"/>
      <c r="J95" s="67"/>
      <c r="K95" s="67"/>
      <c r="L95" s="67"/>
      <c r="M95" s="67"/>
      <c r="N95" s="67"/>
      <c r="O95" s="67"/>
      <c r="P95" s="67"/>
      <c r="Q95" s="67"/>
      <c r="R95" s="67"/>
      <c r="S95" s="67" t="s">
        <v>768</v>
      </c>
      <c r="T95" s="290">
        <f>SUM(T93:T94)</f>
        <v>0</v>
      </c>
      <c r="U95" s="290">
        <f t="shared" ref="U95:X95" si="35">SUM(U93:U94)</f>
        <v>0</v>
      </c>
      <c r="V95" s="290">
        <f t="shared" si="35"/>
        <v>0</v>
      </c>
      <c r="W95" s="290">
        <f t="shared" si="35"/>
        <v>0</v>
      </c>
      <c r="X95" s="290">
        <f t="shared" si="35"/>
        <v>0</v>
      </c>
    </row>
    <row r="96" spans="4:24">
      <c r="D96" s="67"/>
      <c r="E96" s="67"/>
      <c r="F96" s="67"/>
      <c r="G96" s="67"/>
      <c r="H96" s="67"/>
      <c r="I96" s="67"/>
      <c r="J96" s="67"/>
      <c r="K96" s="67"/>
      <c r="L96" s="67"/>
      <c r="M96" s="67"/>
      <c r="N96" s="67"/>
      <c r="O96" s="67"/>
      <c r="P96" s="67"/>
      <c r="Q96" s="67"/>
      <c r="R96" s="67"/>
      <c r="S96" s="67"/>
    </row>
    <row r="97" spans="1:25">
      <c r="D97" s="504" t="s">
        <v>862</v>
      </c>
      <c r="E97" t="s">
        <v>855</v>
      </c>
      <c r="F97" s="67"/>
      <c r="G97" s="67"/>
      <c r="H97" s="67"/>
      <c r="I97" s="67"/>
      <c r="J97" s="67"/>
      <c r="K97" s="67"/>
      <c r="L97" s="67"/>
      <c r="M97" s="67"/>
      <c r="N97" s="67"/>
      <c r="O97" s="67"/>
      <c r="P97" s="67"/>
      <c r="Q97" s="67"/>
      <c r="R97" s="67"/>
      <c r="S97" t="s">
        <v>768</v>
      </c>
      <c r="T97" s="331">
        <f>SUM(T81,T85,T89,T93)</f>
        <v>0</v>
      </c>
      <c r="U97" s="331">
        <f t="shared" ref="U97:X97" si="36">SUM(U81,U85,U89,U93)</f>
        <v>0</v>
      </c>
      <c r="V97" s="331">
        <f t="shared" si="36"/>
        <v>0</v>
      </c>
      <c r="W97" s="331">
        <f t="shared" si="36"/>
        <v>0</v>
      </c>
      <c r="X97" s="331">
        <f t="shared" si="36"/>
        <v>0</v>
      </c>
    </row>
    <row r="98" spans="1:25">
      <c r="D98" s="504"/>
      <c r="E98" t="s">
        <v>856</v>
      </c>
      <c r="F98" s="67"/>
      <c r="G98" s="67"/>
      <c r="H98" s="67"/>
      <c r="I98" s="67"/>
      <c r="J98" s="67"/>
      <c r="K98" s="67"/>
      <c r="L98" s="67"/>
      <c r="M98" s="67"/>
      <c r="N98" s="67"/>
      <c r="O98" s="67"/>
      <c r="P98" s="67"/>
      <c r="Q98" s="67"/>
      <c r="R98" s="67"/>
      <c r="S98" t="s">
        <v>768</v>
      </c>
      <c r="T98" s="331">
        <f>SUM(T82,T86,T90,T94)</f>
        <v>0</v>
      </c>
      <c r="U98" s="331">
        <f t="shared" ref="U98:X98" si="37">SUM(U82,U86,U90,U94)</f>
        <v>0</v>
      </c>
      <c r="V98" s="331">
        <f t="shared" si="37"/>
        <v>0</v>
      </c>
      <c r="W98" s="331">
        <f t="shared" si="37"/>
        <v>0</v>
      </c>
      <c r="X98" s="331">
        <f t="shared" si="37"/>
        <v>0</v>
      </c>
    </row>
    <row r="99" spans="1:25">
      <c r="D99" s="504"/>
      <c r="E99" s="67" t="s">
        <v>857</v>
      </c>
      <c r="F99" s="67"/>
      <c r="G99" s="67"/>
      <c r="H99" s="67"/>
      <c r="I99" s="67"/>
      <c r="J99" s="67"/>
      <c r="K99" s="67"/>
      <c r="L99" s="67"/>
      <c r="M99" s="67"/>
      <c r="N99" s="67"/>
      <c r="O99" s="67"/>
      <c r="P99" s="67"/>
      <c r="Q99" s="67"/>
      <c r="R99" s="67"/>
      <c r="S99" s="67" t="s">
        <v>768</v>
      </c>
      <c r="T99" s="290">
        <f>SUM(T97:T98)</f>
        <v>0</v>
      </c>
      <c r="U99" s="290">
        <f t="shared" ref="U99" si="38">SUM(U97:U98)</f>
        <v>0</v>
      </c>
      <c r="V99" s="290">
        <f t="shared" ref="V99" si="39">SUM(V97:V98)</f>
        <v>0</v>
      </c>
      <c r="W99" s="290">
        <f t="shared" ref="W99" si="40">SUM(W97:W98)</f>
        <v>0</v>
      </c>
      <c r="X99" s="290">
        <f t="shared" ref="X99" si="41">SUM(X97:X98)</f>
        <v>0</v>
      </c>
    </row>
    <row r="100" spans="1:25"/>
    <row r="101" spans="1:25" s="28" customFormat="1" ht="18">
      <c r="B101" s="29" t="s">
        <v>863</v>
      </c>
      <c r="Y101"/>
    </row>
    <row r="102" spans="1:25"/>
    <row r="103" spans="1:25" ht="14">
      <c r="A103" s="55"/>
      <c r="B103" s="45" t="s">
        <v>279</v>
      </c>
      <c r="C103" s="45"/>
      <c r="D103" s="45"/>
      <c r="E103" s="45"/>
      <c r="F103" s="52"/>
      <c r="G103" s="52"/>
      <c r="H103" s="52"/>
      <c r="I103" s="52"/>
      <c r="J103" s="52"/>
      <c r="K103" s="52"/>
      <c r="L103" s="52"/>
      <c r="M103" s="52"/>
      <c r="N103" s="52"/>
      <c r="O103" s="52"/>
      <c r="P103" s="52"/>
      <c r="Q103" s="52"/>
      <c r="R103" s="52"/>
      <c r="S103" s="52"/>
      <c r="T103" s="52"/>
      <c r="U103" s="52"/>
      <c r="V103" s="52"/>
      <c r="W103" s="52"/>
      <c r="X103" s="52"/>
    </row>
    <row r="104" spans="1:25"/>
    <row r="105" spans="1:25">
      <c r="E105" s="67" t="s">
        <v>864</v>
      </c>
      <c r="F105" s="67"/>
      <c r="G105" s="67"/>
      <c r="H105" s="67"/>
      <c r="I105" s="67"/>
      <c r="J105" s="67"/>
      <c r="K105" s="67"/>
      <c r="L105" s="67"/>
      <c r="M105" s="67"/>
      <c r="N105" s="67"/>
      <c r="O105" s="67"/>
      <c r="P105" s="67"/>
      <c r="Q105" s="67"/>
      <c r="R105" s="67"/>
      <c r="S105" s="67" t="s">
        <v>865</v>
      </c>
      <c r="T105" s="291">
        <f>IFERROR(AVERAGE(T116,T130,T153,T170),0)</f>
        <v>0</v>
      </c>
      <c r="U105" s="291">
        <f t="shared" ref="U105:X105" si="42">IFERROR(AVERAGE(U116,U130,U153,U170),0)</f>
        <v>0</v>
      </c>
      <c r="V105" s="291">
        <f t="shared" si="42"/>
        <v>0</v>
      </c>
      <c r="W105" s="291">
        <f t="shared" si="42"/>
        <v>0</v>
      </c>
      <c r="X105" s="291">
        <f t="shared" si="42"/>
        <v>0</v>
      </c>
    </row>
    <row r="106" spans="1:25">
      <c r="E106" s="67" t="s">
        <v>866</v>
      </c>
      <c r="F106" s="67"/>
      <c r="G106" s="67"/>
      <c r="H106" s="67"/>
      <c r="I106" s="67"/>
      <c r="J106" s="67"/>
      <c r="K106" s="67"/>
      <c r="L106" s="67"/>
      <c r="M106" s="67"/>
      <c r="N106" s="67"/>
      <c r="O106" s="67"/>
      <c r="P106" s="67"/>
      <c r="Q106" s="67"/>
      <c r="R106" s="67"/>
      <c r="S106" s="67" t="s">
        <v>867</v>
      </c>
      <c r="T106" s="291">
        <f>IFERROR(AVERAGE(T117,T131,T154,T171),0)</f>
        <v>0</v>
      </c>
      <c r="U106" s="291">
        <f>IFERROR(AVERAGE(U117,U131,U154,U171),0)</f>
        <v>0</v>
      </c>
      <c r="V106" s="291">
        <f>IFERROR(AVERAGE(V117,V131,V154,V171),0)</f>
        <v>0</v>
      </c>
      <c r="W106" s="291">
        <f>IFERROR(AVERAGE(W117,W131,W154,W171),0)</f>
        <v>0</v>
      </c>
      <c r="X106" s="291">
        <f>IFERROR(AVERAGE(X117,X131,X154,X171),0)</f>
        <v>0</v>
      </c>
    </row>
    <row r="107" spans="1:25"/>
    <row r="108" spans="1:25" ht="14">
      <c r="A108" s="55"/>
      <c r="B108" s="45" t="s">
        <v>705</v>
      </c>
      <c r="C108" s="45"/>
      <c r="D108" s="45"/>
      <c r="E108" s="45"/>
      <c r="F108" s="52"/>
      <c r="G108" s="52"/>
      <c r="H108" s="52"/>
      <c r="I108" s="52"/>
      <c r="J108" s="52"/>
      <c r="K108" s="52"/>
      <c r="L108" s="52"/>
      <c r="M108" s="52"/>
      <c r="N108" s="52"/>
      <c r="O108" s="52"/>
      <c r="P108" s="52"/>
      <c r="Q108" s="52"/>
      <c r="R108" s="52"/>
      <c r="S108" s="52"/>
      <c r="T108" s="52"/>
      <c r="U108" s="52"/>
      <c r="V108" s="52"/>
      <c r="W108" s="52"/>
      <c r="X108" s="52"/>
    </row>
    <row r="109" spans="1:25"/>
    <row r="110" spans="1:25">
      <c r="D110" s="503" t="s">
        <v>818</v>
      </c>
      <c r="E110" t="s">
        <v>864</v>
      </c>
      <c r="S110" t="s">
        <v>865</v>
      </c>
      <c r="T110" s="342"/>
      <c r="U110" s="342"/>
      <c r="V110" s="342"/>
      <c r="W110" s="342"/>
      <c r="X110" s="342"/>
    </row>
    <row r="111" spans="1:25">
      <c r="D111" s="503"/>
      <c r="E111" t="s">
        <v>866</v>
      </c>
      <c r="S111" t="s">
        <v>867</v>
      </c>
      <c r="T111" s="342"/>
      <c r="U111" s="342"/>
      <c r="V111" s="342"/>
      <c r="W111" s="342"/>
      <c r="X111" s="342"/>
    </row>
    <row r="112" spans="1:25"/>
    <row r="113" spans="1:24">
      <c r="D113" s="503" t="s">
        <v>819</v>
      </c>
      <c r="E113" t="s">
        <v>864</v>
      </c>
      <c r="S113" t="s">
        <v>865</v>
      </c>
      <c r="T113" s="342"/>
      <c r="U113" s="342"/>
      <c r="V113" s="342"/>
      <c r="W113" s="342"/>
      <c r="X113" s="342"/>
    </row>
    <row r="114" spans="1:24">
      <c r="D114" s="503"/>
      <c r="E114" t="s">
        <v>866</v>
      </c>
      <c r="S114" t="s">
        <v>867</v>
      </c>
      <c r="T114" s="342"/>
      <c r="U114" s="342"/>
      <c r="V114" s="342"/>
      <c r="W114" s="342"/>
      <c r="X114" s="342"/>
    </row>
    <row r="115" spans="1:24"/>
    <row r="116" spans="1:24">
      <c r="D116" s="504" t="s">
        <v>858</v>
      </c>
      <c r="E116" t="s">
        <v>864</v>
      </c>
      <c r="S116" t="s">
        <v>865</v>
      </c>
      <c r="T116" s="331">
        <f>IFERROR(AVERAGE(T110,T113),0)</f>
        <v>0</v>
      </c>
      <c r="U116" s="331">
        <f t="shared" ref="U116:X116" si="43">IFERROR(AVERAGE(U110,U113),0)</f>
        <v>0</v>
      </c>
      <c r="V116" s="331">
        <f t="shared" si="43"/>
        <v>0</v>
      </c>
      <c r="W116" s="331">
        <f t="shared" si="43"/>
        <v>0</v>
      </c>
      <c r="X116" s="331">
        <f t="shared" si="43"/>
        <v>0</v>
      </c>
    </row>
    <row r="117" spans="1:24">
      <c r="D117" s="504"/>
      <c r="E117" t="s">
        <v>866</v>
      </c>
      <c r="S117" t="s">
        <v>867</v>
      </c>
      <c r="T117" s="331">
        <f>IFERROR(AVERAGE(T111,T114),0)</f>
        <v>0</v>
      </c>
      <c r="U117" s="331">
        <f t="shared" ref="U117:X117" si="44">IFERROR(AVERAGE(U111,U114),0)</f>
        <v>0</v>
      </c>
      <c r="V117" s="331">
        <f t="shared" si="44"/>
        <v>0</v>
      </c>
      <c r="W117" s="331">
        <f t="shared" si="44"/>
        <v>0</v>
      </c>
      <c r="X117" s="331">
        <f t="shared" si="44"/>
        <v>0</v>
      </c>
    </row>
    <row r="118" spans="1:24"/>
    <row r="119" spans="1:24" ht="14">
      <c r="A119" s="55"/>
      <c r="B119" s="45" t="s">
        <v>706</v>
      </c>
      <c r="C119" s="45"/>
      <c r="D119" s="45"/>
      <c r="E119" s="45"/>
      <c r="F119" s="52"/>
      <c r="G119" s="52"/>
      <c r="H119" s="52"/>
      <c r="I119" s="52"/>
      <c r="J119" s="52"/>
      <c r="K119" s="52"/>
      <c r="L119" s="52"/>
      <c r="M119" s="52"/>
      <c r="N119" s="52"/>
      <c r="O119" s="52"/>
      <c r="P119" s="52"/>
      <c r="Q119" s="52"/>
      <c r="R119" s="52"/>
      <c r="S119" s="52"/>
      <c r="T119" s="52"/>
      <c r="U119" s="52"/>
      <c r="V119" s="52"/>
      <c r="W119" s="52"/>
      <c r="X119" s="52"/>
    </row>
    <row r="120" spans="1:24"/>
    <row r="121" spans="1:24">
      <c r="D121" s="503" t="s">
        <v>821</v>
      </c>
      <c r="E121" t="s">
        <v>864</v>
      </c>
      <c r="S121" t="s">
        <v>865</v>
      </c>
      <c r="T121" s="342"/>
      <c r="U121" s="342"/>
      <c r="V121" s="342"/>
      <c r="W121" s="342"/>
      <c r="X121" s="342"/>
    </row>
    <row r="122" spans="1:24">
      <c r="D122" s="503"/>
      <c r="E122" t="s">
        <v>866</v>
      </c>
      <c r="S122" t="s">
        <v>867</v>
      </c>
      <c r="T122" s="342"/>
      <c r="U122" s="342"/>
      <c r="V122" s="342"/>
      <c r="W122" s="342"/>
      <c r="X122" s="342"/>
    </row>
    <row r="123" spans="1:24">
      <c r="E123" s="67"/>
      <c r="F123" s="67"/>
      <c r="G123" s="67"/>
      <c r="H123" s="67"/>
      <c r="I123" s="67"/>
      <c r="J123" s="67"/>
      <c r="K123" s="67"/>
      <c r="L123" s="67"/>
      <c r="M123" s="67"/>
      <c r="N123" s="67"/>
      <c r="O123" s="67"/>
      <c r="P123" s="67"/>
      <c r="Q123" s="67"/>
      <c r="R123" s="67"/>
    </row>
    <row r="124" spans="1:24">
      <c r="D124" s="503" t="s">
        <v>822</v>
      </c>
      <c r="E124" t="s">
        <v>864</v>
      </c>
      <c r="F124" s="67"/>
      <c r="G124" s="67"/>
      <c r="H124" s="67"/>
      <c r="I124" s="67"/>
      <c r="J124" s="67"/>
      <c r="K124" s="67"/>
      <c r="L124" s="67"/>
      <c r="M124" s="67"/>
      <c r="N124" s="67"/>
      <c r="O124" s="67"/>
      <c r="P124" s="67"/>
      <c r="Q124" s="67"/>
      <c r="R124" s="67"/>
      <c r="S124" t="s">
        <v>865</v>
      </c>
      <c r="T124" s="342"/>
      <c r="U124" s="342"/>
      <c r="V124" s="342"/>
      <c r="W124" s="342"/>
      <c r="X124" s="342"/>
    </row>
    <row r="125" spans="1:24">
      <c r="D125" s="503"/>
      <c r="E125" t="s">
        <v>866</v>
      </c>
      <c r="F125" s="67"/>
      <c r="G125" s="67"/>
      <c r="H125" s="67"/>
      <c r="I125" s="67"/>
      <c r="J125" s="67"/>
      <c r="K125" s="67"/>
      <c r="L125" s="67"/>
      <c r="M125" s="67"/>
      <c r="N125" s="67"/>
      <c r="O125" s="67"/>
      <c r="P125" s="67"/>
      <c r="Q125" s="67"/>
      <c r="R125" s="67"/>
      <c r="S125" t="s">
        <v>867</v>
      </c>
      <c r="T125" s="342"/>
      <c r="U125" s="342"/>
      <c r="V125" s="342"/>
      <c r="W125" s="342"/>
      <c r="X125" s="342"/>
    </row>
    <row r="126" spans="1:24">
      <c r="D126" s="67"/>
      <c r="E126" s="67"/>
      <c r="F126" s="67"/>
      <c r="G126" s="67"/>
      <c r="H126" s="67"/>
      <c r="I126" s="67"/>
      <c r="J126" s="67"/>
      <c r="K126" s="67"/>
      <c r="L126" s="67"/>
      <c r="M126" s="67"/>
      <c r="N126" s="67"/>
      <c r="O126" s="67"/>
      <c r="P126" s="67"/>
      <c r="Q126" s="67"/>
      <c r="R126" s="67"/>
      <c r="S126" s="67"/>
    </row>
    <row r="127" spans="1:24">
      <c r="D127" s="503" t="s">
        <v>823</v>
      </c>
      <c r="E127" t="s">
        <v>864</v>
      </c>
      <c r="F127" s="67"/>
      <c r="G127" s="67"/>
      <c r="H127" s="67"/>
      <c r="I127" s="67"/>
      <c r="J127" s="67"/>
      <c r="K127" s="67"/>
      <c r="L127" s="67"/>
      <c r="M127" s="67"/>
      <c r="N127" s="67"/>
      <c r="O127" s="67"/>
      <c r="P127" s="67"/>
      <c r="Q127" s="67"/>
      <c r="R127" s="67"/>
      <c r="S127" t="s">
        <v>865</v>
      </c>
      <c r="T127" s="342"/>
      <c r="U127" s="342"/>
      <c r="V127" s="342"/>
      <c r="W127" s="342"/>
      <c r="X127" s="342"/>
    </row>
    <row r="128" spans="1:24">
      <c r="D128" s="503"/>
      <c r="E128" t="s">
        <v>866</v>
      </c>
      <c r="F128" s="67"/>
      <c r="G128" s="67"/>
      <c r="H128" s="67"/>
      <c r="I128" s="67"/>
      <c r="J128" s="67"/>
      <c r="K128" s="67"/>
      <c r="L128" s="67"/>
      <c r="M128" s="67"/>
      <c r="N128" s="67"/>
      <c r="O128" s="67"/>
      <c r="P128" s="67"/>
      <c r="Q128" s="67"/>
      <c r="R128" s="67"/>
      <c r="S128" t="s">
        <v>867</v>
      </c>
      <c r="T128" s="342"/>
      <c r="U128" s="342"/>
      <c r="V128" s="342"/>
      <c r="W128" s="342"/>
      <c r="X128" s="342"/>
    </row>
    <row r="129" spans="1:24">
      <c r="F129" s="67"/>
      <c r="G129" s="67"/>
      <c r="H129" s="67"/>
      <c r="I129" s="67"/>
      <c r="J129" s="67"/>
      <c r="K129" s="67"/>
      <c r="L129" s="67"/>
      <c r="M129" s="67"/>
      <c r="N129" s="67"/>
      <c r="O129" s="67"/>
      <c r="P129" s="67"/>
      <c r="Q129" s="67"/>
      <c r="R129" s="67"/>
    </row>
    <row r="130" spans="1:24">
      <c r="D130" s="504" t="s">
        <v>859</v>
      </c>
      <c r="E130" t="s">
        <v>864</v>
      </c>
      <c r="F130" s="67"/>
      <c r="G130" s="67"/>
      <c r="H130" s="67"/>
      <c r="I130" s="67"/>
      <c r="J130" s="67"/>
      <c r="K130" s="67"/>
      <c r="L130" s="67"/>
      <c r="M130" s="67"/>
      <c r="N130" s="67"/>
      <c r="O130" s="67"/>
      <c r="P130" s="67"/>
      <c r="Q130" s="67"/>
      <c r="R130" s="67"/>
      <c r="S130" t="s">
        <v>865</v>
      </c>
      <c r="T130" s="331">
        <f>IFERROR(AVERAGE(T124,T127,T121),0)</f>
        <v>0</v>
      </c>
      <c r="U130" s="331">
        <f t="shared" ref="U130:X130" si="45">IFERROR(AVERAGE(U124,U127,U121),0)</f>
        <v>0</v>
      </c>
      <c r="V130" s="331">
        <f t="shared" si="45"/>
        <v>0</v>
      </c>
      <c r="W130" s="331">
        <f t="shared" si="45"/>
        <v>0</v>
      </c>
      <c r="X130" s="331">
        <f t="shared" si="45"/>
        <v>0</v>
      </c>
    </row>
    <row r="131" spans="1:24">
      <c r="D131" s="504"/>
      <c r="E131" t="s">
        <v>866</v>
      </c>
      <c r="F131" s="67"/>
      <c r="G131" s="67"/>
      <c r="H131" s="67"/>
      <c r="I131" s="67"/>
      <c r="J131" s="67"/>
      <c r="K131" s="67"/>
      <c r="L131" s="67"/>
      <c r="M131" s="67"/>
      <c r="N131" s="67"/>
      <c r="O131" s="67"/>
      <c r="P131" s="67"/>
      <c r="Q131" s="67"/>
      <c r="R131" s="67"/>
      <c r="S131" t="s">
        <v>867</v>
      </c>
      <c r="T131" s="331">
        <f>IFERROR(AVERAGE(T125,T128,T122),0)</f>
        <v>0</v>
      </c>
      <c r="U131" s="331">
        <f t="shared" ref="U131:X131" si="46">IFERROR(AVERAGE(U125,U128,U122),0)</f>
        <v>0</v>
      </c>
      <c r="V131" s="331">
        <f t="shared" si="46"/>
        <v>0</v>
      </c>
      <c r="W131" s="331">
        <f t="shared" si="46"/>
        <v>0</v>
      </c>
      <c r="X131" s="331">
        <f t="shared" si="46"/>
        <v>0</v>
      </c>
    </row>
    <row r="132" spans="1:24"/>
    <row r="133" spans="1:24" ht="14">
      <c r="A133" s="55"/>
      <c r="B133" s="45" t="s">
        <v>707</v>
      </c>
      <c r="C133" s="45"/>
      <c r="D133" s="45"/>
      <c r="E133" s="45"/>
      <c r="F133" s="52"/>
      <c r="G133" s="52"/>
      <c r="H133" s="52"/>
      <c r="I133" s="52"/>
      <c r="J133" s="52"/>
      <c r="K133" s="52"/>
      <c r="L133" s="52"/>
      <c r="M133" s="52"/>
      <c r="N133" s="52"/>
      <c r="O133" s="52"/>
      <c r="P133" s="52"/>
      <c r="Q133" s="52"/>
      <c r="R133" s="52"/>
      <c r="S133" s="52"/>
      <c r="T133" s="52"/>
      <c r="U133" s="52"/>
      <c r="V133" s="52"/>
      <c r="W133" s="52"/>
      <c r="X133" s="52"/>
    </row>
    <row r="134" spans="1:24"/>
    <row r="135" spans="1:24">
      <c r="D135" s="503" t="s">
        <v>825</v>
      </c>
      <c r="E135" t="s">
        <v>864</v>
      </c>
      <c r="S135" t="s">
        <v>865</v>
      </c>
      <c r="T135" s="342"/>
      <c r="U135" s="342"/>
      <c r="V135" s="342"/>
      <c r="W135" s="342"/>
      <c r="X135" s="342"/>
    </row>
    <row r="136" spans="1:24">
      <c r="D136" s="503"/>
      <c r="E136" t="s">
        <v>866</v>
      </c>
      <c r="S136" t="s">
        <v>867</v>
      </c>
      <c r="T136" s="342"/>
      <c r="U136" s="342"/>
      <c r="V136" s="342"/>
      <c r="W136" s="342"/>
      <c r="X136" s="342"/>
    </row>
    <row r="137" spans="1:24"/>
    <row r="138" spans="1:24">
      <c r="D138" s="503" t="s">
        <v>826</v>
      </c>
      <c r="E138" t="s">
        <v>864</v>
      </c>
      <c r="F138" s="67"/>
      <c r="G138" s="67"/>
      <c r="H138" s="67"/>
      <c r="I138" s="67"/>
      <c r="J138" s="67"/>
      <c r="K138" s="67"/>
      <c r="L138" s="67"/>
      <c r="M138" s="67"/>
      <c r="N138" s="67"/>
      <c r="O138" s="67"/>
      <c r="P138" s="67"/>
      <c r="Q138" s="67"/>
      <c r="R138" s="67"/>
      <c r="S138" t="s">
        <v>865</v>
      </c>
      <c r="T138" s="342"/>
      <c r="U138" s="342"/>
      <c r="V138" s="342"/>
      <c r="W138" s="342"/>
      <c r="X138" s="342"/>
    </row>
    <row r="139" spans="1:24">
      <c r="D139" s="503"/>
      <c r="E139" t="s">
        <v>866</v>
      </c>
      <c r="F139" s="67"/>
      <c r="G139" s="67"/>
      <c r="H139" s="67"/>
      <c r="I139" s="67"/>
      <c r="J139" s="67"/>
      <c r="K139" s="67"/>
      <c r="L139" s="67"/>
      <c r="M139" s="67"/>
      <c r="N139" s="67"/>
      <c r="O139" s="67"/>
      <c r="P139" s="67"/>
      <c r="Q139" s="67"/>
      <c r="R139" s="67"/>
      <c r="S139" t="s">
        <v>867</v>
      </c>
      <c r="T139" s="342"/>
      <c r="U139" s="342"/>
      <c r="V139" s="342"/>
      <c r="W139" s="342"/>
      <c r="X139" s="342"/>
    </row>
    <row r="140" spans="1:24">
      <c r="E140" s="67"/>
      <c r="F140" s="67"/>
      <c r="G140" s="67"/>
      <c r="H140" s="67"/>
      <c r="I140" s="67"/>
      <c r="J140" s="67"/>
      <c r="K140" s="67"/>
      <c r="L140" s="67"/>
      <c r="M140" s="67"/>
      <c r="N140" s="67"/>
      <c r="O140" s="67"/>
      <c r="P140" s="67"/>
      <c r="Q140" s="67"/>
      <c r="R140" s="67"/>
    </row>
    <row r="141" spans="1:24">
      <c r="D141" s="503" t="s">
        <v>827</v>
      </c>
      <c r="E141" t="s">
        <v>864</v>
      </c>
      <c r="F141" s="67"/>
      <c r="G141" s="67"/>
      <c r="H141" s="67"/>
      <c r="I141" s="67"/>
      <c r="J141" s="67"/>
      <c r="K141" s="67"/>
      <c r="L141" s="67"/>
      <c r="M141" s="67"/>
      <c r="N141" s="67"/>
      <c r="O141" s="67"/>
      <c r="P141" s="67"/>
      <c r="Q141" s="67"/>
      <c r="R141" s="67"/>
      <c r="S141" t="s">
        <v>865</v>
      </c>
      <c r="T141" s="342"/>
      <c r="U141" s="342"/>
      <c r="V141" s="342"/>
      <c r="W141" s="342"/>
      <c r="X141" s="342"/>
    </row>
    <row r="142" spans="1:24">
      <c r="D142" s="503"/>
      <c r="E142" t="s">
        <v>866</v>
      </c>
      <c r="F142" s="67"/>
      <c r="G142" s="67"/>
      <c r="H142" s="67"/>
      <c r="I142" s="67"/>
      <c r="J142" s="67"/>
      <c r="K142" s="67"/>
      <c r="L142" s="67"/>
      <c r="M142" s="67"/>
      <c r="N142" s="67"/>
      <c r="O142" s="67"/>
      <c r="P142" s="67"/>
      <c r="Q142" s="67"/>
      <c r="R142" s="67"/>
      <c r="S142" t="s">
        <v>867</v>
      </c>
      <c r="T142" s="342"/>
      <c r="U142" s="342"/>
      <c r="V142" s="342"/>
      <c r="W142" s="342"/>
      <c r="X142" s="342"/>
    </row>
    <row r="143" spans="1:24">
      <c r="D143" s="67"/>
      <c r="E143" s="67"/>
      <c r="F143" s="67"/>
      <c r="G143" s="67"/>
      <c r="H143" s="67"/>
      <c r="I143" s="67"/>
      <c r="J143" s="67"/>
      <c r="K143" s="67"/>
      <c r="L143" s="67"/>
      <c r="M143" s="67"/>
      <c r="N143" s="67"/>
      <c r="O143" s="67"/>
      <c r="P143" s="67"/>
      <c r="Q143" s="67"/>
      <c r="R143" s="67"/>
      <c r="S143" s="67"/>
    </row>
    <row r="144" spans="1:24">
      <c r="D144" s="503" t="s">
        <v>828</v>
      </c>
      <c r="E144" t="s">
        <v>864</v>
      </c>
      <c r="F144" s="67"/>
      <c r="G144" s="67"/>
      <c r="H144" s="67"/>
      <c r="I144" s="67"/>
      <c r="J144" s="67"/>
      <c r="K144" s="67"/>
      <c r="L144" s="67"/>
      <c r="M144" s="67"/>
      <c r="N144" s="67"/>
      <c r="O144" s="67"/>
      <c r="P144" s="67"/>
      <c r="Q144" s="67"/>
      <c r="R144" s="67"/>
      <c r="S144" t="s">
        <v>865</v>
      </c>
      <c r="T144" s="342"/>
      <c r="U144" s="342"/>
      <c r="V144" s="342"/>
      <c r="W144" s="342"/>
      <c r="X144" s="342"/>
    </row>
    <row r="145" spans="1:24">
      <c r="D145" s="503"/>
      <c r="E145" t="s">
        <v>866</v>
      </c>
      <c r="F145" s="67"/>
      <c r="G145" s="67"/>
      <c r="H145" s="67"/>
      <c r="I145" s="67"/>
      <c r="J145" s="67"/>
      <c r="K145" s="67"/>
      <c r="L145" s="67"/>
      <c r="M145" s="67"/>
      <c r="N145" s="67"/>
      <c r="O145" s="67"/>
      <c r="P145" s="67"/>
      <c r="Q145" s="67"/>
      <c r="R145" s="67"/>
      <c r="S145" t="s">
        <v>867</v>
      </c>
      <c r="T145" s="342"/>
      <c r="U145" s="342"/>
      <c r="V145" s="342"/>
      <c r="W145" s="342"/>
      <c r="X145" s="342"/>
    </row>
    <row r="146" spans="1:24">
      <c r="D146" s="67"/>
      <c r="E146" s="67"/>
      <c r="F146" s="67"/>
      <c r="G146" s="67"/>
      <c r="H146" s="67"/>
      <c r="I146" s="67"/>
      <c r="J146" s="67"/>
      <c r="K146" s="67"/>
      <c r="L146" s="67"/>
      <c r="M146" s="67"/>
      <c r="N146" s="67"/>
      <c r="O146" s="67"/>
      <c r="P146" s="67"/>
      <c r="Q146" s="67"/>
      <c r="R146" s="67"/>
      <c r="S146" s="67"/>
    </row>
    <row r="147" spans="1:24">
      <c r="D147" s="503" t="s">
        <v>829</v>
      </c>
      <c r="E147" t="s">
        <v>864</v>
      </c>
      <c r="F147" s="67"/>
      <c r="G147" s="67"/>
      <c r="H147" s="67"/>
      <c r="I147" s="67"/>
      <c r="J147" s="67"/>
      <c r="K147" s="67"/>
      <c r="L147" s="67"/>
      <c r="M147" s="67"/>
      <c r="N147" s="67"/>
      <c r="O147" s="67"/>
      <c r="P147" s="67"/>
      <c r="Q147" s="67"/>
      <c r="R147" s="67"/>
      <c r="S147" t="s">
        <v>865</v>
      </c>
      <c r="T147" s="342"/>
      <c r="U147" s="342"/>
      <c r="V147" s="342"/>
      <c r="W147" s="342"/>
      <c r="X147" s="342"/>
    </row>
    <row r="148" spans="1:24">
      <c r="D148" s="503"/>
      <c r="E148" t="s">
        <v>866</v>
      </c>
      <c r="F148" s="67"/>
      <c r="G148" s="67"/>
      <c r="H148" s="67"/>
      <c r="I148" s="67"/>
      <c r="J148" s="67"/>
      <c r="K148" s="67"/>
      <c r="L148" s="67"/>
      <c r="M148" s="67"/>
      <c r="N148" s="67"/>
      <c r="O148" s="67"/>
      <c r="P148" s="67"/>
      <c r="Q148" s="67"/>
      <c r="R148" s="67"/>
      <c r="S148" t="s">
        <v>867</v>
      </c>
      <c r="T148" s="342"/>
      <c r="U148" s="342"/>
      <c r="V148" s="342"/>
      <c r="W148" s="342"/>
      <c r="X148" s="342"/>
    </row>
    <row r="149" spans="1:24">
      <c r="D149" s="67"/>
      <c r="E149" s="67"/>
      <c r="F149" s="67"/>
      <c r="G149" s="67"/>
      <c r="H149" s="67"/>
      <c r="I149" s="67"/>
      <c r="J149" s="67"/>
      <c r="K149" s="67"/>
      <c r="L149" s="67"/>
      <c r="M149" s="67"/>
      <c r="N149" s="67"/>
      <c r="O149" s="67"/>
      <c r="P149" s="67"/>
      <c r="Q149" s="67"/>
      <c r="R149" s="67"/>
      <c r="S149" s="67"/>
    </row>
    <row r="150" spans="1:24">
      <c r="D150" s="503" t="s">
        <v>830</v>
      </c>
      <c r="E150" t="s">
        <v>864</v>
      </c>
      <c r="F150" s="67"/>
      <c r="G150" s="67"/>
      <c r="H150" s="67"/>
      <c r="I150" s="67"/>
      <c r="J150" s="67"/>
      <c r="K150" s="67"/>
      <c r="L150" s="67"/>
      <c r="M150" s="67"/>
      <c r="N150" s="67"/>
      <c r="O150" s="67"/>
      <c r="P150" s="67"/>
      <c r="Q150" s="67"/>
      <c r="R150" s="67"/>
      <c r="S150" t="s">
        <v>865</v>
      </c>
      <c r="T150" s="342"/>
      <c r="U150" s="342"/>
      <c r="V150" s="342"/>
      <c r="W150" s="342"/>
      <c r="X150" s="342"/>
    </row>
    <row r="151" spans="1:24">
      <c r="D151" s="503"/>
      <c r="E151" t="s">
        <v>866</v>
      </c>
      <c r="F151" s="67"/>
      <c r="G151" s="67"/>
      <c r="H151" s="67"/>
      <c r="I151" s="67"/>
      <c r="J151" s="67"/>
      <c r="K151" s="67"/>
      <c r="L151" s="67"/>
      <c r="M151" s="67"/>
      <c r="N151" s="67"/>
      <c r="O151" s="67"/>
      <c r="P151" s="67"/>
      <c r="Q151" s="67"/>
      <c r="R151" s="67"/>
      <c r="S151" t="s">
        <v>867</v>
      </c>
      <c r="T151" s="342"/>
      <c r="U151" s="342"/>
      <c r="V151" s="342"/>
      <c r="W151" s="342"/>
      <c r="X151" s="342"/>
    </row>
    <row r="152" spans="1:24">
      <c r="D152" s="67"/>
      <c r="E152" s="67"/>
      <c r="F152" s="67"/>
      <c r="G152" s="67"/>
      <c r="H152" s="67"/>
      <c r="I152" s="67"/>
      <c r="J152" s="67"/>
      <c r="K152" s="67"/>
      <c r="L152" s="67"/>
      <c r="M152" s="67"/>
      <c r="N152" s="67"/>
      <c r="O152" s="67"/>
      <c r="P152" s="67"/>
      <c r="Q152" s="67"/>
      <c r="R152" s="67"/>
      <c r="S152" s="67"/>
    </row>
    <row r="153" spans="1:24">
      <c r="D153" s="504" t="s">
        <v>860</v>
      </c>
      <c r="E153" t="s">
        <v>864</v>
      </c>
      <c r="F153" s="67"/>
      <c r="G153" s="67"/>
      <c r="H153" s="67"/>
      <c r="I153" s="67"/>
      <c r="J153" s="67"/>
      <c r="K153" s="67"/>
      <c r="L153" s="67"/>
      <c r="M153" s="67"/>
      <c r="N153" s="67"/>
      <c r="O153" s="67"/>
      <c r="P153" s="67"/>
      <c r="Q153" s="67"/>
      <c r="R153" s="67"/>
      <c r="S153" t="s">
        <v>865</v>
      </c>
      <c r="T153" s="331">
        <f>IFERROR(AVERAGE(T141,T150,T138,T144,T147,T135),0)</f>
        <v>0</v>
      </c>
      <c r="U153" s="331">
        <f t="shared" ref="U153:X153" si="47">IFERROR(AVERAGE(U141,U150,U138,U144,U147,U135),0)</f>
        <v>0</v>
      </c>
      <c r="V153" s="331">
        <f t="shared" si="47"/>
        <v>0</v>
      </c>
      <c r="W153" s="331">
        <f t="shared" si="47"/>
        <v>0</v>
      </c>
      <c r="X153" s="331">
        <f t="shared" si="47"/>
        <v>0</v>
      </c>
    </row>
    <row r="154" spans="1:24">
      <c r="D154" s="504"/>
      <c r="E154" t="s">
        <v>866</v>
      </c>
      <c r="F154" s="67"/>
      <c r="G154" s="67"/>
      <c r="H154" s="67"/>
      <c r="I154" s="67"/>
      <c r="J154" s="67"/>
      <c r="K154" s="67"/>
      <c r="L154" s="67"/>
      <c r="M154" s="67"/>
      <c r="N154" s="67"/>
      <c r="O154" s="67"/>
      <c r="P154" s="67"/>
      <c r="Q154" s="67"/>
      <c r="R154" s="67"/>
      <c r="S154" t="s">
        <v>867</v>
      </c>
      <c r="T154" s="331">
        <f>IFERROR(AVERAGE(T142,T151,T139,T145,T148,T136),0)</f>
        <v>0</v>
      </c>
      <c r="U154" s="331">
        <f t="shared" ref="U154:X154" si="48">IFERROR(AVERAGE(U142,U151,U139,U145,U148,U136),0)</f>
        <v>0</v>
      </c>
      <c r="V154" s="331">
        <f t="shared" si="48"/>
        <v>0</v>
      </c>
      <c r="W154" s="331">
        <f t="shared" si="48"/>
        <v>0</v>
      </c>
      <c r="X154" s="331">
        <f t="shared" si="48"/>
        <v>0</v>
      </c>
    </row>
    <row r="155" spans="1:24"/>
    <row r="156" spans="1:24" ht="14">
      <c r="A156" s="55"/>
      <c r="B156" s="45" t="s">
        <v>861</v>
      </c>
      <c r="C156" s="45"/>
      <c r="D156" s="45"/>
      <c r="E156" s="45"/>
      <c r="F156" s="52"/>
      <c r="G156" s="52"/>
      <c r="H156" s="52"/>
      <c r="I156" s="52"/>
      <c r="J156" s="52"/>
      <c r="K156" s="52"/>
      <c r="L156" s="52"/>
      <c r="M156" s="52"/>
      <c r="N156" s="52"/>
      <c r="O156" s="52"/>
      <c r="P156" s="52"/>
      <c r="Q156" s="52"/>
      <c r="R156" s="52"/>
      <c r="S156" s="52"/>
      <c r="T156" s="52"/>
      <c r="U156" s="52"/>
      <c r="V156" s="52"/>
      <c r="W156" s="52"/>
      <c r="X156" s="52"/>
    </row>
    <row r="157" spans="1:24"/>
    <row r="158" spans="1:24">
      <c r="D158" s="503" t="s">
        <v>832</v>
      </c>
      <c r="E158" t="s">
        <v>864</v>
      </c>
      <c r="S158" t="s">
        <v>865</v>
      </c>
      <c r="T158" s="342"/>
      <c r="U158" s="342"/>
      <c r="V158" s="342"/>
      <c r="W158" s="342"/>
      <c r="X158" s="342"/>
    </row>
    <row r="159" spans="1:24">
      <c r="D159" s="503"/>
      <c r="E159" t="s">
        <v>866</v>
      </c>
      <c r="S159" t="s">
        <v>867</v>
      </c>
      <c r="T159" s="342"/>
      <c r="U159" s="342"/>
      <c r="V159" s="342"/>
      <c r="W159" s="342"/>
      <c r="X159" s="342"/>
    </row>
    <row r="160" spans="1:24"/>
    <row r="161" spans="4:24">
      <c r="D161" s="503" t="s">
        <v>833</v>
      </c>
      <c r="E161" t="s">
        <v>864</v>
      </c>
      <c r="F161" s="67"/>
      <c r="G161" s="67"/>
      <c r="H161" s="67"/>
      <c r="I161" s="67"/>
      <c r="J161" s="67"/>
      <c r="K161" s="67"/>
      <c r="L161" s="67"/>
      <c r="M161" s="67"/>
      <c r="N161" s="67"/>
      <c r="O161" s="67"/>
      <c r="P161" s="67"/>
      <c r="Q161" s="67"/>
      <c r="R161" s="67"/>
      <c r="S161" t="s">
        <v>865</v>
      </c>
      <c r="T161" s="342"/>
      <c r="U161" s="342"/>
      <c r="V161" s="342"/>
      <c r="W161" s="342"/>
      <c r="X161" s="342"/>
    </row>
    <row r="162" spans="4:24">
      <c r="D162" s="503"/>
      <c r="E162" t="s">
        <v>866</v>
      </c>
      <c r="F162" s="67"/>
      <c r="G162" s="67"/>
      <c r="H162" s="67"/>
      <c r="I162" s="67"/>
      <c r="J162" s="67"/>
      <c r="K162" s="67"/>
      <c r="L162" s="67"/>
      <c r="M162" s="67"/>
      <c r="N162" s="67"/>
      <c r="O162" s="67"/>
      <c r="P162" s="67"/>
      <c r="Q162" s="67"/>
      <c r="R162" s="67"/>
      <c r="S162" t="s">
        <v>867</v>
      </c>
      <c r="T162" s="342"/>
      <c r="U162" s="342"/>
      <c r="V162" s="342"/>
      <c r="W162" s="342"/>
      <c r="X162" s="342"/>
    </row>
    <row r="163" spans="4:24">
      <c r="E163" s="67"/>
      <c r="F163" s="67"/>
      <c r="G163" s="67"/>
      <c r="H163" s="67"/>
      <c r="I163" s="67"/>
      <c r="J163" s="67"/>
      <c r="K163" s="67"/>
      <c r="L163" s="67"/>
      <c r="M163" s="67"/>
      <c r="N163" s="67"/>
      <c r="O163" s="67"/>
      <c r="P163" s="67"/>
      <c r="Q163" s="67"/>
      <c r="R163" s="67"/>
    </row>
    <row r="164" spans="4:24">
      <c r="D164" s="503" t="s">
        <v>834</v>
      </c>
      <c r="E164" t="s">
        <v>864</v>
      </c>
      <c r="F164" s="67"/>
      <c r="G164" s="67"/>
      <c r="H164" s="67"/>
      <c r="I164" s="67"/>
      <c r="J164" s="67"/>
      <c r="K164" s="67"/>
      <c r="L164" s="67"/>
      <c r="M164" s="67"/>
      <c r="N164" s="67"/>
      <c r="O164" s="67"/>
      <c r="P164" s="67"/>
      <c r="Q164" s="67"/>
      <c r="R164" s="67"/>
      <c r="S164" t="s">
        <v>865</v>
      </c>
      <c r="T164" s="342"/>
      <c r="U164" s="342"/>
      <c r="V164" s="342"/>
      <c r="W164" s="342"/>
      <c r="X164" s="342"/>
    </row>
    <row r="165" spans="4:24">
      <c r="D165" s="503"/>
      <c r="E165" t="s">
        <v>866</v>
      </c>
      <c r="F165" s="67"/>
      <c r="G165" s="67"/>
      <c r="H165" s="67"/>
      <c r="I165" s="67"/>
      <c r="J165" s="67"/>
      <c r="K165" s="67"/>
      <c r="L165" s="67"/>
      <c r="M165" s="67"/>
      <c r="N165" s="67"/>
      <c r="O165" s="67"/>
      <c r="P165" s="67"/>
      <c r="Q165" s="67"/>
      <c r="R165" s="67"/>
      <c r="S165" t="s">
        <v>867</v>
      </c>
      <c r="T165" s="342"/>
      <c r="U165" s="342"/>
      <c r="V165" s="342"/>
      <c r="W165" s="342"/>
      <c r="X165" s="342"/>
    </row>
    <row r="166" spans="4:24">
      <c r="D166" s="118"/>
      <c r="F166" s="67"/>
      <c r="G166" s="67"/>
      <c r="H166" s="67"/>
      <c r="I166" s="67"/>
      <c r="J166" s="67"/>
      <c r="K166" s="67"/>
      <c r="L166" s="67"/>
      <c r="M166" s="67"/>
      <c r="N166" s="67"/>
      <c r="O166" s="67"/>
      <c r="P166" s="67"/>
      <c r="Q166" s="67"/>
      <c r="R166" s="67"/>
    </row>
    <row r="167" spans="4:24">
      <c r="D167" s="503" t="s">
        <v>835</v>
      </c>
      <c r="E167" t="s">
        <v>864</v>
      </c>
      <c r="F167" s="67"/>
      <c r="G167" s="67"/>
      <c r="H167" s="67"/>
      <c r="I167" s="67"/>
      <c r="J167" s="67"/>
      <c r="K167" s="67"/>
      <c r="L167" s="67"/>
      <c r="M167" s="67"/>
      <c r="N167" s="67"/>
      <c r="O167" s="67"/>
      <c r="P167" s="67"/>
      <c r="Q167" s="67"/>
      <c r="R167" s="67"/>
      <c r="S167" t="s">
        <v>865</v>
      </c>
      <c r="T167" s="342"/>
      <c r="U167" s="342"/>
      <c r="V167" s="342"/>
      <c r="W167" s="342"/>
      <c r="X167" s="342"/>
    </row>
    <row r="168" spans="4:24">
      <c r="D168" s="503"/>
      <c r="E168" t="s">
        <v>866</v>
      </c>
      <c r="F168" s="67"/>
      <c r="G168" s="67"/>
      <c r="H168" s="67"/>
      <c r="I168" s="67"/>
      <c r="J168" s="67"/>
      <c r="K168" s="67"/>
      <c r="L168" s="67"/>
      <c r="M168" s="67"/>
      <c r="N168" s="67"/>
      <c r="O168" s="67"/>
      <c r="P168" s="67"/>
      <c r="Q168" s="67"/>
      <c r="R168" s="67"/>
      <c r="S168" t="s">
        <v>867</v>
      </c>
      <c r="T168" s="342"/>
      <c r="U168" s="342"/>
      <c r="V168" s="342"/>
      <c r="W168" s="342"/>
      <c r="X168" s="342"/>
    </row>
    <row r="169" spans="4:24">
      <c r="D169" s="67"/>
      <c r="E169" s="67"/>
      <c r="F169" s="67"/>
      <c r="G169" s="67"/>
      <c r="H169" s="67"/>
      <c r="I169" s="67"/>
      <c r="J169" s="67"/>
      <c r="K169" s="67"/>
      <c r="L169" s="67"/>
      <c r="M169" s="67"/>
      <c r="N169" s="67"/>
      <c r="O169" s="67"/>
      <c r="P169" s="67"/>
      <c r="Q169" s="67"/>
      <c r="R169" s="67"/>
      <c r="S169" s="67"/>
    </row>
    <row r="170" spans="4:24">
      <c r="D170" s="504" t="s">
        <v>862</v>
      </c>
      <c r="E170" t="s">
        <v>864</v>
      </c>
      <c r="F170" s="67"/>
      <c r="G170" s="67"/>
      <c r="H170" s="67"/>
      <c r="I170" s="67"/>
      <c r="J170" s="67"/>
      <c r="K170" s="67"/>
      <c r="L170" s="67"/>
      <c r="M170" s="67"/>
      <c r="N170" s="67"/>
      <c r="O170" s="67"/>
      <c r="P170" s="67"/>
      <c r="Q170" s="67"/>
      <c r="R170" s="67"/>
      <c r="S170" t="s">
        <v>865</v>
      </c>
      <c r="T170" s="331">
        <f>IFERROR(AVERAGE(T164,T161,T167,T158),0)</f>
        <v>0</v>
      </c>
      <c r="U170" s="331">
        <f t="shared" ref="U170:X170" si="49">IFERROR(AVERAGE(U164,U161,U167,U158),0)</f>
        <v>0</v>
      </c>
      <c r="V170" s="331">
        <f t="shared" si="49"/>
        <v>0</v>
      </c>
      <c r="W170" s="331">
        <f t="shared" si="49"/>
        <v>0</v>
      </c>
      <c r="X170" s="331">
        <f t="shared" si="49"/>
        <v>0</v>
      </c>
    </row>
    <row r="171" spans="4:24">
      <c r="D171" s="504"/>
      <c r="E171" t="s">
        <v>866</v>
      </c>
      <c r="F171" s="67"/>
      <c r="G171" s="67"/>
      <c r="H171" s="67"/>
      <c r="I171" s="67"/>
      <c r="J171" s="67"/>
      <c r="K171" s="67"/>
      <c r="L171" s="67"/>
      <c r="M171" s="67"/>
      <c r="N171" s="67"/>
      <c r="O171" s="67"/>
      <c r="P171" s="67"/>
      <c r="Q171" s="67"/>
      <c r="R171" s="67"/>
      <c r="S171" t="s">
        <v>867</v>
      </c>
      <c r="T171" s="331">
        <f>IFERROR(AVERAGE(T165,T162,T168,T159),0)</f>
        <v>0</v>
      </c>
      <c r="U171" s="331">
        <f t="shared" ref="U171:X171" si="50">IFERROR(AVERAGE(U165,U162,U168,U159),0)</f>
        <v>0</v>
      </c>
      <c r="V171" s="331">
        <f t="shared" si="50"/>
        <v>0</v>
      </c>
      <c r="W171" s="331">
        <f t="shared" si="50"/>
        <v>0</v>
      </c>
      <c r="X171" s="331">
        <f t="shared" si="50"/>
        <v>0</v>
      </c>
    </row>
    <row r="172" spans="4:24"/>
    <row r="173" spans="4:24" hidden="1">
      <c r="F173" s="67"/>
      <c r="G173" s="67"/>
      <c r="H173" s="67"/>
      <c r="I173" s="67"/>
      <c r="J173" s="67"/>
      <c r="K173" s="67"/>
      <c r="L173" s="67"/>
      <c r="M173" s="67"/>
      <c r="N173" s="67"/>
      <c r="O173" s="67"/>
      <c r="P173" s="67"/>
      <c r="Q173" s="67"/>
      <c r="R173" s="67"/>
    </row>
    <row r="174" spans="4:24" hidden="1">
      <c r="F174" s="67"/>
      <c r="G174" s="67"/>
      <c r="H174" s="67"/>
      <c r="I174" s="67"/>
      <c r="J174" s="67"/>
      <c r="K174" s="67"/>
      <c r="L174" s="67"/>
      <c r="M174" s="67"/>
      <c r="N174" s="67"/>
      <c r="O174" s="67"/>
      <c r="P174" s="67"/>
      <c r="Q174" s="67"/>
      <c r="R174" s="67"/>
    </row>
    <row r="175" spans="4:24" hidden="1">
      <c r="F175" s="67"/>
      <c r="G175" s="67"/>
      <c r="H175" s="67"/>
      <c r="I175" s="67"/>
      <c r="J175" s="67"/>
      <c r="K175" s="67"/>
      <c r="L175" s="67"/>
      <c r="M175" s="67"/>
      <c r="N175" s="67"/>
      <c r="O175" s="67"/>
      <c r="P175" s="67"/>
      <c r="Q175" s="67"/>
      <c r="R175" s="67"/>
    </row>
    <row r="176" spans="4:24" hidden="1">
      <c r="F176" s="67"/>
      <c r="G176" s="67"/>
      <c r="H176" s="67"/>
      <c r="I176" s="67"/>
      <c r="J176" s="67"/>
      <c r="K176" s="67"/>
      <c r="L176" s="67"/>
      <c r="M176" s="67"/>
      <c r="N176" s="67"/>
      <c r="O176" s="67"/>
      <c r="P176" s="67"/>
      <c r="Q176" s="67"/>
      <c r="R176" s="67"/>
    </row>
    <row r="177" spans="6:18" hidden="1">
      <c r="F177" s="67"/>
      <c r="G177" s="67"/>
      <c r="H177" s="67"/>
      <c r="I177" s="67"/>
      <c r="J177" s="67"/>
      <c r="K177" s="67"/>
      <c r="L177" s="67"/>
      <c r="M177" s="67"/>
      <c r="N177" s="67"/>
      <c r="O177" s="67"/>
      <c r="P177" s="67"/>
      <c r="Q177" s="67"/>
      <c r="R177" s="67"/>
    </row>
    <row r="178" spans="6:18" hidden="1">
      <c r="F178" s="67"/>
      <c r="G178" s="67"/>
      <c r="H178" s="67"/>
      <c r="I178" s="67"/>
      <c r="J178" s="67"/>
      <c r="K178" s="67"/>
      <c r="L178" s="67"/>
      <c r="M178" s="67"/>
      <c r="N178" s="67"/>
      <c r="O178" s="67"/>
      <c r="P178" s="67"/>
      <c r="Q178" s="67"/>
      <c r="R178" s="67"/>
    </row>
    <row r="179" spans="6:18" hidden="1">
      <c r="F179" s="67"/>
      <c r="G179" s="67"/>
      <c r="H179" s="67"/>
      <c r="I179" s="67"/>
      <c r="J179" s="67"/>
      <c r="K179" s="67"/>
      <c r="L179" s="67"/>
      <c r="M179" s="67"/>
      <c r="N179" s="67"/>
      <c r="O179" s="67"/>
      <c r="P179" s="67"/>
      <c r="Q179" s="67"/>
      <c r="R179" s="67"/>
    </row>
    <row r="180" spans="6:18" hidden="1">
      <c r="F180" s="67"/>
      <c r="G180" s="67"/>
      <c r="H180" s="67"/>
      <c r="I180" s="67"/>
      <c r="J180" s="67"/>
      <c r="K180" s="67"/>
      <c r="L180" s="67"/>
      <c r="M180" s="67"/>
      <c r="N180" s="67"/>
      <c r="O180" s="67"/>
      <c r="P180" s="67"/>
      <c r="Q180" s="67"/>
      <c r="R180" s="67"/>
    </row>
    <row r="181" spans="6:18" hidden="1">
      <c r="F181" s="67"/>
      <c r="G181" s="67"/>
      <c r="H181" s="67"/>
      <c r="I181" s="67"/>
      <c r="J181" s="67"/>
      <c r="K181" s="67"/>
      <c r="L181" s="67"/>
      <c r="M181" s="67"/>
      <c r="N181" s="67"/>
      <c r="O181" s="67"/>
      <c r="P181" s="67"/>
      <c r="Q181" s="67"/>
      <c r="R181" s="67"/>
    </row>
    <row r="182" spans="6:18" hidden="1">
      <c r="F182" s="67"/>
      <c r="G182" s="67"/>
      <c r="H182" s="67"/>
      <c r="I182" s="67"/>
      <c r="J182" s="67"/>
      <c r="K182" s="67"/>
      <c r="L182" s="67"/>
      <c r="M182" s="67"/>
      <c r="N182" s="67"/>
      <c r="O182" s="67"/>
      <c r="P182" s="67"/>
      <c r="Q182" s="67"/>
      <c r="R182" s="67"/>
    </row>
    <row r="183" spans="6:18" hidden="1">
      <c r="F183" s="67"/>
      <c r="G183" s="67"/>
      <c r="H183" s="67"/>
      <c r="I183" s="67"/>
      <c r="J183" s="67"/>
      <c r="K183" s="67"/>
      <c r="L183" s="67"/>
      <c r="M183" s="67"/>
      <c r="N183" s="67"/>
      <c r="O183" s="67"/>
      <c r="P183" s="67"/>
      <c r="Q183" s="67"/>
      <c r="R183" s="67"/>
    </row>
    <row r="184" spans="6:18" hidden="1">
      <c r="F184" s="67"/>
      <c r="G184" s="67"/>
      <c r="H184" s="67"/>
      <c r="I184" s="67"/>
      <c r="J184" s="67"/>
      <c r="K184" s="67"/>
      <c r="L184" s="67"/>
      <c r="M184" s="67"/>
      <c r="N184" s="67"/>
      <c r="O184" s="67"/>
      <c r="P184" s="67"/>
      <c r="Q184" s="67"/>
      <c r="R184" s="67"/>
    </row>
    <row r="185" spans="6:18" hidden="1">
      <c r="F185" s="67"/>
      <c r="G185" s="67"/>
      <c r="H185" s="67"/>
      <c r="I185" s="67"/>
      <c r="J185" s="67"/>
      <c r="K185" s="67"/>
      <c r="L185" s="67"/>
      <c r="M185" s="67"/>
      <c r="N185" s="67"/>
      <c r="O185" s="67"/>
      <c r="P185" s="67"/>
      <c r="Q185" s="67"/>
      <c r="R185" s="67"/>
    </row>
    <row r="186" spans="6:18" hidden="1">
      <c r="F186" s="67"/>
      <c r="G186" s="67"/>
      <c r="H186" s="67"/>
      <c r="I186" s="67"/>
      <c r="J186" s="67"/>
      <c r="K186" s="67"/>
      <c r="L186" s="67"/>
      <c r="M186" s="67"/>
      <c r="N186" s="67"/>
      <c r="O186" s="67"/>
      <c r="P186" s="67"/>
      <c r="Q186" s="67"/>
      <c r="R186" s="67"/>
    </row>
    <row r="187" spans="6:18" hidden="1">
      <c r="F187" s="67"/>
      <c r="G187" s="67"/>
      <c r="H187" s="67"/>
      <c r="I187" s="67"/>
      <c r="J187" s="67"/>
      <c r="K187" s="67"/>
      <c r="L187" s="67"/>
      <c r="M187" s="67"/>
      <c r="N187" s="67"/>
      <c r="O187" s="67"/>
      <c r="P187" s="67"/>
      <c r="Q187" s="67"/>
      <c r="R187" s="67"/>
    </row>
    <row r="188" spans="6:18" hidden="1">
      <c r="F188" s="67"/>
      <c r="G188" s="67"/>
      <c r="H188" s="67"/>
      <c r="I188" s="67"/>
      <c r="J188" s="67"/>
      <c r="K188" s="67"/>
      <c r="L188" s="67"/>
      <c r="M188" s="67"/>
      <c r="N188" s="67"/>
      <c r="O188" s="67"/>
      <c r="P188" s="67"/>
      <c r="Q188" s="67"/>
      <c r="R188" s="67"/>
    </row>
    <row r="189" spans="6:18" hidden="1">
      <c r="F189" s="67"/>
      <c r="G189" s="67"/>
      <c r="H189" s="67"/>
      <c r="I189" s="67"/>
      <c r="J189" s="67"/>
      <c r="K189" s="67"/>
      <c r="L189" s="67"/>
      <c r="M189" s="67"/>
      <c r="N189" s="67"/>
      <c r="O189" s="67"/>
      <c r="P189" s="67"/>
      <c r="Q189" s="67"/>
      <c r="R189" s="67"/>
    </row>
    <row r="190" spans="6:18" hidden="1">
      <c r="F190" s="67"/>
      <c r="G190" s="67"/>
      <c r="H190" s="67"/>
      <c r="I190" s="67"/>
      <c r="J190" s="67"/>
      <c r="K190" s="67"/>
      <c r="L190" s="67"/>
      <c r="M190" s="67"/>
      <c r="N190" s="67"/>
      <c r="O190" s="67"/>
      <c r="P190" s="67"/>
      <c r="Q190" s="67"/>
      <c r="R190" s="67"/>
    </row>
    <row r="191" spans="6:18" hidden="1">
      <c r="F191" s="67"/>
      <c r="G191" s="67"/>
      <c r="H191" s="67"/>
      <c r="I191" s="67"/>
      <c r="J191" s="67"/>
      <c r="K191" s="67"/>
      <c r="L191" s="67"/>
      <c r="M191" s="67"/>
      <c r="N191" s="67"/>
      <c r="O191" s="67"/>
      <c r="P191" s="67"/>
      <c r="Q191" s="67"/>
      <c r="R191" s="67"/>
    </row>
    <row r="192" spans="6:18" hidden="1">
      <c r="F192" s="67"/>
      <c r="G192" s="67"/>
      <c r="H192" s="67"/>
      <c r="I192" s="67"/>
      <c r="J192" s="67"/>
      <c r="K192" s="67"/>
      <c r="L192" s="67"/>
      <c r="M192" s="67"/>
      <c r="N192" s="67"/>
      <c r="O192" s="67"/>
      <c r="P192" s="67"/>
      <c r="Q192" s="67"/>
      <c r="R192" s="67"/>
    </row>
    <row r="193" spans="6:18" hidden="1">
      <c r="F193" s="67"/>
      <c r="G193" s="67"/>
      <c r="H193" s="67"/>
      <c r="I193" s="67"/>
      <c r="J193" s="67"/>
      <c r="K193" s="67"/>
      <c r="L193" s="67"/>
      <c r="M193" s="67"/>
      <c r="N193" s="67"/>
      <c r="O193" s="67"/>
      <c r="P193" s="67"/>
      <c r="Q193" s="67"/>
      <c r="R193" s="67"/>
    </row>
    <row r="194" spans="6:18" hidden="1">
      <c r="F194" s="67"/>
      <c r="G194" s="67"/>
      <c r="H194" s="67"/>
      <c r="I194" s="67"/>
      <c r="J194" s="67"/>
      <c r="K194" s="67"/>
      <c r="L194" s="67"/>
      <c r="M194" s="67"/>
      <c r="N194" s="67"/>
      <c r="O194" s="67"/>
      <c r="P194" s="67"/>
      <c r="Q194" s="67"/>
      <c r="R194" s="67"/>
    </row>
    <row r="195" spans="6:18" hidden="1">
      <c r="F195" s="67"/>
      <c r="G195" s="67"/>
      <c r="H195" s="67"/>
      <c r="I195" s="67"/>
      <c r="J195" s="67"/>
      <c r="K195" s="67"/>
      <c r="L195" s="67"/>
      <c r="M195" s="67"/>
      <c r="N195" s="67"/>
      <c r="O195" s="67"/>
      <c r="P195" s="67"/>
      <c r="Q195" s="67"/>
      <c r="R195" s="67"/>
    </row>
    <row r="196" spans="6:18" hidden="1">
      <c r="F196" s="67"/>
      <c r="G196" s="67"/>
      <c r="H196" s="67"/>
      <c r="I196" s="67"/>
      <c r="J196" s="67"/>
      <c r="K196" s="67"/>
      <c r="L196" s="67"/>
      <c r="M196" s="67"/>
      <c r="N196" s="67"/>
      <c r="O196" s="67"/>
      <c r="P196" s="67"/>
      <c r="Q196" s="67"/>
      <c r="R196" s="67"/>
    </row>
    <row r="197" spans="6:18" hidden="1">
      <c r="F197" s="67"/>
      <c r="G197" s="67"/>
      <c r="H197" s="67"/>
      <c r="I197" s="67"/>
      <c r="J197" s="67"/>
      <c r="K197" s="67"/>
      <c r="L197" s="67"/>
      <c r="M197" s="67"/>
      <c r="N197" s="67"/>
      <c r="O197" s="67"/>
      <c r="P197" s="67"/>
      <c r="Q197" s="67"/>
      <c r="R197" s="67"/>
    </row>
    <row r="198" spans="6:18" hidden="1">
      <c r="F198" s="67"/>
      <c r="G198" s="67"/>
      <c r="H198" s="67"/>
      <c r="I198" s="67"/>
      <c r="J198" s="67"/>
      <c r="K198" s="67"/>
      <c r="L198" s="67"/>
      <c r="M198" s="67"/>
      <c r="N198" s="67"/>
      <c r="O198" s="67"/>
      <c r="P198" s="67"/>
      <c r="Q198" s="67"/>
      <c r="R198" s="67"/>
    </row>
    <row r="199" spans="6:18" hidden="1">
      <c r="F199" s="67"/>
      <c r="G199" s="67"/>
      <c r="H199" s="67"/>
      <c r="I199" s="67"/>
      <c r="J199" s="67"/>
      <c r="K199" s="67"/>
      <c r="L199" s="67"/>
      <c r="M199" s="67"/>
      <c r="N199" s="67"/>
      <c r="O199" s="67"/>
      <c r="P199" s="67"/>
      <c r="Q199" s="67"/>
      <c r="R199" s="67"/>
    </row>
    <row r="200" spans="6:18" hidden="1">
      <c r="F200" s="67"/>
      <c r="G200" s="67"/>
      <c r="H200" s="67"/>
      <c r="I200" s="67"/>
      <c r="J200" s="67"/>
      <c r="K200" s="67"/>
      <c r="L200" s="67"/>
      <c r="M200" s="67"/>
      <c r="N200" s="67"/>
      <c r="O200" s="67"/>
      <c r="P200" s="67"/>
      <c r="Q200" s="67"/>
      <c r="R200" s="67"/>
    </row>
    <row r="201" spans="6:18" hidden="1">
      <c r="F201" s="67"/>
      <c r="G201" s="67"/>
      <c r="H201" s="67"/>
      <c r="I201" s="67"/>
      <c r="J201" s="67"/>
      <c r="K201" s="67"/>
      <c r="L201" s="67"/>
      <c r="M201" s="67"/>
      <c r="N201" s="67"/>
      <c r="O201" s="67"/>
      <c r="P201" s="67"/>
      <c r="Q201" s="67"/>
      <c r="R201" s="67"/>
    </row>
    <row r="202" spans="6:18" hidden="1">
      <c r="F202" s="67"/>
      <c r="G202" s="67"/>
      <c r="H202" s="67"/>
      <c r="I202" s="67"/>
      <c r="J202" s="67"/>
      <c r="K202" s="67"/>
      <c r="L202" s="67"/>
      <c r="M202" s="67"/>
      <c r="N202" s="67"/>
      <c r="O202" s="67"/>
      <c r="P202" s="67"/>
      <c r="Q202" s="67"/>
      <c r="R202" s="67"/>
    </row>
    <row r="203" spans="6:18" hidden="1">
      <c r="F203" s="67"/>
      <c r="G203" s="67"/>
      <c r="H203" s="67"/>
      <c r="I203" s="67"/>
      <c r="J203" s="67"/>
      <c r="K203" s="67"/>
      <c r="L203" s="67"/>
      <c r="M203" s="67"/>
      <c r="N203" s="67"/>
      <c r="O203" s="67"/>
      <c r="P203" s="67"/>
      <c r="Q203" s="67"/>
      <c r="R203" s="67"/>
    </row>
    <row r="204" spans="6:18" hidden="1">
      <c r="F204" s="67"/>
      <c r="G204" s="67"/>
      <c r="H204" s="67"/>
      <c r="I204" s="67"/>
      <c r="J204" s="67"/>
      <c r="K204" s="67"/>
      <c r="L204" s="67"/>
      <c r="M204" s="67"/>
      <c r="N204" s="67"/>
      <c r="O204" s="67"/>
      <c r="P204" s="67"/>
      <c r="Q204" s="67"/>
      <c r="R204" s="67"/>
    </row>
    <row r="205" spans="6:18" hidden="1">
      <c r="F205" s="67"/>
      <c r="G205" s="67"/>
      <c r="H205" s="67"/>
      <c r="I205" s="67"/>
      <c r="J205" s="67"/>
      <c r="K205" s="67"/>
      <c r="L205" s="67"/>
      <c r="M205" s="67"/>
      <c r="N205" s="67"/>
      <c r="O205" s="67"/>
      <c r="P205" s="67"/>
      <c r="Q205" s="67"/>
      <c r="R205" s="67"/>
    </row>
    <row r="206" spans="6:18" hidden="1">
      <c r="F206" s="67"/>
      <c r="G206" s="67"/>
      <c r="H206" s="67"/>
      <c r="I206" s="67"/>
      <c r="J206" s="67"/>
      <c r="K206" s="67"/>
      <c r="L206" s="67"/>
      <c r="M206" s="67"/>
      <c r="N206" s="67"/>
      <c r="O206" s="67"/>
      <c r="P206" s="67"/>
      <c r="Q206" s="67"/>
      <c r="R206" s="67"/>
    </row>
    <row r="207" spans="6:18" hidden="1">
      <c r="F207" s="67"/>
      <c r="G207" s="67"/>
      <c r="H207" s="67"/>
      <c r="I207" s="67"/>
      <c r="J207" s="67"/>
      <c r="K207" s="67"/>
      <c r="L207" s="67"/>
      <c r="M207" s="67"/>
      <c r="N207" s="67"/>
      <c r="O207" s="67"/>
      <c r="P207" s="67"/>
      <c r="Q207" s="67"/>
      <c r="R207" s="67"/>
    </row>
    <row r="208" spans="6:18" hidden="1">
      <c r="F208" s="67"/>
      <c r="G208" s="67"/>
      <c r="H208" s="67"/>
      <c r="I208" s="67"/>
      <c r="J208" s="67"/>
      <c r="K208" s="67"/>
      <c r="L208" s="67"/>
      <c r="M208" s="67"/>
      <c r="N208" s="67"/>
      <c r="O208" s="67"/>
      <c r="P208" s="67"/>
      <c r="Q208" s="67"/>
      <c r="R208" s="67"/>
    </row>
    <row r="209" spans="6:18" hidden="1">
      <c r="F209" s="67"/>
      <c r="G209" s="67"/>
      <c r="H209" s="67"/>
      <c r="I209" s="67"/>
      <c r="J209" s="67"/>
      <c r="K209" s="67"/>
      <c r="L209" s="67"/>
      <c r="M209" s="67"/>
      <c r="N209" s="67"/>
      <c r="O209" s="67"/>
      <c r="P209" s="67"/>
      <c r="Q209" s="67"/>
      <c r="R209" s="67"/>
    </row>
    <row r="210" spans="6:18" hidden="1">
      <c r="F210" s="67"/>
      <c r="G210" s="67"/>
      <c r="H210" s="67"/>
      <c r="I210" s="67"/>
      <c r="J210" s="67"/>
      <c r="K210" s="67"/>
      <c r="L210" s="67"/>
      <c r="M210" s="67"/>
      <c r="N210" s="67"/>
      <c r="O210" s="67"/>
      <c r="P210" s="67"/>
      <c r="Q210" s="67"/>
      <c r="R210" s="67"/>
    </row>
    <row r="211" spans="6:18" hidden="1">
      <c r="F211" s="67"/>
      <c r="G211" s="67"/>
      <c r="H211" s="67"/>
      <c r="I211" s="67"/>
      <c r="J211" s="67"/>
      <c r="K211" s="67"/>
      <c r="L211" s="67"/>
      <c r="M211" s="67"/>
      <c r="N211" s="67"/>
      <c r="O211" s="67"/>
      <c r="P211" s="67"/>
      <c r="Q211" s="67"/>
      <c r="R211" s="67"/>
    </row>
    <row r="212" spans="6:18" hidden="1">
      <c r="F212" s="67"/>
      <c r="G212" s="67"/>
      <c r="H212" s="67"/>
      <c r="I212" s="67"/>
      <c r="J212" s="67"/>
      <c r="K212" s="67"/>
      <c r="L212" s="67"/>
      <c r="M212" s="67"/>
      <c r="N212" s="67"/>
      <c r="O212" s="67"/>
      <c r="P212" s="67"/>
      <c r="Q212" s="67"/>
      <c r="R212" s="67"/>
    </row>
    <row r="213" spans="6:18" hidden="1">
      <c r="F213" s="67"/>
      <c r="G213" s="67"/>
      <c r="H213" s="67"/>
      <c r="I213" s="67"/>
      <c r="J213" s="67"/>
      <c r="K213" s="67"/>
      <c r="L213" s="67"/>
      <c r="M213" s="67"/>
      <c r="N213" s="67"/>
      <c r="O213" s="67"/>
      <c r="P213" s="67"/>
      <c r="Q213" s="67"/>
      <c r="R213" s="67"/>
    </row>
    <row r="214" spans="6:18" hidden="1">
      <c r="F214" s="67"/>
      <c r="G214" s="67"/>
      <c r="H214" s="67"/>
      <c r="I214" s="67"/>
      <c r="J214" s="67"/>
      <c r="K214" s="67"/>
      <c r="L214" s="67"/>
      <c r="M214" s="67"/>
      <c r="N214" s="67"/>
      <c r="O214" s="67"/>
      <c r="P214" s="67"/>
      <c r="Q214" s="67"/>
      <c r="R214" s="67"/>
    </row>
    <row r="215" spans="6:18" hidden="1">
      <c r="F215" s="67"/>
      <c r="G215" s="67"/>
      <c r="H215" s="67"/>
      <c r="I215" s="67"/>
      <c r="J215" s="67"/>
      <c r="K215" s="67"/>
      <c r="L215" s="67"/>
      <c r="M215" s="67"/>
      <c r="N215" s="67"/>
      <c r="O215" s="67"/>
      <c r="P215" s="67"/>
      <c r="Q215" s="67"/>
      <c r="R215" s="67"/>
    </row>
    <row r="216" spans="6:18" hidden="1">
      <c r="F216" s="67"/>
      <c r="G216" s="67"/>
      <c r="H216" s="67"/>
      <c r="I216" s="67"/>
      <c r="J216" s="67"/>
      <c r="K216" s="67"/>
      <c r="L216" s="67"/>
      <c r="M216" s="67"/>
      <c r="N216" s="67"/>
      <c r="O216" s="67"/>
      <c r="P216" s="67"/>
      <c r="Q216" s="67"/>
      <c r="R216" s="67"/>
    </row>
    <row r="217" spans="6:18" hidden="1">
      <c r="F217" s="67"/>
      <c r="G217" s="67"/>
      <c r="H217" s="67"/>
      <c r="I217" s="67"/>
      <c r="J217" s="67"/>
      <c r="K217" s="67"/>
      <c r="L217" s="67"/>
      <c r="M217" s="67"/>
      <c r="N217" s="67"/>
      <c r="O217" s="67"/>
      <c r="P217" s="67"/>
      <c r="Q217" s="67"/>
      <c r="R217" s="67"/>
    </row>
    <row r="218" spans="6:18" hidden="1">
      <c r="F218" s="67"/>
      <c r="G218" s="67"/>
      <c r="H218" s="67"/>
      <c r="I218" s="67"/>
      <c r="J218" s="67"/>
      <c r="K218" s="67"/>
      <c r="L218" s="67"/>
      <c r="M218" s="67"/>
      <c r="N218" s="67"/>
      <c r="O218" s="67"/>
      <c r="P218" s="67"/>
      <c r="Q218" s="67"/>
      <c r="R218" s="67"/>
    </row>
    <row r="219" spans="6:18" hidden="1">
      <c r="F219" s="67"/>
      <c r="G219" s="67"/>
      <c r="H219" s="67"/>
      <c r="I219" s="67"/>
      <c r="J219" s="67"/>
      <c r="K219" s="67"/>
      <c r="L219" s="67"/>
      <c r="M219" s="67"/>
      <c r="N219" s="67"/>
      <c r="O219" s="67"/>
      <c r="P219" s="67"/>
      <c r="Q219" s="67"/>
      <c r="R219" s="67"/>
    </row>
    <row r="220" spans="6:18" hidden="1">
      <c r="F220" s="67"/>
      <c r="G220" s="67"/>
      <c r="H220" s="67"/>
      <c r="I220" s="67"/>
      <c r="J220" s="67"/>
      <c r="K220" s="67"/>
      <c r="L220" s="67"/>
      <c r="M220" s="67"/>
      <c r="N220" s="67"/>
      <c r="O220" s="67"/>
      <c r="P220" s="67"/>
      <c r="Q220" s="67"/>
      <c r="R220" s="67"/>
    </row>
    <row r="221" spans="6:18" hidden="1">
      <c r="F221" s="67"/>
      <c r="G221" s="67"/>
      <c r="H221" s="67"/>
      <c r="I221" s="67"/>
      <c r="J221" s="67"/>
      <c r="K221" s="67"/>
      <c r="L221" s="67"/>
      <c r="M221" s="67"/>
      <c r="N221" s="67"/>
      <c r="O221" s="67"/>
      <c r="P221" s="67"/>
      <c r="Q221" s="67"/>
      <c r="R221" s="67"/>
    </row>
    <row r="222" spans="6:18" hidden="1">
      <c r="F222" s="67"/>
      <c r="G222" s="67"/>
      <c r="H222" s="67"/>
      <c r="I222" s="67"/>
      <c r="J222" s="67"/>
      <c r="K222" s="67"/>
      <c r="L222" s="67"/>
      <c r="M222" s="67"/>
      <c r="N222" s="67"/>
      <c r="O222" s="67"/>
      <c r="P222" s="67"/>
      <c r="Q222" s="67"/>
      <c r="R222" s="67"/>
    </row>
    <row r="223" spans="6:18" hidden="1">
      <c r="F223" s="67"/>
      <c r="G223" s="67"/>
      <c r="H223" s="67"/>
      <c r="I223" s="67"/>
      <c r="J223" s="67"/>
      <c r="K223" s="67"/>
      <c r="L223" s="67"/>
      <c r="M223" s="67"/>
      <c r="N223" s="67"/>
      <c r="O223" s="67"/>
      <c r="P223" s="67"/>
      <c r="Q223" s="67"/>
      <c r="R223" s="67"/>
    </row>
    <row r="224" spans="6:18" hidden="1">
      <c r="F224" s="67"/>
      <c r="G224" s="67"/>
      <c r="H224" s="67"/>
      <c r="I224" s="67"/>
      <c r="J224" s="67"/>
      <c r="K224" s="67"/>
      <c r="L224" s="67"/>
      <c r="M224" s="67"/>
      <c r="N224" s="67"/>
      <c r="O224" s="67"/>
      <c r="P224" s="67"/>
      <c r="Q224" s="67"/>
      <c r="R224" s="67"/>
    </row>
    <row r="225" spans="6:18" hidden="1">
      <c r="F225" s="67"/>
      <c r="G225" s="67"/>
      <c r="H225" s="67"/>
      <c r="I225" s="67"/>
      <c r="J225" s="67"/>
      <c r="K225" s="67"/>
      <c r="L225" s="67"/>
      <c r="M225" s="67"/>
      <c r="N225" s="67"/>
      <c r="O225" s="67"/>
      <c r="P225" s="67"/>
      <c r="Q225" s="67"/>
      <c r="R225" s="67"/>
    </row>
    <row r="226" spans="6:18" hidden="1">
      <c r="F226" s="67"/>
      <c r="G226" s="67"/>
      <c r="H226" s="67"/>
      <c r="I226" s="67"/>
      <c r="J226" s="67"/>
      <c r="K226" s="67"/>
      <c r="L226" s="67"/>
      <c r="M226" s="67"/>
      <c r="N226" s="67"/>
      <c r="O226" s="67"/>
      <c r="P226" s="67"/>
      <c r="Q226" s="67"/>
      <c r="R226" s="67"/>
    </row>
    <row r="227" spans="6:18" hidden="1">
      <c r="F227" s="67"/>
      <c r="G227" s="67"/>
      <c r="H227" s="67"/>
      <c r="I227" s="67"/>
      <c r="J227" s="67"/>
      <c r="K227" s="67"/>
      <c r="L227" s="67"/>
      <c r="M227" s="67"/>
      <c r="N227" s="67"/>
      <c r="O227" s="67"/>
      <c r="P227" s="67"/>
      <c r="Q227" s="67"/>
      <c r="R227" s="67"/>
    </row>
    <row r="228" spans="6:18" hidden="1">
      <c r="F228" s="67"/>
      <c r="G228" s="67"/>
      <c r="H228" s="67"/>
      <c r="I228" s="67"/>
      <c r="J228" s="67"/>
      <c r="K228" s="67"/>
      <c r="L228" s="67"/>
      <c r="M228" s="67"/>
      <c r="N228" s="67"/>
      <c r="O228" s="67"/>
      <c r="P228" s="67"/>
      <c r="Q228" s="67"/>
      <c r="R228" s="67"/>
    </row>
    <row r="229" spans="6:18" hidden="1">
      <c r="F229" s="67"/>
      <c r="G229" s="67"/>
      <c r="H229" s="67"/>
      <c r="I229" s="67"/>
      <c r="J229" s="67"/>
      <c r="K229" s="67"/>
      <c r="L229" s="67"/>
      <c r="M229" s="67"/>
      <c r="N229" s="67"/>
      <c r="O229" s="67"/>
      <c r="P229" s="67"/>
      <c r="Q229" s="67"/>
      <c r="R229" s="67"/>
    </row>
    <row r="230" spans="6:18" hidden="1">
      <c r="F230" s="67"/>
      <c r="G230" s="67"/>
      <c r="H230" s="67"/>
      <c r="I230" s="67"/>
      <c r="J230" s="67"/>
      <c r="K230" s="67"/>
      <c r="L230" s="67"/>
      <c r="M230" s="67"/>
      <c r="N230" s="67"/>
      <c r="O230" s="67"/>
      <c r="P230" s="67"/>
      <c r="Q230" s="67"/>
      <c r="R230" s="67"/>
    </row>
  </sheetData>
  <mergeCells count="39">
    <mergeCell ref="D158:D159"/>
    <mergeCell ref="D161:D162"/>
    <mergeCell ref="D164:D165"/>
    <mergeCell ref="D170:D171"/>
    <mergeCell ref="D167:D168"/>
    <mergeCell ref="D135:D136"/>
    <mergeCell ref="D138:D139"/>
    <mergeCell ref="D141:D142"/>
    <mergeCell ref="D150:D151"/>
    <mergeCell ref="D153:D154"/>
    <mergeCell ref="D144:D145"/>
    <mergeCell ref="D147:D148"/>
    <mergeCell ref="D116:D117"/>
    <mergeCell ref="D121:D122"/>
    <mergeCell ref="D124:D125"/>
    <mergeCell ref="D127:D128"/>
    <mergeCell ref="D130:D131"/>
    <mergeCell ref="D89:D91"/>
    <mergeCell ref="D97:D99"/>
    <mergeCell ref="D110:D111"/>
    <mergeCell ref="D113:D114"/>
    <mergeCell ref="D93:D95"/>
    <mergeCell ref="D59:D61"/>
    <mergeCell ref="D71:D73"/>
    <mergeCell ref="D75:D77"/>
    <mergeCell ref="D81:D83"/>
    <mergeCell ref="D85:D87"/>
    <mergeCell ref="D63:D65"/>
    <mergeCell ref="D67:D69"/>
    <mergeCell ref="D37:D39"/>
    <mergeCell ref="D41:D43"/>
    <mergeCell ref="D45:D47"/>
    <mergeCell ref="D51:D53"/>
    <mergeCell ref="D55:D57"/>
    <mergeCell ref="T6:X6"/>
    <mergeCell ref="D19:D21"/>
    <mergeCell ref="D23:D25"/>
    <mergeCell ref="D27:D29"/>
    <mergeCell ref="D33:D35"/>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CCB-5596-47D0-B097-75DAE33CA25E}">
  <sheetPr codeName="Sheet18">
    <tabColor theme="7"/>
    <pageSetUpPr autoPageBreaks="0"/>
  </sheetPr>
  <dimension ref="A1:Y74"/>
  <sheetViews>
    <sheetView zoomScaleNormal="100" workbookViewId="0">
      <selection activeCell="R1" sqref="R1:R1048576"/>
    </sheetView>
  </sheetViews>
  <sheetFormatPr defaultColWidth="0" defaultRowHeight="13.5" zeroHeight="1"/>
  <cols>
    <col min="1" max="1" width="1.765625" customWidth="1"/>
    <col min="2" max="2" width="9.23046875" customWidth="1"/>
    <col min="3" max="3" width="32.15234375" bestFit="1" customWidth="1"/>
    <col min="4" max="4" width="30.3828125" bestFit="1" customWidth="1"/>
    <col min="5" max="17" width="1.765625" customWidth="1"/>
    <col min="18" max="18" width="11.61328125" bestFit="1" customWidth="1"/>
    <col min="19" max="24" width="9.23046875" customWidth="1"/>
    <col min="25" max="25" width="0" hidden="1" customWidth="1"/>
    <col min="2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4"/>
      <c r="E3" s="4"/>
      <c r="F3" s="2"/>
      <c r="G3" s="2"/>
      <c r="H3" s="2"/>
      <c r="I3" s="2"/>
      <c r="J3" s="2"/>
      <c r="K3" s="2"/>
      <c r="L3" s="2"/>
      <c r="M3" s="2"/>
      <c r="N3" s="2"/>
      <c r="O3" s="2"/>
      <c r="P3" s="2"/>
      <c r="Q3" s="2"/>
      <c r="R3" s="2"/>
      <c r="S3" s="2"/>
      <c r="T3" s="2"/>
      <c r="U3" s="2"/>
      <c r="V3" s="2"/>
      <c r="W3" s="2"/>
      <c r="X3" s="2"/>
    </row>
    <row r="4" spans="1:24" ht="25.5" thickBot="1">
      <c r="A4" s="27" t="s">
        <v>48</v>
      </c>
      <c r="B4" s="27"/>
      <c r="C4" s="7"/>
      <c r="D4" s="7"/>
      <c r="E4" s="7"/>
      <c r="F4" s="7"/>
      <c r="G4" s="7"/>
      <c r="H4" s="7"/>
      <c r="I4" s="7"/>
      <c r="J4" s="7"/>
      <c r="K4" s="7"/>
      <c r="L4" s="7"/>
      <c r="M4" s="7"/>
      <c r="N4" s="7"/>
      <c r="O4" s="7"/>
      <c r="P4" s="7"/>
      <c r="Q4" s="7"/>
      <c r="R4" s="7"/>
      <c r="S4" s="7"/>
      <c r="T4" s="7"/>
      <c r="U4" s="7"/>
      <c r="V4" s="7"/>
      <c r="W4" s="7"/>
      <c r="X4" s="7"/>
    </row>
    <row r="5" spans="1:24"/>
    <row r="6" spans="1:24">
      <c r="S6" s="500" t="s">
        <v>280</v>
      </c>
      <c r="T6" s="501"/>
      <c r="U6" s="501"/>
      <c r="V6" s="501"/>
      <c r="W6" s="502"/>
    </row>
    <row r="7" spans="1:24" ht="14.5">
      <c r="A7" s="72"/>
      <c r="B7" s="67"/>
      <c r="C7" s="67" t="s">
        <v>868</v>
      </c>
      <c r="D7" s="67" t="s">
        <v>257</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45" t="s">
        <v>208</v>
      </c>
      <c r="T7" s="345" t="s">
        <v>7</v>
      </c>
      <c r="U7" s="345" t="s">
        <v>211</v>
      </c>
      <c r="V7" s="345" t="s">
        <v>212</v>
      </c>
      <c r="W7" s="345" t="s">
        <v>213</v>
      </c>
    </row>
    <row r="8" spans="1:24">
      <c r="F8" s="67"/>
      <c r="G8" s="67"/>
      <c r="H8" s="67"/>
    </row>
    <row r="9" spans="1:24" ht="18">
      <c r="A9" s="28"/>
      <c r="B9" s="29" t="s">
        <v>869</v>
      </c>
      <c r="C9" s="28"/>
      <c r="D9" s="28"/>
      <c r="E9" s="28"/>
      <c r="F9" s="28"/>
      <c r="G9" s="28"/>
      <c r="H9" s="28"/>
      <c r="I9" s="28"/>
      <c r="J9" s="28"/>
      <c r="K9" s="28"/>
      <c r="L9" s="28"/>
      <c r="M9" s="28"/>
      <c r="N9" s="28"/>
      <c r="O9" s="28"/>
      <c r="P9" s="28"/>
      <c r="Q9" s="28"/>
      <c r="R9" s="28"/>
      <c r="S9" s="28"/>
      <c r="T9" s="28"/>
      <c r="U9" s="28"/>
      <c r="V9" s="28"/>
      <c r="W9" s="28"/>
    </row>
    <row r="10" spans="1:24"/>
    <row r="11" spans="1:24">
      <c r="C11" s="67" t="s">
        <v>870</v>
      </c>
      <c r="D11" t="s">
        <v>871</v>
      </c>
      <c r="F11" s="75"/>
      <c r="G11" s="75"/>
      <c r="H11" s="75"/>
      <c r="R11" t="s">
        <v>768</v>
      </c>
      <c r="S11" s="414">
        <f>SUM(S19,S27,S35,S43,S51,S59,S67)</f>
        <v>0</v>
      </c>
      <c r="T11" s="414">
        <f t="shared" ref="T11:W11" si="0">SUM(T19,T27,T35,T43,T51,T59,T67)</f>
        <v>0</v>
      </c>
      <c r="U11" s="414">
        <f t="shared" si="0"/>
        <v>0</v>
      </c>
      <c r="V11" s="414">
        <f t="shared" si="0"/>
        <v>0</v>
      </c>
      <c r="W11" s="414">
        <f t="shared" si="0"/>
        <v>0</v>
      </c>
    </row>
    <row r="12" spans="1:24">
      <c r="D12" t="s">
        <v>872</v>
      </c>
      <c r="F12" s="75"/>
      <c r="G12" s="75"/>
      <c r="H12" s="75"/>
      <c r="R12" t="s">
        <v>768</v>
      </c>
      <c r="S12" s="414">
        <f t="shared" ref="S12:W15" si="1">SUM(S20,S28,S36,S44,S52,S60,S68)</f>
        <v>0</v>
      </c>
      <c r="T12" s="414">
        <f t="shared" si="1"/>
        <v>0</v>
      </c>
      <c r="U12" s="414">
        <f t="shared" si="1"/>
        <v>0</v>
      </c>
      <c r="V12" s="414">
        <f t="shared" si="1"/>
        <v>0</v>
      </c>
      <c r="W12" s="414">
        <f t="shared" si="1"/>
        <v>0</v>
      </c>
    </row>
    <row r="13" spans="1:24">
      <c r="D13" t="s">
        <v>873</v>
      </c>
      <c r="F13" s="75"/>
      <c r="G13" s="75"/>
      <c r="H13" s="75"/>
      <c r="R13" t="s">
        <v>768</v>
      </c>
      <c r="S13" s="414">
        <f t="shared" si="1"/>
        <v>0</v>
      </c>
      <c r="T13" s="414">
        <f t="shared" si="1"/>
        <v>0</v>
      </c>
      <c r="U13" s="414">
        <f t="shared" si="1"/>
        <v>0</v>
      </c>
      <c r="V13" s="414">
        <f t="shared" si="1"/>
        <v>0</v>
      </c>
      <c r="W13" s="414">
        <f t="shared" si="1"/>
        <v>0</v>
      </c>
    </row>
    <row r="14" spans="1:24">
      <c r="D14" t="s">
        <v>874</v>
      </c>
      <c r="F14" s="75"/>
      <c r="G14" s="75"/>
      <c r="H14" s="75"/>
      <c r="R14" t="s">
        <v>768</v>
      </c>
      <c r="S14" s="414">
        <f t="shared" si="1"/>
        <v>0</v>
      </c>
      <c r="T14" s="414">
        <f t="shared" si="1"/>
        <v>0</v>
      </c>
      <c r="U14" s="414">
        <f t="shared" si="1"/>
        <v>0</v>
      </c>
      <c r="V14" s="414">
        <f t="shared" si="1"/>
        <v>0</v>
      </c>
      <c r="W14" s="414">
        <f t="shared" si="1"/>
        <v>0</v>
      </c>
    </row>
    <row r="15" spans="1:24">
      <c r="D15" t="s">
        <v>875</v>
      </c>
      <c r="F15" s="75"/>
      <c r="G15" s="75"/>
      <c r="H15" s="75"/>
      <c r="R15" t="s">
        <v>768</v>
      </c>
      <c r="S15" s="414">
        <f t="shared" si="1"/>
        <v>0</v>
      </c>
      <c r="T15" s="414">
        <f t="shared" si="1"/>
        <v>0</v>
      </c>
      <c r="U15" s="414">
        <f t="shared" si="1"/>
        <v>0</v>
      </c>
      <c r="V15" s="414">
        <f t="shared" si="1"/>
        <v>0</v>
      </c>
      <c r="W15" s="414">
        <f t="shared" si="1"/>
        <v>0</v>
      </c>
    </row>
    <row r="16" spans="1:24">
      <c r="D16" t="s">
        <v>876</v>
      </c>
      <c r="F16" s="75"/>
      <c r="G16" s="75"/>
      <c r="H16" s="75"/>
      <c r="R16" t="s">
        <v>768</v>
      </c>
      <c r="S16" s="414">
        <f>SUM(S11:S15)</f>
        <v>0</v>
      </c>
      <c r="T16" s="414">
        <f t="shared" ref="T16:W16" si="2">SUM(T11:T15)</f>
        <v>0</v>
      </c>
      <c r="U16" s="414">
        <f t="shared" si="2"/>
        <v>0</v>
      </c>
      <c r="V16" s="414">
        <f t="shared" si="2"/>
        <v>0</v>
      </c>
      <c r="W16" s="414">
        <f t="shared" si="2"/>
        <v>0</v>
      </c>
    </row>
    <row r="17" spans="3:23">
      <c r="D17" s="67" t="s">
        <v>877</v>
      </c>
      <c r="F17" s="75"/>
      <c r="G17" s="75"/>
      <c r="H17" s="75"/>
      <c r="R17" t="s">
        <v>768</v>
      </c>
      <c r="S17" s="415">
        <f>SUM(S12:S15)</f>
        <v>0</v>
      </c>
      <c r="T17" s="415">
        <f t="shared" ref="T17:W17" si="3">SUM(T12:T15)</f>
        <v>0</v>
      </c>
      <c r="U17" s="415">
        <f t="shared" si="3"/>
        <v>0</v>
      </c>
      <c r="V17" s="415">
        <f t="shared" si="3"/>
        <v>0</v>
      </c>
      <c r="W17" s="415">
        <f t="shared" si="3"/>
        <v>0</v>
      </c>
    </row>
    <row r="18" spans="3:23"/>
    <row r="19" spans="3:23">
      <c r="C19" s="416"/>
      <c r="D19" t="s">
        <v>871</v>
      </c>
      <c r="F19" s="75"/>
      <c r="G19" s="75"/>
      <c r="H19" s="75"/>
      <c r="R19" t="s">
        <v>768</v>
      </c>
      <c r="S19" s="416"/>
      <c r="T19" s="416"/>
      <c r="U19" s="416"/>
      <c r="V19" s="416"/>
      <c r="W19" s="416"/>
    </row>
    <row r="20" spans="3:23">
      <c r="D20" t="s">
        <v>872</v>
      </c>
      <c r="F20" s="75"/>
      <c r="G20" s="75"/>
      <c r="H20" s="75"/>
      <c r="R20" t="s">
        <v>768</v>
      </c>
      <c r="S20" s="416"/>
      <c r="T20" s="416"/>
      <c r="U20" s="416"/>
      <c r="V20" s="416"/>
      <c r="W20" s="416"/>
    </row>
    <row r="21" spans="3:23">
      <c r="D21" t="s">
        <v>873</v>
      </c>
      <c r="F21" s="75"/>
      <c r="G21" s="75"/>
      <c r="H21" s="75"/>
      <c r="R21" t="s">
        <v>768</v>
      </c>
      <c r="S21" s="416"/>
      <c r="T21" s="416"/>
      <c r="U21" s="416"/>
      <c r="V21" s="416"/>
      <c r="W21" s="416"/>
    </row>
    <row r="22" spans="3:23">
      <c r="D22" t="s">
        <v>874</v>
      </c>
      <c r="F22" s="75"/>
      <c r="G22" s="75"/>
      <c r="H22" s="75"/>
      <c r="R22" t="s">
        <v>768</v>
      </c>
      <c r="S22" s="416"/>
      <c r="T22" s="416"/>
      <c r="U22" s="416"/>
      <c r="V22" s="416"/>
      <c r="W22" s="416"/>
    </row>
    <row r="23" spans="3:23">
      <c r="D23" t="s">
        <v>875</v>
      </c>
      <c r="F23" s="75"/>
      <c r="G23" s="75"/>
      <c r="H23" s="75"/>
      <c r="R23" t="s">
        <v>768</v>
      </c>
      <c r="S23" s="416"/>
      <c r="T23" s="416"/>
      <c r="U23" s="416"/>
      <c r="V23" s="416"/>
      <c r="W23" s="416"/>
    </row>
    <row r="24" spans="3:23">
      <c r="D24" t="s">
        <v>876</v>
      </c>
      <c r="F24" s="75"/>
      <c r="G24" s="75"/>
      <c r="H24" s="75"/>
      <c r="R24" t="s">
        <v>768</v>
      </c>
      <c r="S24" s="414">
        <f>SUM(S19:S23)</f>
        <v>0</v>
      </c>
      <c r="T24" s="414">
        <f t="shared" ref="T24:W24" si="4">SUM(T19:T23)</f>
        <v>0</v>
      </c>
      <c r="U24" s="414">
        <f t="shared" si="4"/>
        <v>0</v>
      </c>
      <c r="V24" s="414">
        <f t="shared" si="4"/>
        <v>0</v>
      </c>
      <c r="W24" s="414">
        <f t="shared" si="4"/>
        <v>0</v>
      </c>
    </row>
    <row r="25" spans="3:23">
      <c r="D25" s="67" t="s">
        <v>877</v>
      </c>
      <c r="F25" s="75"/>
      <c r="G25" s="75"/>
      <c r="H25" s="75"/>
      <c r="R25" t="s">
        <v>768</v>
      </c>
      <c r="S25" s="417">
        <f>SUM(S20:S23)</f>
        <v>0</v>
      </c>
      <c r="T25" s="417">
        <f t="shared" ref="T25:W25" si="5">SUM(T20:T23)</f>
        <v>0</v>
      </c>
      <c r="U25" s="417">
        <f t="shared" si="5"/>
        <v>0</v>
      </c>
      <c r="V25" s="417">
        <f t="shared" si="5"/>
        <v>0</v>
      </c>
      <c r="W25" s="417">
        <f t="shared" si="5"/>
        <v>0</v>
      </c>
    </row>
    <row r="26" spans="3:23"/>
    <row r="27" spans="3:23">
      <c r="C27" s="416"/>
      <c r="D27" t="s">
        <v>871</v>
      </c>
      <c r="F27" s="75"/>
      <c r="G27" s="75"/>
      <c r="H27" s="75"/>
      <c r="R27" t="s">
        <v>768</v>
      </c>
      <c r="S27" s="416"/>
      <c r="T27" s="416"/>
      <c r="U27" s="416"/>
      <c r="V27" s="416"/>
      <c r="W27" s="416"/>
    </row>
    <row r="28" spans="3:23">
      <c r="D28" t="s">
        <v>872</v>
      </c>
      <c r="F28" s="75"/>
      <c r="G28" s="75"/>
      <c r="H28" s="75"/>
      <c r="R28" t="s">
        <v>768</v>
      </c>
      <c r="S28" s="416"/>
      <c r="T28" s="416"/>
      <c r="U28" s="416"/>
      <c r="V28" s="416"/>
      <c r="W28" s="416"/>
    </row>
    <row r="29" spans="3:23">
      <c r="D29" t="s">
        <v>873</v>
      </c>
      <c r="F29" s="75"/>
      <c r="G29" s="75"/>
      <c r="H29" s="75"/>
      <c r="R29" t="s">
        <v>768</v>
      </c>
      <c r="S29" s="416"/>
      <c r="T29" s="416"/>
      <c r="U29" s="416"/>
      <c r="V29" s="416"/>
      <c r="W29" s="416"/>
    </row>
    <row r="30" spans="3:23">
      <c r="D30" t="s">
        <v>874</v>
      </c>
      <c r="F30" s="75"/>
      <c r="G30" s="75"/>
      <c r="H30" s="75"/>
      <c r="R30" t="s">
        <v>768</v>
      </c>
      <c r="S30" s="416"/>
      <c r="T30" s="416"/>
      <c r="U30" s="416"/>
      <c r="V30" s="416"/>
      <c r="W30" s="416"/>
    </row>
    <row r="31" spans="3:23">
      <c r="D31" t="s">
        <v>875</v>
      </c>
      <c r="F31" s="75"/>
      <c r="G31" s="75"/>
      <c r="H31" s="75"/>
      <c r="R31" t="s">
        <v>768</v>
      </c>
      <c r="S31" s="416"/>
      <c r="T31" s="416"/>
      <c r="U31" s="416"/>
      <c r="V31" s="416"/>
      <c r="W31" s="416"/>
    </row>
    <row r="32" spans="3:23">
      <c r="D32" t="s">
        <v>876</v>
      </c>
      <c r="F32" s="75"/>
      <c r="G32" s="75"/>
      <c r="H32" s="75"/>
      <c r="R32" t="s">
        <v>768</v>
      </c>
      <c r="S32" s="414">
        <f>SUM(S27:S31)</f>
        <v>0</v>
      </c>
      <c r="T32" s="414">
        <f t="shared" ref="T32:W32" si="6">SUM(T27:T31)</f>
        <v>0</v>
      </c>
      <c r="U32" s="414">
        <f t="shared" si="6"/>
        <v>0</v>
      </c>
      <c r="V32" s="414">
        <f t="shared" si="6"/>
        <v>0</v>
      </c>
      <c r="W32" s="414">
        <f t="shared" si="6"/>
        <v>0</v>
      </c>
    </row>
    <row r="33" spans="3:23">
      <c r="D33" s="67" t="s">
        <v>877</v>
      </c>
      <c r="F33" s="75"/>
      <c r="G33" s="75"/>
      <c r="H33" s="75"/>
      <c r="R33" t="s">
        <v>768</v>
      </c>
      <c r="S33" s="417">
        <f>SUM(S28:S31)</f>
        <v>0</v>
      </c>
      <c r="T33" s="417">
        <f t="shared" ref="T33:W33" si="7">SUM(T28:T31)</f>
        <v>0</v>
      </c>
      <c r="U33" s="417">
        <f t="shared" si="7"/>
        <v>0</v>
      </c>
      <c r="V33" s="417">
        <f t="shared" si="7"/>
        <v>0</v>
      </c>
      <c r="W33" s="417">
        <f t="shared" si="7"/>
        <v>0</v>
      </c>
    </row>
    <row r="34" spans="3:23"/>
    <row r="35" spans="3:23">
      <c r="C35" s="416"/>
      <c r="D35" t="s">
        <v>871</v>
      </c>
      <c r="F35" s="75"/>
      <c r="G35" s="75"/>
      <c r="H35" s="75"/>
      <c r="R35" t="s">
        <v>768</v>
      </c>
      <c r="S35" s="416"/>
      <c r="T35" s="416"/>
      <c r="U35" s="416"/>
      <c r="V35" s="416"/>
      <c r="W35" s="416"/>
    </row>
    <row r="36" spans="3:23">
      <c r="D36" t="s">
        <v>872</v>
      </c>
      <c r="F36" s="75"/>
      <c r="G36" s="75"/>
      <c r="H36" s="75"/>
      <c r="R36" t="s">
        <v>768</v>
      </c>
      <c r="S36" s="416"/>
      <c r="T36" s="416"/>
      <c r="U36" s="416"/>
      <c r="V36" s="416"/>
      <c r="W36" s="416"/>
    </row>
    <row r="37" spans="3:23">
      <c r="D37" t="s">
        <v>873</v>
      </c>
      <c r="F37" s="75"/>
      <c r="G37" s="75"/>
      <c r="H37" s="75"/>
      <c r="R37" t="s">
        <v>768</v>
      </c>
      <c r="S37" s="416"/>
      <c r="T37" s="416"/>
      <c r="U37" s="416"/>
      <c r="V37" s="416"/>
      <c r="W37" s="416"/>
    </row>
    <row r="38" spans="3:23">
      <c r="D38" t="s">
        <v>874</v>
      </c>
      <c r="F38" s="75"/>
      <c r="G38" s="75"/>
      <c r="H38" s="75"/>
      <c r="R38" t="s">
        <v>768</v>
      </c>
      <c r="S38" s="416"/>
      <c r="T38" s="416"/>
      <c r="U38" s="416"/>
      <c r="V38" s="416"/>
      <c r="W38" s="416"/>
    </row>
    <row r="39" spans="3:23">
      <c r="D39" t="s">
        <v>875</v>
      </c>
      <c r="F39" s="75"/>
      <c r="G39" s="75"/>
      <c r="H39" s="75"/>
      <c r="R39" t="s">
        <v>768</v>
      </c>
      <c r="S39" s="416"/>
      <c r="T39" s="416"/>
      <c r="U39" s="416"/>
      <c r="V39" s="416"/>
      <c r="W39" s="416"/>
    </row>
    <row r="40" spans="3:23">
      <c r="D40" t="s">
        <v>876</v>
      </c>
      <c r="F40" s="75"/>
      <c r="G40" s="75"/>
      <c r="H40" s="75"/>
      <c r="R40" t="s">
        <v>768</v>
      </c>
      <c r="S40" s="414">
        <f>SUM(S35:S39)</f>
        <v>0</v>
      </c>
      <c r="T40" s="414">
        <f t="shared" ref="T40" si="8">SUM(T35:T39)</f>
        <v>0</v>
      </c>
      <c r="U40" s="414">
        <f t="shared" ref="U40" si="9">SUM(U35:U39)</f>
        <v>0</v>
      </c>
      <c r="V40" s="414">
        <f t="shared" ref="V40" si="10">SUM(V35:V39)</f>
        <v>0</v>
      </c>
      <c r="W40" s="414">
        <f t="shared" ref="W40" si="11">SUM(W35:W39)</f>
        <v>0</v>
      </c>
    </row>
    <row r="41" spans="3:23">
      <c r="D41" s="67" t="s">
        <v>877</v>
      </c>
      <c r="F41" s="75"/>
      <c r="G41" s="75"/>
      <c r="H41" s="75"/>
      <c r="R41" t="s">
        <v>768</v>
      </c>
      <c r="S41" s="417">
        <f>SUM(S36:S39)</f>
        <v>0</v>
      </c>
      <c r="T41" s="417">
        <f t="shared" ref="T41:W41" si="12">SUM(T36:T39)</f>
        <v>0</v>
      </c>
      <c r="U41" s="417">
        <f t="shared" si="12"/>
        <v>0</v>
      </c>
      <c r="V41" s="417">
        <f t="shared" si="12"/>
        <v>0</v>
      </c>
      <c r="W41" s="417">
        <f t="shared" si="12"/>
        <v>0</v>
      </c>
    </row>
    <row r="42" spans="3:23"/>
    <row r="43" spans="3:23">
      <c r="C43" s="416"/>
      <c r="D43" t="s">
        <v>871</v>
      </c>
      <c r="F43" s="75"/>
      <c r="G43" s="75"/>
      <c r="H43" s="75"/>
      <c r="R43" t="s">
        <v>768</v>
      </c>
      <c r="S43" s="416"/>
      <c r="T43" s="416"/>
      <c r="U43" s="416"/>
      <c r="V43" s="416"/>
      <c r="W43" s="416"/>
    </row>
    <row r="44" spans="3:23">
      <c r="D44" t="s">
        <v>872</v>
      </c>
      <c r="F44" s="75"/>
      <c r="G44" s="75"/>
      <c r="H44" s="75"/>
      <c r="R44" t="s">
        <v>768</v>
      </c>
      <c r="S44" s="416"/>
      <c r="T44" s="416"/>
      <c r="U44" s="416"/>
      <c r="V44" s="416"/>
      <c r="W44" s="416"/>
    </row>
    <row r="45" spans="3:23">
      <c r="D45" t="s">
        <v>873</v>
      </c>
      <c r="F45" s="75"/>
      <c r="G45" s="75"/>
      <c r="H45" s="75"/>
      <c r="R45" t="s">
        <v>768</v>
      </c>
      <c r="S45" s="416"/>
      <c r="T45" s="416"/>
      <c r="U45" s="416"/>
      <c r="V45" s="416"/>
      <c r="W45" s="416"/>
    </row>
    <row r="46" spans="3:23">
      <c r="D46" t="s">
        <v>874</v>
      </c>
      <c r="F46" s="75"/>
      <c r="G46" s="75"/>
      <c r="H46" s="75"/>
      <c r="R46" t="s">
        <v>768</v>
      </c>
      <c r="S46" s="416"/>
      <c r="T46" s="416"/>
      <c r="U46" s="416"/>
      <c r="V46" s="416"/>
      <c r="W46" s="416"/>
    </row>
    <row r="47" spans="3:23">
      <c r="D47" t="s">
        <v>875</v>
      </c>
      <c r="F47" s="75"/>
      <c r="G47" s="75"/>
      <c r="H47" s="75"/>
      <c r="R47" t="s">
        <v>768</v>
      </c>
      <c r="S47" s="416"/>
      <c r="T47" s="416"/>
      <c r="U47" s="416"/>
      <c r="V47" s="416"/>
      <c r="W47" s="416"/>
    </row>
    <row r="48" spans="3:23">
      <c r="D48" t="s">
        <v>876</v>
      </c>
      <c r="F48" s="75"/>
      <c r="G48" s="75"/>
      <c r="H48" s="75"/>
      <c r="R48" t="s">
        <v>768</v>
      </c>
      <c r="S48" s="414">
        <f>SUM(S43:S47)</f>
        <v>0</v>
      </c>
      <c r="T48" s="414">
        <f t="shared" ref="T48" si="13">SUM(T43:T47)</f>
        <v>0</v>
      </c>
      <c r="U48" s="414">
        <f t="shared" ref="U48" si="14">SUM(U43:U47)</f>
        <v>0</v>
      </c>
      <c r="V48" s="414">
        <f t="shared" ref="V48" si="15">SUM(V43:V47)</f>
        <v>0</v>
      </c>
      <c r="W48" s="414">
        <f t="shared" ref="W48" si="16">SUM(W43:W47)</f>
        <v>0</v>
      </c>
    </row>
    <row r="49" spans="3:23">
      <c r="D49" s="67" t="s">
        <v>877</v>
      </c>
      <c r="F49" s="75"/>
      <c r="G49" s="75"/>
      <c r="H49" s="75"/>
      <c r="R49" t="s">
        <v>768</v>
      </c>
      <c r="S49" s="417">
        <f>SUM(S44:S47)</f>
        <v>0</v>
      </c>
      <c r="T49" s="417">
        <f t="shared" ref="T49:V49" si="17">SUM(T44:T47)</f>
        <v>0</v>
      </c>
      <c r="U49" s="417">
        <f t="shared" si="17"/>
        <v>0</v>
      </c>
      <c r="V49" s="417">
        <f t="shared" si="17"/>
        <v>0</v>
      </c>
      <c r="W49" s="417">
        <f>SUM(W44:W47)</f>
        <v>0</v>
      </c>
    </row>
    <row r="50" spans="3:23"/>
    <row r="51" spans="3:23">
      <c r="C51" s="416"/>
      <c r="D51" t="s">
        <v>871</v>
      </c>
      <c r="F51" s="75"/>
      <c r="G51" s="75"/>
      <c r="H51" s="75"/>
      <c r="R51" t="s">
        <v>768</v>
      </c>
      <c r="S51" s="416"/>
      <c r="T51" s="416"/>
      <c r="U51" s="416"/>
      <c r="V51" s="416"/>
      <c r="W51" s="416"/>
    </row>
    <row r="52" spans="3:23">
      <c r="D52" t="s">
        <v>872</v>
      </c>
      <c r="F52" s="75"/>
      <c r="G52" s="75"/>
      <c r="H52" s="75"/>
      <c r="R52" t="s">
        <v>768</v>
      </c>
      <c r="S52" s="416"/>
      <c r="T52" s="416"/>
      <c r="U52" s="416"/>
      <c r="V52" s="416"/>
      <c r="W52" s="416"/>
    </row>
    <row r="53" spans="3:23">
      <c r="D53" t="s">
        <v>873</v>
      </c>
      <c r="F53" s="75"/>
      <c r="G53" s="75"/>
      <c r="H53" s="75"/>
      <c r="R53" t="s">
        <v>768</v>
      </c>
      <c r="S53" s="416"/>
      <c r="T53" s="416"/>
      <c r="U53" s="416"/>
      <c r="V53" s="416"/>
      <c r="W53" s="416"/>
    </row>
    <row r="54" spans="3:23">
      <c r="D54" t="s">
        <v>874</v>
      </c>
      <c r="F54" s="75"/>
      <c r="G54" s="75"/>
      <c r="H54" s="75"/>
      <c r="R54" t="s">
        <v>768</v>
      </c>
      <c r="S54" s="416"/>
      <c r="T54" s="416"/>
      <c r="U54" s="416"/>
      <c r="V54" s="416"/>
      <c r="W54" s="416"/>
    </row>
    <row r="55" spans="3:23">
      <c r="D55" t="s">
        <v>875</v>
      </c>
      <c r="F55" s="75"/>
      <c r="G55" s="75"/>
      <c r="H55" s="75"/>
      <c r="R55" t="s">
        <v>768</v>
      </c>
      <c r="S55" s="416"/>
      <c r="T55" s="416"/>
      <c r="U55" s="416"/>
      <c r="V55" s="416"/>
      <c r="W55" s="416"/>
    </row>
    <row r="56" spans="3:23">
      <c r="D56" t="s">
        <v>876</v>
      </c>
      <c r="F56" s="75"/>
      <c r="G56" s="75"/>
      <c r="H56" s="75"/>
      <c r="R56" t="s">
        <v>768</v>
      </c>
      <c r="S56" s="414">
        <f>SUM(S51:S55)</f>
        <v>0</v>
      </c>
      <c r="T56" s="414">
        <f>SUM(T51:T55)</f>
        <v>0</v>
      </c>
      <c r="U56" s="414">
        <f t="shared" ref="U56" si="18">SUM(U51:U55)</f>
        <v>0</v>
      </c>
      <c r="V56" s="414">
        <f t="shared" ref="V56" si="19">SUM(V51:V55)</f>
        <v>0</v>
      </c>
      <c r="W56" s="414">
        <f t="shared" ref="W56" si="20">SUM(W51:W55)</f>
        <v>0</v>
      </c>
    </row>
    <row r="57" spans="3:23">
      <c r="D57" s="67" t="s">
        <v>877</v>
      </c>
      <c r="F57" s="75"/>
      <c r="G57" s="75"/>
      <c r="H57" s="75"/>
      <c r="R57" t="s">
        <v>768</v>
      </c>
      <c r="S57" s="417">
        <f>SUM(S52:S55)</f>
        <v>0</v>
      </c>
      <c r="T57" s="417">
        <f t="shared" ref="T57:W57" si="21">SUM(T52:T55)</f>
        <v>0</v>
      </c>
      <c r="U57" s="417">
        <f t="shared" si="21"/>
        <v>0</v>
      </c>
      <c r="V57" s="417">
        <f t="shared" si="21"/>
        <v>0</v>
      </c>
      <c r="W57" s="417">
        <f t="shared" si="21"/>
        <v>0</v>
      </c>
    </row>
    <row r="58" spans="3:23"/>
    <row r="59" spans="3:23">
      <c r="C59" s="416"/>
      <c r="D59" t="s">
        <v>871</v>
      </c>
      <c r="F59" s="75"/>
      <c r="G59" s="75"/>
      <c r="H59" s="75"/>
      <c r="R59" t="s">
        <v>768</v>
      </c>
      <c r="S59" s="416"/>
      <c r="T59" s="416"/>
      <c r="U59" s="416"/>
      <c r="V59" s="416"/>
      <c r="W59" s="416"/>
    </row>
    <row r="60" spans="3:23">
      <c r="D60" t="s">
        <v>872</v>
      </c>
      <c r="F60" s="75"/>
      <c r="G60" s="75"/>
      <c r="H60" s="75"/>
      <c r="R60" t="s">
        <v>768</v>
      </c>
      <c r="S60" s="416"/>
      <c r="T60" s="416"/>
      <c r="U60" s="416"/>
      <c r="V60" s="416"/>
      <c r="W60" s="416"/>
    </row>
    <row r="61" spans="3:23">
      <c r="D61" t="s">
        <v>873</v>
      </c>
      <c r="F61" s="75"/>
      <c r="G61" s="75"/>
      <c r="H61" s="75"/>
      <c r="R61" t="s">
        <v>768</v>
      </c>
      <c r="S61" s="416"/>
      <c r="T61" s="416"/>
      <c r="U61" s="416"/>
      <c r="V61" s="416"/>
      <c r="W61" s="416"/>
    </row>
    <row r="62" spans="3:23">
      <c r="D62" t="s">
        <v>874</v>
      </c>
      <c r="F62" s="75"/>
      <c r="G62" s="75"/>
      <c r="H62" s="75"/>
      <c r="R62" t="s">
        <v>768</v>
      </c>
      <c r="S62" s="416"/>
      <c r="T62" s="416"/>
      <c r="U62" s="416"/>
      <c r="V62" s="416"/>
      <c r="W62" s="416"/>
    </row>
    <row r="63" spans="3:23">
      <c r="D63" t="s">
        <v>875</v>
      </c>
      <c r="F63" s="75"/>
      <c r="G63" s="75"/>
      <c r="H63" s="75"/>
      <c r="R63" t="s">
        <v>768</v>
      </c>
      <c r="S63" s="416"/>
      <c r="T63" s="416"/>
      <c r="U63" s="416"/>
      <c r="V63" s="416"/>
      <c r="W63" s="416"/>
    </row>
    <row r="64" spans="3:23">
      <c r="D64" t="s">
        <v>876</v>
      </c>
      <c r="F64" s="75"/>
      <c r="G64" s="75"/>
      <c r="H64" s="75"/>
      <c r="R64" t="s">
        <v>768</v>
      </c>
      <c r="S64" s="414">
        <f>SUM(S59:S63)</f>
        <v>0</v>
      </c>
      <c r="T64" s="414">
        <f t="shared" ref="T64" si="22">SUM(T59:T63)</f>
        <v>0</v>
      </c>
      <c r="U64" s="414">
        <f t="shared" ref="U64" si="23">SUM(U59:U63)</f>
        <v>0</v>
      </c>
      <c r="V64" s="414">
        <f t="shared" ref="V64" si="24">SUM(V59:V63)</f>
        <v>0</v>
      </c>
      <c r="W64" s="414">
        <f t="shared" ref="W64" si="25">SUM(W59:W63)</f>
        <v>0</v>
      </c>
    </row>
    <row r="65" spans="1:23" ht="14.5">
      <c r="A65" s="72"/>
      <c r="B65" s="72"/>
      <c r="D65" s="67" t="s">
        <v>877</v>
      </c>
      <c r="F65" s="75"/>
      <c r="G65" s="75"/>
      <c r="H65" s="75"/>
      <c r="R65" t="s">
        <v>768</v>
      </c>
      <c r="S65" s="417">
        <f>SUM(S60:S63)</f>
        <v>0</v>
      </c>
      <c r="T65" s="417">
        <f t="shared" ref="T65:W65" si="26">SUM(T60:T63)</f>
        <v>0</v>
      </c>
      <c r="U65" s="417">
        <f>SUM(U60:U63)</f>
        <v>0</v>
      </c>
      <c r="V65" s="417">
        <f t="shared" si="26"/>
        <v>0</v>
      </c>
      <c r="W65" s="417">
        <f t="shared" si="26"/>
        <v>0</v>
      </c>
    </row>
    <row r="66" spans="1:23"/>
    <row r="67" spans="1:23">
      <c r="C67" s="416"/>
      <c r="D67" t="s">
        <v>871</v>
      </c>
      <c r="F67" s="75"/>
      <c r="G67" s="75"/>
      <c r="H67" s="75"/>
      <c r="R67" t="s">
        <v>768</v>
      </c>
      <c r="S67" s="416"/>
      <c r="T67" s="416"/>
      <c r="U67" s="416"/>
      <c r="V67" s="416"/>
      <c r="W67" s="416"/>
    </row>
    <row r="68" spans="1:23">
      <c r="D68" t="s">
        <v>872</v>
      </c>
      <c r="F68" s="75"/>
      <c r="G68" s="75"/>
      <c r="H68" s="75"/>
      <c r="R68" t="s">
        <v>768</v>
      </c>
      <c r="S68" s="416"/>
      <c r="T68" s="416"/>
      <c r="U68" s="416"/>
      <c r="V68" s="416"/>
      <c r="W68" s="416"/>
    </row>
    <row r="69" spans="1:23">
      <c r="D69" t="s">
        <v>873</v>
      </c>
      <c r="F69" s="75"/>
      <c r="G69" s="75"/>
      <c r="H69" s="75"/>
      <c r="R69" t="s">
        <v>768</v>
      </c>
      <c r="S69" s="416"/>
      <c r="T69" s="416"/>
      <c r="U69" s="416"/>
      <c r="V69" s="416"/>
      <c r="W69" s="416"/>
    </row>
    <row r="70" spans="1:23">
      <c r="D70" t="s">
        <v>874</v>
      </c>
      <c r="F70" s="75"/>
      <c r="G70" s="75"/>
      <c r="H70" s="75"/>
      <c r="R70" t="s">
        <v>768</v>
      </c>
      <c r="S70" s="416"/>
      <c r="T70" s="416"/>
      <c r="U70" s="416"/>
      <c r="V70" s="416"/>
      <c r="W70" s="416"/>
    </row>
    <row r="71" spans="1:23">
      <c r="D71" t="s">
        <v>875</v>
      </c>
      <c r="F71" s="75"/>
      <c r="G71" s="75"/>
      <c r="H71" s="75"/>
      <c r="R71" t="s">
        <v>768</v>
      </c>
      <c r="S71" s="416"/>
      <c r="T71" s="416"/>
      <c r="U71" s="416"/>
      <c r="V71" s="416"/>
      <c r="W71" s="416"/>
    </row>
    <row r="72" spans="1:23">
      <c r="D72" t="s">
        <v>876</v>
      </c>
      <c r="F72" s="75"/>
      <c r="G72" s="75"/>
      <c r="H72" s="75"/>
      <c r="R72" t="s">
        <v>768</v>
      </c>
      <c r="S72" s="414">
        <f>SUM(S67:S71)</f>
        <v>0</v>
      </c>
      <c r="T72" s="414">
        <f>SUM(T67:T71)</f>
        <v>0</v>
      </c>
      <c r="U72" s="414">
        <f t="shared" ref="U72" si="27">SUM(U67:U71)</f>
        <v>0</v>
      </c>
      <c r="V72" s="414">
        <f t="shared" ref="V72" si="28">SUM(V67:V71)</f>
        <v>0</v>
      </c>
      <c r="W72" s="414">
        <f t="shared" ref="W72" si="29">SUM(W67:W71)</f>
        <v>0</v>
      </c>
    </row>
    <row r="73" spans="1:23" ht="14.5">
      <c r="A73" s="72"/>
      <c r="B73" s="72"/>
      <c r="D73" s="67" t="s">
        <v>877</v>
      </c>
      <c r="F73" s="75"/>
      <c r="G73" s="75"/>
      <c r="H73" s="75"/>
      <c r="R73" t="s">
        <v>768</v>
      </c>
      <c r="S73" s="417">
        <f>SUM(S68:S71)</f>
        <v>0</v>
      </c>
      <c r="T73" s="417">
        <f t="shared" ref="T73:W73" si="30">SUM(T68:T71)</f>
        <v>0</v>
      </c>
      <c r="U73" s="417">
        <f t="shared" si="30"/>
        <v>0</v>
      </c>
      <c r="V73" s="417">
        <f t="shared" si="30"/>
        <v>0</v>
      </c>
      <c r="W73" s="417">
        <f t="shared" si="30"/>
        <v>0</v>
      </c>
    </row>
    <row r="74"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05DF-F46C-4DF2-93D4-4AAE26F223AD}">
  <sheetPr codeName="Sheet2">
    <tabColor theme="5"/>
    <pageSetUpPr autoPageBreaks="0"/>
  </sheetPr>
  <dimension ref="A1:H85"/>
  <sheetViews>
    <sheetView topLeftCell="A23" workbookViewId="0">
      <selection activeCell="B52" sqref="B52"/>
    </sheetView>
  </sheetViews>
  <sheetFormatPr defaultColWidth="0" defaultRowHeight="13.5" zeroHeight="1"/>
  <cols>
    <col min="1" max="1" width="9.23046875" customWidth="1"/>
    <col min="2" max="2" width="23.3828125" bestFit="1" customWidth="1"/>
    <col min="3" max="3" width="59.15234375" bestFit="1" customWidth="1"/>
    <col min="4" max="4" width="4.4609375" bestFit="1" customWidth="1"/>
    <col min="5" max="6" width="1.765625" customWidth="1"/>
    <col min="7" max="7" width="15.4609375" customWidth="1"/>
    <col min="8" max="8" width="9.23046875" customWidth="1"/>
    <col min="9" max="16384" width="9.23046875" hidden="1"/>
  </cols>
  <sheetData>
    <row r="1" spans="1:8" ht="25">
      <c r="A1" s="1" t="str">
        <f>Cover!$A$2</f>
        <v>ESO Regulatory Reporting Pack</v>
      </c>
      <c r="B1" s="22"/>
      <c r="C1" s="22"/>
      <c r="D1" s="22"/>
      <c r="E1" s="22"/>
      <c r="F1" s="22"/>
      <c r="G1" s="22"/>
      <c r="H1" s="22"/>
    </row>
    <row r="2" spans="1:8" ht="25">
      <c r="A2" s="4" t="str">
        <f>Cover!$A$3</f>
        <v>National Grid Electricity System Operator</v>
      </c>
      <c r="B2" s="22"/>
      <c r="C2" s="22"/>
      <c r="D2" s="22"/>
      <c r="E2" s="22"/>
      <c r="F2" s="22"/>
      <c r="G2" s="22"/>
      <c r="H2" s="22"/>
    </row>
    <row r="3" spans="1:8" ht="25">
      <c r="A3" s="3" t="str">
        <f>Cover!$E$18</f>
        <v>2022/23</v>
      </c>
      <c r="B3" s="3"/>
      <c r="C3" s="3"/>
      <c r="D3" s="3"/>
      <c r="E3" s="22"/>
      <c r="F3" s="22"/>
      <c r="G3" s="22"/>
      <c r="H3" s="22"/>
    </row>
    <row r="4" spans="1:8" ht="25.5" thickBot="1">
      <c r="A4" s="23" t="s">
        <v>20</v>
      </c>
      <c r="B4" s="24"/>
      <c r="C4" s="24"/>
      <c r="D4" s="24"/>
      <c r="E4" s="24"/>
      <c r="F4" s="24"/>
      <c r="G4" s="24"/>
      <c r="H4" s="24"/>
    </row>
    <row r="5" spans="1:8" ht="14" thickBot="1">
      <c r="A5" s="25"/>
      <c r="B5" s="25"/>
      <c r="C5" s="25"/>
      <c r="D5" s="25"/>
      <c r="E5" s="25"/>
      <c r="F5" s="25"/>
      <c r="G5" s="25"/>
      <c r="H5" s="25"/>
    </row>
    <row r="6" spans="1:8">
      <c r="A6" s="41" t="s">
        <v>21</v>
      </c>
      <c r="B6" s="69" t="s">
        <v>22</v>
      </c>
      <c r="C6" s="41" t="s">
        <v>23</v>
      </c>
      <c r="D6" s="41" t="s">
        <v>24</v>
      </c>
      <c r="E6" s="25"/>
      <c r="F6" s="25"/>
      <c r="G6" s="451" t="s">
        <v>25</v>
      </c>
      <c r="H6" s="25"/>
    </row>
    <row r="7" spans="1:8">
      <c r="A7" s="25"/>
      <c r="B7" s="25"/>
      <c r="C7" s="25"/>
      <c r="D7" s="25"/>
      <c r="E7" s="25"/>
      <c r="F7" s="25"/>
      <c r="G7" s="452"/>
      <c r="H7" s="25"/>
    </row>
    <row r="8" spans="1:8">
      <c r="A8" s="25"/>
      <c r="B8" s="25"/>
      <c r="C8" s="25"/>
      <c r="D8" s="25"/>
      <c r="E8" s="25"/>
      <c r="F8" s="25"/>
      <c r="G8" s="452"/>
      <c r="H8" s="25"/>
    </row>
    <row r="9" spans="1:8" ht="14" thickBot="1">
      <c r="A9" s="25"/>
      <c r="B9" s="25"/>
      <c r="C9" s="25"/>
      <c r="D9" s="25"/>
      <c r="E9" s="25"/>
      <c r="F9" s="25"/>
      <c r="G9" s="453"/>
      <c r="H9" s="25"/>
    </row>
    <row r="10" spans="1:8">
      <c r="A10" s="41"/>
      <c r="B10" s="83" t="s">
        <v>26</v>
      </c>
      <c r="C10" s="65" t="s">
        <v>27</v>
      </c>
      <c r="D10" s="85" t="s">
        <v>28</v>
      </c>
      <c r="E10" s="25"/>
      <c r="F10" s="25"/>
      <c r="G10" s="25"/>
      <c r="H10" s="25"/>
    </row>
    <row r="11" spans="1:8">
      <c r="A11" s="25"/>
      <c r="B11" s="65"/>
      <c r="C11" s="65" t="s">
        <v>20</v>
      </c>
      <c r="D11" s="85" t="s">
        <v>28</v>
      </c>
      <c r="E11" s="25"/>
      <c r="F11" s="25"/>
      <c r="G11" s="25"/>
      <c r="H11" s="25"/>
    </row>
    <row r="12" spans="1:8">
      <c r="A12" s="25"/>
      <c r="B12" s="65"/>
      <c r="C12" s="65" t="s">
        <v>29</v>
      </c>
      <c r="D12" s="85" t="s">
        <v>28</v>
      </c>
      <c r="E12" s="25"/>
      <c r="F12" s="25"/>
      <c r="G12" s="25"/>
      <c r="H12" s="25"/>
    </row>
    <row r="13" spans="1:8">
      <c r="A13" s="25"/>
      <c r="B13" s="65"/>
      <c r="C13" s="65" t="s">
        <v>30</v>
      </c>
      <c r="D13" s="85" t="s">
        <v>28</v>
      </c>
      <c r="E13" s="25"/>
      <c r="F13" s="25"/>
      <c r="G13" s="25"/>
      <c r="H13" s="25"/>
    </row>
    <row r="14" spans="1:8">
      <c r="A14" s="25"/>
      <c r="B14" s="65"/>
      <c r="C14" s="65" t="s">
        <v>31</v>
      </c>
      <c r="D14" s="85" t="s">
        <v>28</v>
      </c>
      <c r="E14" s="25"/>
      <c r="F14" s="25"/>
      <c r="G14" s="25"/>
      <c r="H14" s="25"/>
    </row>
    <row r="15" spans="1:8">
      <c r="A15" s="25"/>
      <c r="B15" s="25"/>
      <c r="C15" s="25"/>
      <c r="D15" s="25"/>
      <c r="E15" s="25"/>
      <c r="F15" s="25"/>
      <c r="G15" s="25"/>
      <c r="H15" s="25"/>
    </row>
    <row r="16" spans="1:8">
      <c r="A16" s="41">
        <v>1</v>
      </c>
      <c r="B16" s="246" t="s">
        <v>32</v>
      </c>
      <c r="C16" s="25"/>
      <c r="D16" s="25"/>
      <c r="E16" s="25"/>
      <c r="F16" s="25"/>
      <c r="G16" s="37"/>
      <c r="H16" s="25"/>
    </row>
    <row r="17" spans="1:8">
      <c r="A17" s="25"/>
      <c r="B17" s="25"/>
      <c r="C17" s="65" t="s">
        <v>33</v>
      </c>
      <c r="D17" s="85" t="s">
        <v>28</v>
      </c>
      <c r="E17" s="25"/>
      <c r="F17" s="25"/>
      <c r="G17" s="303"/>
      <c r="H17" s="25"/>
    </row>
    <row r="18" spans="1:8">
      <c r="A18" s="25"/>
      <c r="B18" s="25"/>
      <c r="C18" s="65" t="s">
        <v>34</v>
      </c>
      <c r="D18" s="85" t="s">
        <v>28</v>
      </c>
      <c r="E18" s="25"/>
      <c r="F18" s="25"/>
      <c r="G18" s="303"/>
      <c r="H18" s="25"/>
    </row>
    <row r="19" spans="1:8">
      <c r="A19" s="25"/>
      <c r="B19" s="25"/>
      <c r="C19" s="65" t="s">
        <v>35</v>
      </c>
      <c r="D19" s="85" t="s">
        <v>28</v>
      </c>
      <c r="E19" s="25"/>
      <c r="F19" s="25"/>
      <c r="G19" s="303"/>
      <c r="H19" s="25"/>
    </row>
    <row r="20" spans="1:8">
      <c r="A20" s="25"/>
      <c r="B20" s="25"/>
      <c r="C20" s="65" t="s">
        <v>36</v>
      </c>
      <c r="D20" s="85" t="s">
        <v>28</v>
      </c>
      <c r="E20" s="25"/>
      <c r="F20" s="25"/>
      <c r="G20" s="303"/>
      <c r="H20" s="25"/>
    </row>
    <row r="21" spans="1:8">
      <c r="A21" s="25"/>
      <c r="B21" s="25"/>
      <c r="C21" s="65" t="s">
        <v>37</v>
      </c>
      <c r="D21" s="85" t="s">
        <v>28</v>
      </c>
      <c r="E21" s="25"/>
      <c r="F21" s="25"/>
      <c r="G21" s="303"/>
      <c r="H21" s="25"/>
    </row>
    <row r="22" spans="1:8">
      <c r="A22" s="25"/>
      <c r="B22" s="25"/>
      <c r="C22" s="65" t="s">
        <v>38</v>
      </c>
      <c r="D22" s="85" t="s">
        <v>28</v>
      </c>
      <c r="E22" s="25"/>
      <c r="F22" s="25"/>
      <c r="G22" s="303"/>
      <c r="H22" s="25"/>
    </row>
    <row r="23" spans="1:8">
      <c r="A23" s="25"/>
      <c r="B23" s="25"/>
      <c r="C23" s="65" t="s">
        <v>39</v>
      </c>
      <c r="D23" s="85" t="s">
        <v>28</v>
      </c>
      <c r="E23" s="25"/>
      <c r="F23" s="25"/>
      <c r="G23" s="303"/>
      <c r="H23" s="25"/>
    </row>
    <row r="24" spans="1:8">
      <c r="A24" s="25"/>
      <c r="B24" s="25"/>
      <c r="C24" s="25" t="s">
        <v>40</v>
      </c>
      <c r="D24" s="85" t="s">
        <v>28</v>
      </c>
      <c r="E24" s="25"/>
      <c r="F24" s="25"/>
      <c r="G24" s="303"/>
      <c r="H24" s="25"/>
    </row>
    <row r="25" spans="1:8">
      <c r="A25" s="25"/>
      <c r="B25" s="25"/>
      <c r="C25" s="25"/>
      <c r="D25" s="25"/>
      <c r="E25" s="25"/>
      <c r="F25" s="25"/>
      <c r="G25" s="25"/>
      <c r="H25" s="25"/>
    </row>
    <row r="26" spans="1:8">
      <c r="A26" s="41">
        <v>2</v>
      </c>
      <c r="B26" s="33" t="s">
        <v>41</v>
      </c>
      <c r="C26" s="48"/>
      <c r="D26" s="25"/>
      <c r="E26" s="25"/>
      <c r="F26" s="25"/>
      <c r="G26" s="25"/>
      <c r="H26" s="25"/>
    </row>
    <row r="27" spans="1:8">
      <c r="A27" s="25"/>
      <c r="B27" s="25"/>
      <c r="C27" s="65" t="s">
        <v>42</v>
      </c>
      <c r="D27" s="85" t="s">
        <v>28</v>
      </c>
      <c r="E27" s="25"/>
      <c r="F27" s="25"/>
      <c r="G27" s="303"/>
      <c r="H27" s="25"/>
    </row>
    <row r="28" spans="1:8">
      <c r="A28" s="25"/>
      <c r="B28" s="25"/>
      <c r="C28" s="65" t="s">
        <v>43</v>
      </c>
      <c r="D28" s="85" t="s">
        <v>28</v>
      </c>
      <c r="E28" s="25"/>
      <c r="F28" s="25"/>
      <c r="G28" s="303"/>
      <c r="H28" s="25"/>
    </row>
    <row r="29" spans="1:8">
      <c r="A29" s="25"/>
      <c r="B29" s="25"/>
      <c r="C29" s="65" t="s">
        <v>44</v>
      </c>
      <c r="D29" s="85" t="s">
        <v>28</v>
      </c>
      <c r="E29" s="25"/>
      <c r="F29" s="25"/>
      <c r="G29" s="303"/>
      <c r="H29" s="25"/>
    </row>
    <row r="30" spans="1:8">
      <c r="A30" s="25"/>
      <c r="B30" s="25"/>
      <c r="C30" s="25"/>
      <c r="D30" s="25"/>
      <c r="E30" s="25"/>
      <c r="F30" s="25"/>
      <c r="G30" s="25"/>
      <c r="H30" s="25"/>
    </row>
    <row r="31" spans="1:8">
      <c r="A31" s="41">
        <v>3</v>
      </c>
      <c r="B31" s="66" t="s">
        <v>45</v>
      </c>
      <c r="C31" s="25"/>
      <c r="D31" s="25"/>
      <c r="E31" s="25"/>
      <c r="F31" s="25"/>
      <c r="G31" s="25"/>
      <c r="H31" s="25"/>
    </row>
    <row r="32" spans="1:8">
      <c r="A32" s="25"/>
      <c r="B32" s="65"/>
      <c r="C32" s="65" t="s">
        <v>46</v>
      </c>
      <c r="D32" s="85" t="s">
        <v>28</v>
      </c>
      <c r="E32" s="25"/>
      <c r="F32" s="25"/>
      <c r="G32" s="303"/>
      <c r="H32" s="25"/>
    </row>
    <row r="33" spans="1:8">
      <c r="A33" s="25"/>
      <c r="B33" s="65"/>
      <c r="C33" s="65" t="s">
        <v>47</v>
      </c>
      <c r="D33" s="85" t="s">
        <v>28</v>
      </c>
      <c r="E33" s="25"/>
      <c r="F33" s="25"/>
      <c r="G33" s="303"/>
      <c r="H33" s="25"/>
    </row>
    <row r="34" spans="1:8">
      <c r="A34" s="25"/>
      <c r="B34" s="65"/>
      <c r="C34" s="65" t="s">
        <v>48</v>
      </c>
      <c r="D34" s="85" t="s">
        <v>28</v>
      </c>
      <c r="E34" s="25"/>
      <c r="F34" s="25"/>
      <c r="G34" s="303"/>
      <c r="H34" s="25"/>
    </row>
    <row r="35" spans="1:8">
      <c r="A35" s="25"/>
      <c r="B35" s="25"/>
      <c r="C35" s="25"/>
      <c r="D35" s="25"/>
      <c r="E35" s="25"/>
      <c r="F35" s="25"/>
      <c r="G35" s="37"/>
      <c r="H35" s="25"/>
    </row>
    <row r="36" spans="1:8">
      <c r="A36" s="41">
        <v>4</v>
      </c>
      <c r="B36" s="53" t="s">
        <v>49</v>
      </c>
      <c r="C36" s="25"/>
      <c r="D36" s="25"/>
      <c r="E36" s="25"/>
      <c r="F36" s="25"/>
      <c r="G36" s="37"/>
      <c r="H36" s="25"/>
    </row>
    <row r="37" spans="1:8">
      <c r="A37" s="25"/>
      <c r="B37" s="25"/>
      <c r="C37" s="65" t="s">
        <v>50</v>
      </c>
      <c r="D37" s="85" t="s">
        <v>28</v>
      </c>
      <c r="E37" s="25"/>
      <c r="F37" s="25"/>
      <c r="G37" s="303"/>
      <c r="H37" s="25"/>
    </row>
    <row r="38" spans="1:8">
      <c r="A38" s="25"/>
      <c r="B38" s="25"/>
      <c r="C38" s="65" t="s">
        <v>51</v>
      </c>
      <c r="D38" s="85" t="s">
        <v>28</v>
      </c>
      <c r="E38" s="25"/>
      <c r="F38" s="25"/>
      <c r="G38" s="303"/>
      <c r="H38" s="25"/>
    </row>
    <row r="39" spans="1:8">
      <c r="A39" s="31"/>
      <c r="B39" s="46"/>
      <c r="C39" s="25"/>
      <c r="D39" s="25"/>
      <c r="E39" s="25"/>
      <c r="F39" s="25"/>
      <c r="G39" s="25"/>
      <c r="H39" s="25"/>
    </row>
    <row r="40" spans="1:8">
      <c r="A40" s="41">
        <v>5</v>
      </c>
      <c r="B40" s="59" t="s">
        <v>52</v>
      </c>
      <c r="C40" s="25"/>
      <c r="D40" s="25"/>
      <c r="E40" s="25"/>
      <c r="F40" s="25"/>
      <c r="G40" s="37"/>
      <c r="H40" s="25"/>
    </row>
    <row r="41" spans="1:8">
      <c r="A41" s="25"/>
      <c r="B41" s="25"/>
      <c r="C41" s="65" t="s">
        <v>53</v>
      </c>
      <c r="D41" s="85" t="s">
        <v>28</v>
      </c>
      <c r="E41" s="25"/>
      <c r="F41" s="25"/>
      <c r="G41" s="303"/>
      <c r="H41" s="25"/>
    </row>
    <row r="42" spans="1:8">
      <c r="A42" s="31"/>
      <c r="B42" s="46"/>
      <c r="C42" s="25"/>
      <c r="D42" s="25"/>
      <c r="E42" s="25"/>
      <c r="F42" s="25"/>
      <c r="G42" s="25"/>
      <c r="H42" s="25"/>
    </row>
    <row r="43" spans="1:8">
      <c r="A43" s="41">
        <v>6</v>
      </c>
      <c r="B43" s="247" t="s">
        <v>54</v>
      </c>
      <c r="C43" s="25"/>
      <c r="D43" s="25"/>
      <c r="E43" s="25"/>
      <c r="F43" s="25"/>
      <c r="G43" s="37"/>
      <c r="H43" s="25"/>
    </row>
    <row r="44" spans="1:8">
      <c r="A44" s="25"/>
      <c r="B44" s="25"/>
      <c r="C44" s="65" t="s">
        <v>55</v>
      </c>
      <c r="D44" s="85" t="s">
        <v>28</v>
      </c>
      <c r="E44" s="25"/>
      <c r="F44" s="25"/>
      <c r="G44" s="303"/>
      <c r="H44" s="25"/>
    </row>
    <row r="45" spans="1:8">
      <c r="A45" s="25"/>
      <c r="B45" s="25"/>
      <c r="C45" s="65" t="s">
        <v>56</v>
      </c>
      <c r="D45" s="85" t="s">
        <v>28</v>
      </c>
      <c r="E45" s="25"/>
      <c r="F45" s="25"/>
      <c r="G45" s="303"/>
      <c r="H45" s="25"/>
    </row>
    <row r="46" spans="1:8">
      <c r="A46" s="25"/>
      <c r="B46" s="25"/>
      <c r="C46" s="65" t="s">
        <v>57</v>
      </c>
      <c r="D46" s="85" t="s">
        <v>28</v>
      </c>
      <c r="E46" s="25"/>
      <c r="F46" s="25"/>
      <c r="G46" s="303"/>
      <c r="H46" s="25"/>
    </row>
    <row r="47" spans="1:8">
      <c r="A47" s="25"/>
      <c r="B47" s="25"/>
      <c r="C47" s="65"/>
      <c r="D47" s="25"/>
      <c r="E47" s="25"/>
      <c r="F47" s="25"/>
      <c r="G47" s="82"/>
      <c r="H47" s="25"/>
    </row>
    <row r="48" spans="1:8">
      <c r="A48" s="41">
        <v>7</v>
      </c>
      <c r="B48" s="248" t="s">
        <v>58</v>
      </c>
      <c r="C48" s="25"/>
      <c r="D48" s="25"/>
      <c r="E48" s="25"/>
      <c r="F48" s="25"/>
      <c r="G48" s="37"/>
      <c r="H48" s="25"/>
    </row>
    <row r="49" spans="1:8">
      <c r="A49" s="41"/>
      <c r="C49" s="25" t="s">
        <v>59</v>
      </c>
      <c r="D49" s="85" t="s">
        <v>28</v>
      </c>
      <c r="E49" s="25"/>
      <c r="F49" s="25"/>
      <c r="G49" s="303"/>
      <c r="H49" s="25"/>
    </row>
    <row r="50" spans="1:8">
      <c r="A50" s="41"/>
      <c r="B50" s="69"/>
      <c r="C50" s="25" t="s">
        <v>60</v>
      </c>
      <c r="D50" s="86" t="s">
        <v>28</v>
      </c>
      <c r="E50" s="25"/>
      <c r="F50" s="25"/>
      <c r="G50" s="303"/>
      <c r="H50" s="25"/>
    </row>
    <row r="51" spans="1:8">
      <c r="A51" s="25"/>
      <c r="B51" s="25"/>
      <c r="C51" s="65" t="s">
        <v>61</v>
      </c>
      <c r="D51" s="85" t="s">
        <v>28</v>
      </c>
      <c r="E51" s="25"/>
      <c r="F51" s="25"/>
      <c r="G51" s="303"/>
      <c r="H51" s="25"/>
    </row>
    <row r="52" spans="1:8">
      <c r="A52" s="25"/>
      <c r="B52" s="25"/>
      <c r="C52" s="65" t="s">
        <v>62</v>
      </c>
      <c r="D52" s="85" t="s">
        <v>28</v>
      </c>
      <c r="E52" s="25"/>
      <c r="F52" s="25"/>
      <c r="G52" s="303"/>
      <c r="H52" s="25"/>
    </row>
    <row r="53" spans="1:8">
      <c r="A53" s="25"/>
      <c r="B53" s="25"/>
      <c r="C53" s="65" t="s">
        <v>63</v>
      </c>
      <c r="D53" s="85" t="s">
        <v>28</v>
      </c>
      <c r="E53" s="25"/>
      <c r="F53" s="25"/>
      <c r="G53" s="303"/>
      <c r="H53" s="25"/>
    </row>
    <row r="54" spans="1:8">
      <c r="A54" s="25"/>
      <c r="B54" s="25"/>
      <c r="C54" s="65" t="s">
        <v>64</v>
      </c>
      <c r="D54" s="85" t="s">
        <v>28</v>
      </c>
      <c r="E54" s="25"/>
      <c r="F54" s="25"/>
      <c r="G54" s="303"/>
      <c r="H54" s="25"/>
    </row>
    <row r="55" spans="1:8">
      <c r="A55" s="25"/>
      <c r="B55" s="25"/>
      <c r="C55" s="65"/>
      <c r="D55" s="25"/>
      <c r="E55" s="25"/>
      <c r="F55" s="25"/>
      <c r="G55" s="82"/>
      <c r="H55" s="25"/>
    </row>
    <row r="56" spans="1:8">
      <c r="A56" s="41">
        <v>8</v>
      </c>
      <c r="B56" s="84" t="s">
        <v>65</v>
      </c>
      <c r="C56" s="25"/>
      <c r="D56" s="25"/>
      <c r="E56" s="25"/>
      <c r="F56" s="25"/>
      <c r="G56" s="37"/>
      <c r="H56" s="25"/>
    </row>
    <row r="57" spans="1:8">
      <c r="A57" s="25"/>
      <c r="B57" s="25"/>
      <c r="C57" s="65" t="s">
        <v>66</v>
      </c>
      <c r="D57" s="85" t="s">
        <v>28</v>
      </c>
      <c r="E57" s="25"/>
      <c r="F57" s="25"/>
      <c r="G57" s="303"/>
      <c r="H57" s="25"/>
    </row>
    <row r="58" spans="1:8">
      <c r="A58" s="25"/>
      <c r="B58" s="25"/>
      <c r="C58" s="65"/>
      <c r="D58" s="25"/>
      <c r="E58" s="25"/>
      <c r="F58" s="25"/>
      <c r="G58" s="82"/>
      <c r="H58" s="25"/>
    </row>
    <row r="59" spans="1:8">
      <c r="A59" s="31"/>
      <c r="B59" s="46"/>
      <c r="C59" s="25"/>
      <c r="D59" s="25"/>
      <c r="E59" s="25"/>
      <c r="F59" s="25"/>
      <c r="G59" s="25"/>
      <c r="H59" s="25"/>
    </row>
    <row r="60" spans="1:8">
      <c r="A60" s="25"/>
      <c r="B60" s="32"/>
      <c r="C60" s="69" t="s">
        <v>67</v>
      </c>
      <c r="D60" s="25"/>
      <c r="E60" s="32"/>
      <c r="F60" s="32"/>
      <c r="G60" s="54" t="s">
        <v>68</v>
      </c>
      <c r="H60" s="25"/>
    </row>
    <row r="61" spans="1:8">
      <c r="A61" s="25"/>
      <c r="B61" s="25"/>
      <c r="C61" s="303" t="s">
        <v>69</v>
      </c>
      <c r="D61" s="32"/>
      <c r="E61" s="25"/>
      <c r="F61" s="32"/>
      <c r="G61" s="303"/>
      <c r="H61" s="25"/>
    </row>
    <row r="62" spans="1:8">
      <c r="A62" s="25"/>
      <c r="B62" s="25"/>
      <c r="C62" s="303" t="s">
        <v>69</v>
      </c>
      <c r="D62" s="32"/>
      <c r="E62" s="32"/>
      <c r="F62" s="32"/>
      <c r="G62" s="303"/>
      <c r="H62" s="25"/>
    </row>
    <row r="63" spans="1:8">
      <c r="A63" s="25"/>
      <c r="B63" s="25"/>
      <c r="C63" s="303" t="s">
        <v>69</v>
      </c>
      <c r="D63" s="32"/>
      <c r="E63" s="32"/>
      <c r="F63" s="32"/>
      <c r="G63" s="303"/>
      <c r="H63" s="25"/>
    </row>
    <row r="64" spans="1:8">
      <c r="A64" s="25"/>
      <c r="B64" s="25"/>
      <c r="C64" s="32"/>
      <c r="D64" s="32"/>
      <c r="E64" s="32"/>
      <c r="F64" s="32"/>
      <c r="G64" s="37"/>
      <c r="H64" s="25"/>
    </row>
    <row r="65" spans="1:8">
      <c r="A65" s="25"/>
      <c r="B65" s="32"/>
      <c r="C65" s="64" t="s">
        <v>70</v>
      </c>
      <c r="D65" s="68"/>
      <c r="E65" s="25"/>
      <c r="F65" s="32"/>
      <c r="G65" s="32"/>
      <c r="H65" s="25"/>
    </row>
    <row r="66" spans="1:8">
      <c r="A66" s="25"/>
      <c r="B66" s="25"/>
      <c r="C66" s="32" t="s">
        <v>71</v>
      </c>
      <c r="D66" s="42"/>
      <c r="E66" s="42"/>
      <c r="F66" s="32"/>
      <c r="G66" s="303"/>
      <c r="H66" s="25"/>
    </row>
    <row r="67" spans="1:8">
      <c r="A67" s="25"/>
      <c r="B67" s="25"/>
      <c r="C67" s="32" t="s">
        <v>72</v>
      </c>
      <c r="D67" s="32"/>
      <c r="E67" s="32"/>
      <c r="F67" s="32"/>
      <c r="G67" s="303"/>
      <c r="H67" s="25"/>
    </row>
    <row r="68" spans="1:8">
      <c r="A68" s="25"/>
      <c r="B68" s="25"/>
      <c r="C68" s="32" t="s">
        <v>73</v>
      </c>
      <c r="D68" s="32"/>
      <c r="E68" s="32"/>
      <c r="F68" s="32"/>
      <c r="G68" s="303"/>
      <c r="H68" s="25"/>
    </row>
    <row r="69" spans="1:8">
      <c r="A69" s="25"/>
      <c r="B69" s="25"/>
      <c r="C69" s="32" t="s">
        <v>74</v>
      </c>
      <c r="D69" s="32"/>
      <c r="E69" s="32"/>
      <c r="F69" s="32"/>
      <c r="G69" s="303"/>
      <c r="H69" s="25"/>
    </row>
    <row r="70" spans="1:8">
      <c r="A70" s="25"/>
      <c r="B70" s="25"/>
      <c r="C70" s="32" t="s">
        <v>75</v>
      </c>
      <c r="D70" s="32"/>
      <c r="E70" s="32"/>
      <c r="F70" s="32"/>
      <c r="G70" s="303"/>
      <c r="H70" s="25"/>
    </row>
    <row r="71" spans="1:8">
      <c r="A71" s="25"/>
      <c r="B71" s="25"/>
      <c r="C71" s="32" t="s">
        <v>76</v>
      </c>
      <c r="D71" s="32"/>
      <c r="E71" s="32"/>
      <c r="F71" s="32"/>
      <c r="G71" s="303"/>
      <c r="H71" s="25"/>
    </row>
    <row r="72" spans="1:8">
      <c r="A72" s="25"/>
      <c r="B72" s="25"/>
      <c r="C72" s="32" t="s">
        <v>77</v>
      </c>
      <c r="D72" s="32"/>
      <c r="E72" s="32"/>
      <c r="F72" s="32"/>
      <c r="G72" s="303"/>
      <c r="H72" s="25"/>
    </row>
    <row r="73" spans="1:8">
      <c r="A73" s="25"/>
      <c r="B73" s="25"/>
      <c r="C73" s="32" t="s">
        <v>78</v>
      </c>
      <c r="D73" s="32"/>
      <c r="E73" s="32"/>
      <c r="F73" s="32"/>
      <c r="G73" s="303"/>
      <c r="H73" s="25"/>
    </row>
    <row r="74" spans="1:8">
      <c r="A74" s="25"/>
      <c r="B74" s="25"/>
      <c r="C74" s="32" t="s">
        <v>79</v>
      </c>
      <c r="D74" s="32"/>
      <c r="E74" s="32"/>
      <c r="F74" s="32"/>
      <c r="G74" s="303"/>
      <c r="H74" s="25"/>
    </row>
    <row r="75" spans="1:8">
      <c r="A75" s="25"/>
      <c r="B75" s="25"/>
      <c r="C75" s="32" t="s">
        <v>80</v>
      </c>
      <c r="D75" s="32"/>
      <c r="E75" s="32"/>
      <c r="F75" s="32"/>
      <c r="G75" s="303"/>
      <c r="H75" s="25"/>
    </row>
    <row r="76" spans="1:8">
      <c r="A76" s="25"/>
      <c r="B76" s="25"/>
      <c r="C76" s="32" t="s">
        <v>81</v>
      </c>
      <c r="D76" s="32"/>
      <c r="E76" s="32"/>
      <c r="F76" s="32"/>
      <c r="G76" s="303"/>
      <c r="H76" s="25"/>
    </row>
    <row r="77" spans="1:8" hidden="1">
      <c r="A77" s="25"/>
      <c r="B77" s="25"/>
      <c r="C77" s="32" t="s">
        <v>82</v>
      </c>
      <c r="D77" s="32"/>
      <c r="E77" s="32"/>
      <c r="F77" s="32"/>
      <c r="G77" s="303"/>
      <c r="H77" s="25"/>
    </row>
    <row r="78" spans="1:8">
      <c r="A78" s="25"/>
      <c r="B78" s="25"/>
      <c r="C78" s="32" t="s">
        <v>83</v>
      </c>
      <c r="D78" s="32"/>
      <c r="E78" s="32"/>
      <c r="F78" s="32"/>
      <c r="G78" s="303"/>
    </row>
    <row r="79" spans="1:8">
      <c r="A79" s="25"/>
      <c r="B79" s="25"/>
      <c r="C79" s="32" t="s">
        <v>84</v>
      </c>
      <c r="D79" s="32"/>
      <c r="E79" s="32"/>
      <c r="F79" s="32"/>
      <c r="G79" s="303"/>
      <c r="H79" s="25"/>
    </row>
    <row r="80" spans="1:8">
      <c r="A80" s="25"/>
      <c r="B80" s="25"/>
      <c r="C80" s="32"/>
      <c r="D80" s="32"/>
      <c r="E80" s="32"/>
      <c r="F80" s="32"/>
      <c r="G80" s="32"/>
      <c r="H80" s="25"/>
    </row>
    <row r="81" spans="1:8" hidden="1">
      <c r="A81" s="25"/>
      <c r="B81" s="25"/>
      <c r="C81" s="25"/>
      <c r="D81" s="25"/>
      <c r="E81" s="25"/>
      <c r="F81" s="25"/>
      <c r="G81" s="25"/>
      <c r="H81" s="25"/>
    </row>
    <row r="82" spans="1:8"/>
    <row r="83" spans="1:8"/>
    <row r="84" spans="1:8"/>
    <row r="85" spans="1:8"/>
  </sheetData>
  <mergeCells count="1">
    <mergeCell ref="G6:G9"/>
  </mergeCells>
  <hyperlinks>
    <hyperlink ref="D10" location="Cover!A1" display="Go" xr:uid="{6CA70F15-CDFF-4F7C-A147-2D0AD5003BAB}"/>
    <hyperlink ref="D11" location="Contents!A1" display="Go" xr:uid="{30E57E23-45C8-4ED4-B42B-BA4AAB7363DA}"/>
    <hyperlink ref="D12" location="'Changes Log'!A1" display="Go" xr:uid="{042DC3C9-9DDC-4F64-B8FB-F54D19FE82C9}"/>
    <hyperlink ref="D13" location="'Universal Data'!A1" display="Go" xr:uid="{DE92A7CE-3301-472A-B110-12DC4049E5AF}"/>
    <hyperlink ref="D17" location="'1.1 Disposals'!A1" display="Go" xr:uid="{FF9E9D31-38B5-4289-8C07-1E61A965D6A3}"/>
    <hyperlink ref="D18" location="'1.2 Totex PCFM'!A1" display="Go" xr:uid="{21FC0ADA-E735-4B65-BABA-70FEE450C7C7}"/>
    <hyperlink ref="D27" location="'2.1 Totex Summary'!A1" display="Go" xr:uid="{EB29B572-E1E5-4B07-B4F5-1C8C134F470B}"/>
    <hyperlink ref="D28" location="'2.2 Cost Benchmark Summary'!A1" display="Go" xr:uid="{5A565119-0219-41BC-A5DC-4704990C9639}"/>
    <hyperlink ref="D32" location="'3.1 Opex Summary'!A1" display="Go" xr:uid="{76F05D65-EA34-43C1-968C-1C59EA7F0B0D}"/>
    <hyperlink ref="D33" location="'3.2 Salary and FTE numbers'!A1" display="Go" xr:uid="{AE7C17DD-5CD0-49B6-AD51-002DEA74A280}"/>
    <hyperlink ref="D34" location="'3.3 Provisions'!A1" display="Go" xr:uid="{C80D64F7-A971-47A9-B162-11ABF0F5E56F}"/>
    <hyperlink ref="D29" location="'2.3 Related Party Transactions'!A1" display="Go" xr:uid="{31618FBB-3BCF-4D2E-9B87-908E45ECA7CB}"/>
    <hyperlink ref="D37" location="'4.1 BSC'!A1" display="Go" xr:uid="{3EAE1307-B79C-4DB9-BCDB-7F9DCDF87DC7}"/>
    <hyperlink ref="D38" location="'4.2 BSC Allocation'!A1" display="Go" xr:uid="{B73E22BD-1DE1-4CD3-8636-1A05AAE7C2D0}"/>
    <hyperlink ref="D41" location="'5.1 Capex Summary'!A1" display="Go" xr:uid="{468CEA7C-2872-4C67-9026-DA4D52507AFC}"/>
    <hyperlink ref="D44" location="'6.1 Cyber Resilience IT Costs'!A1" display="Go" xr:uid="{1ACC8D4A-650F-45AA-BB01-91CE8EC7BFD4}"/>
    <hyperlink ref="D45" location="'6.2 Pension Admin Costs'!A1" display="Go" xr:uid="{436F5874-C9F9-4751-BD9E-BAFEF27E969C}"/>
    <hyperlink ref="D51" location="'7.3 NIA'!A1" display="Go" xr:uid="{6D53E153-3AED-4F71-A1A8-F558F5ECA156}"/>
    <hyperlink ref="D52" location="'7.4 CNIA'!A1" display="Go" xr:uid="{F303B01C-20C3-457F-B34E-79D7BB8BC4A8}"/>
    <hyperlink ref="D53" location="'7.5 NIC'!A1" display="Go" xr:uid="{9EC3ADB9-4BDE-4182-97E2-CBACC9DC2419}"/>
    <hyperlink ref="D54" location="'7.6 SIF'!A1" display="Go" xr:uid="{62A75D25-1643-4476-B391-B639F6E3D110}"/>
    <hyperlink ref="D50" location="'7.2 DRS'!A1" display="Go" xr:uid="{488DAC51-7753-47B5-A413-5D8042D031C6}"/>
    <hyperlink ref="D57" location="'8.1 SO EMR Data'!A1" display="Go" xr:uid="{12C398F4-5F0F-4079-9D1F-3E47C3D82BF3}"/>
    <hyperlink ref="D49" location="'7.1 Non-Activity Based Costs'!A1" display="Go" xr:uid="{09048497-BDBC-4F5E-BF0F-D9600A77D4B0}"/>
    <hyperlink ref="D46" location="'6.2 Pension Admin Costs'!A1" display="Go" xr:uid="{FAAD0A29-A863-4230-AE3F-B6C9E3DE1E30}"/>
    <hyperlink ref="D46" location="'6.4 Unfunded Innovation Costs'!A1" display="Go" xr:uid="{FA6F8D78-FACF-4B96-A848-F16BCE095B92}"/>
    <hyperlink ref="D14" location="'RIIO-1 RPI and PVF'!A1" display="Go" xr:uid="{7A797C1E-5CA1-40CE-8CAA-C9245E3A4018}"/>
    <hyperlink ref="D20" location="'1.4 Tax Pool Inputs'!A1" display="Go" xr:uid="{1B8FD166-B0D6-4620-919C-A16E1AD921D7}"/>
    <hyperlink ref="D19" location="'1.3 Pass Through'!A1" display="Go" xr:uid="{C321DCAB-1F4F-4D59-A60B-BE059CCB0289}"/>
    <hyperlink ref="D21" location="'1.5 Transmission Network Rev'!A1" display="Go" xr:uid="{E5E445AD-1C0B-4D17-B020-0C09A8A816C9}"/>
    <hyperlink ref="D22" location="'1.6 External Revenue'!A1" display="Go" xr:uid="{509B80E8-4024-4CFA-B962-DA8B25AFA23C}"/>
    <hyperlink ref="D23" location="'1.7 DRS Revenue'!A1" display="Go" xr:uid="{C4B26765-4B23-4C32-AF4D-A5B586CD1211}"/>
    <hyperlink ref="D24" location="'1.8 - Inflation update'!A1" display="Go" xr:uid="{FEA44E2F-D575-422B-8999-50F6563ABC81}"/>
  </hyperlink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5589-0BB3-4A74-9E2E-0BA8D93B6458}">
  <sheetPr codeName="Sheet19">
    <tabColor theme="6"/>
    <pageSetUpPr autoPageBreaks="0"/>
  </sheetPr>
  <dimension ref="A1:AI54"/>
  <sheetViews>
    <sheetView zoomScaleNormal="100" workbookViewId="0"/>
  </sheetViews>
  <sheetFormatPr defaultColWidth="0" defaultRowHeight="13.5" zeroHeight="1"/>
  <cols>
    <col min="1" max="1" width="1.765625" customWidth="1"/>
    <col min="2" max="3" width="9.23046875" customWidth="1"/>
    <col min="4" max="4" width="32.23046875" bestFit="1" customWidth="1"/>
    <col min="5" max="17" width="1.765625" customWidth="1"/>
    <col min="18" max="18" width="12.765625" bestFit="1" customWidth="1"/>
    <col min="19" max="24" width="9.23046875" customWidth="1"/>
    <col min="25"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50</v>
      </c>
      <c r="B4" s="27"/>
      <c r="C4" s="7"/>
      <c r="D4" s="7"/>
      <c r="E4" s="7"/>
      <c r="F4" s="7"/>
      <c r="G4" s="7"/>
      <c r="H4" s="7"/>
      <c r="I4" s="7"/>
      <c r="J4" s="7"/>
      <c r="K4" s="7"/>
      <c r="L4" s="7"/>
      <c r="M4" s="7"/>
      <c r="N4" s="7"/>
      <c r="O4" s="7"/>
      <c r="P4" s="7"/>
      <c r="Q4" s="7"/>
      <c r="R4" s="7"/>
      <c r="S4" s="7"/>
      <c r="T4" s="7"/>
      <c r="U4" s="7"/>
      <c r="V4" s="7"/>
      <c r="W4" s="7"/>
      <c r="X4" s="7"/>
    </row>
    <row r="5" spans="1:24"/>
    <row r="6" spans="1:24">
      <c r="S6" s="500" t="s">
        <v>280</v>
      </c>
      <c r="T6" s="501"/>
      <c r="U6" s="501"/>
      <c r="V6" s="501"/>
      <c r="W6" s="502"/>
    </row>
    <row r="7" spans="1:24">
      <c r="A7" s="67"/>
      <c r="B7" s="67"/>
      <c r="C7" s="67"/>
      <c r="D7" s="67" t="s">
        <v>765</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45" t="s">
        <v>208</v>
      </c>
      <c r="T7" s="345" t="s">
        <v>7</v>
      </c>
      <c r="U7" s="345" t="s">
        <v>211</v>
      </c>
      <c r="V7" s="345" t="s">
        <v>212</v>
      </c>
      <c r="W7" s="345" t="s">
        <v>213</v>
      </c>
      <c r="X7" s="67"/>
    </row>
    <row r="8" spans="1:24">
      <c r="E8" s="67"/>
      <c r="F8" s="67"/>
      <c r="G8" s="67"/>
      <c r="H8" s="67"/>
    </row>
    <row r="9" spans="1:24" ht="17.5">
      <c r="A9" s="58"/>
      <c r="B9" s="36"/>
      <c r="C9" s="58"/>
      <c r="D9" s="58"/>
      <c r="E9" s="58"/>
      <c r="F9" s="58"/>
      <c r="G9" s="58"/>
      <c r="H9" s="58"/>
      <c r="I9" s="58"/>
      <c r="J9" s="58"/>
      <c r="K9" s="58"/>
      <c r="L9" s="58"/>
      <c r="M9" s="58"/>
      <c r="N9" s="58"/>
      <c r="O9" s="58"/>
      <c r="P9" s="58"/>
      <c r="Q9" s="58"/>
      <c r="R9" s="58"/>
      <c r="S9" s="58"/>
      <c r="T9" s="58"/>
      <c r="U9" s="58"/>
      <c r="V9" s="58"/>
      <c r="W9" s="58"/>
    </row>
    <row r="10" spans="1:24"/>
    <row r="11" spans="1:24" ht="14">
      <c r="A11" s="49"/>
      <c r="B11" s="57" t="s">
        <v>603</v>
      </c>
      <c r="C11" s="58"/>
      <c r="D11" s="58"/>
      <c r="E11" s="58"/>
      <c r="F11" s="58"/>
      <c r="G11" s="58"/>
      <c r="H11" s="58"/>
      <c r="I11" s="58"/>
      <c r="J11" s="58"/>
      <c r="K11" s="58"/>
      <c r="L11" s="58"/>
      <c r="M11" s="58"/>
      <c r="N11" s="58"/>
      <c r="O11" s="58"/>
      <c r="P11" s="58"/>
      <c r="Q11" s="58"/>
      <c r="R11" s="58"/>
      <c r="S11" s="58"/>
      <c r="T11" s="58"/>
      <c r="U11" s="58"/>
      <c r="V11" s="58"/>
      <c r="W11" s="58"/>
    </row>
    <row r="12" spans="1:24"/>
    <row r="13" spans="1:24">
      <c r="D13" t="s">
        <v>878</v>
      </c>
      <c r="R13" t="s">
        <v>768</v>
      </c>
      <c r="S13" s="418">
        <f>S42</f>
        <v>0</v>
      </c>
      <c r="T13" s="418">
        <f>T42</f>
        <v>0</v>
      </c>
      <c r="U13" s="418">
        <f>U42</f>
        <v>0</v>
      </c>
      <c r="V13" s="418">
        <f>V42</f>
        <v>0</v>
      </c>
      <c r="W13" s="418">
        <f>W42</f>
        <v>0</v>
      </c>
    </row>
    <row r="14" spans="1:24">
      <c r="D14" t="s">
        <v>879</v>
      </c>
      <c r="R14" t="s">
        <v>768</v>
      </c>
      <c r="S14" s="419"/>
      <c r="T14" s="419"/>
      <c r="U14" s="419"/>
      <c r="V14" s="419"/>
      <c r="W14" s="419"/>
    </row>
    <row r="15" spans="1:24">
      <c r="D15" t="s">
        <v>880</v>
      </c>
      <c r="R15" t="s">
        <v>768</v>
      </c>
      <c r="S15" s="419"/>
      <c r="T15" s="419"/>
      <c r="U15" s="419"/>
      <c r="V15" s="419"/>
      <c r="W15" s="419"/>
    </row>
    <row r="16" spans="1:24">
      <c r="D16" t="s">
        <v>881</v>
      </c>
      <c r="R16" t="s">
        <v>768</v>
      </c>
      <c r="S16" s="419"/>
      <c r="T16" s="419"/>
      <c r="U16" s="419"/>
      <c r="V16" s="419"/>
      <c r="W16" s="419"/>
    </row>
    <row r="17" spans="2:23">
      <c r="D17" t="s">
        <v>882</v>
      </c>
      <c r="R17" t="s">
        <v>768</v>
      </c>
      <c r="S17" s="419"/>
      <c r="T17" s="419"/>
      <c r="U17" s="419"/>
      <c r="V17" s="419"/>
      <c r="W17" s="419"/>
    </row>
    <row r="18" spans="2:23">
      <c r="D18" t="s">
        <v>883</v>
      </c>
      <c r="R18" t="s">
        <v>768</v>
      </c>
      <c r="S18" s="419"/>
      <c r="T18" s="419"/>
      <c r="U18" s="419"/>
      <c r="V18" s="419"/>
      <c r="W18" s="419"/>
    </row>
    <row r="19" spans="2:23">
      <c r="D19" t="s">
        <v>884</v>
      </c>
      <c r="R19" t="s">
        <v>768</v>
      </c>
      <c r="S19" s="419"/>
      <c r="T19" s="419"/>
      <c r="U19" s="419"/>
      <c r="V19" s="419"/>
      <c r="W19" s="419"/>
    </row>
    <row r="20" spans="2:23">
      <c r="D20" s="67" t="s">
        <v>854</v>
      </c>
      <c r="E20" s="67"/>
      <c r="F20" s="67"/>
      <c r="G20" s="67"/>
      <c r="H20" s="67"/>
      <c r="I20" s="67"/>
      <c r="J20" s="67"/>
      <c r="K20" s="67"/>
      <c r="L20" s="67"/>
      <c r="M20" s="67"/>
      <c r="N20" s="67"/>
      <c r="O20" s="67"/>
      <c r="P20" s="67"/>
      <c r="Q20" s="67"/>
      <c r="R20" s="67" t="s">
        <v>768</v>
      </c>
      <c r="S20" s="420">
        <f>SUM(S13:S19)</f>
        <v>0</v>
      </c>
      <c r="T20" s="420">
        <f t="shared" ref="T20:W20" si="0">SUM(T13:T19)</f>
        <v>0</v>
      </c>
      <c r="U20" s="420">
        <f t="shared" si="0"/>
        <v>0</v>
      </c>
      <c r="V20" s="420">
        <f t="shared" si="0"/>
        <v>0</v>
      </c>
      <c r="W20" s="420">
        <f t="shared" si="0"/>
        <v>0</v>
      </c>
    </row>
    <row r="21" spans="2:23">
      <c r="D21" t="s">
        <v>885</v>
      </c>
      <c r="R21" t="s">
        <v>768</v>
      </c>
      <c r="S21" s="419"/>
      <c r="T21" s="419"/>
      <c r="U21" s="419"/>
      <c r="V21" s="419"/>
      <c r="W21" s="419"/>
    </row>
    <row r="22" spans="2:23">
      <c r="D22" t="s">
        <v>886</v>
      </c>
      <c r="R22" t="s">
        <v>768</v>
      </c>
      <c r="S22" s="419"/>
      <c r="T22" s="419"/>
      <c r="U22" s="419"/>
      <c r="V22" s="419"/>
      <c r="W22" s="419"/>
    </row>
    <row r="23" spans="2:23">
      <c r="D23" s="67" t="s">
        <v>887</v>
      </c>
      <c r="R23" s="67" t="s">
        <v>768</v>
      </c>
      <c r="S23" s="421">
        <f>SUM(S20:S22)</f>
        <v>0</v>
      </c>
      <c r="T23" s="421">
        <f t="shared" ref="T23:W23" si="1">SUM(T20:T22)</f>
        <v>0</v>
      </c>
      <c r="U23" s="421">
        <f t="shared" si="1"/>
        <v>0</v>
      </c>
      <c r="V23" s="421">
        <f t="shared" si="1"/>
        <v>0</v>
      </c>
      <c r="W23" s="421">
        <f t="shared" si="1"/>
        <v>0</v>
      </c>
    </row>
    <row r="24" spans="2:23">
      <c r="D24" s="67"/>
      <c r="R24" s="67"/>
    </row>
    <row r="25" spans="2:23" ht="14">
      <c r="B25" s="57" t="s">
        <v>888</v>
      </c>
      <c r="C25" s="58"/>
      <c r="D25" s="58"/>
      <c r="E25" s="58"/>
      <c r="F25" s="58"/>
      <c r="G25" s="58"/>
      <c r="H25" s="58"/>
      <c r="I25" s="58"/>
      <c r="J25" s="58"/>
      <c r="K25" s="58"/>
      <c r="L25" s="58"/>
      <c r="M25" s="58"/>
      <c r="N25" s="58"/>
      <c r="O25" s="58"/>
      <c r="P25" s="58"/>
      <c r="Q25" s="58"/>
      <c r="R25" s="58"/>
      <c r="S25" s="58"/>
      <c r="T25" s="58"/>
      <c r="U25" s="58"/>
      <c r="V25" s="58"/>
      <c r="W25" s="58"/>
    </row>
    <row r="26" spans="2:23">
      <c r="D26" s="67"/>
      <c r="R26" s="67"/>
    </row>
    <row r="27" spans="2:23">
      <c r="D27" s="117" t="s">
        <v>889</v>
      </c>
      <c r="R27" t="s">
        <v>768</v>
      </c>
      <c r="S27" s="419"/>
      <c r="T27" s="419"/>
      <c r="U27" s="419"/>
      <c r="V27" s="419"/>
      <c r="W27" s="419"/>
    </row>
    <row r="28" spans="2:23">
      <c r="D28" s="117" t="s">
        <v>890</v>
      </c>
      <c r="R28" t="s">
        <v>768</v>
      </c>
      <c r="S28" s="419"/>
      <c r="T28" s="419"/>
      <c r="U28" s="419"/>
      <c r="V28" s="419"/>
      <c r="W28" s="419"/>
    </row>
    <row r="29" spans="2:23">
      <c r="D29" s="117" t="s">
        <v>891</v>
      </c>
      <c r="R29" t="s">
        <v>768</v>
      </c>
      <c r="S29" s="419"/>
      <c r="T29" s="419"/>
      <c r="U29" s="419"/>
      <c r="V29" s="419"/>
      <c r="W29" s="419"/>
    </row>
    <row r="30" spans="2:23">
      <c r="D30" s="117" t="s">
        <v>892</v>
      </c>
      <c r="R30" t="s">
        <v>768</v>
      </c>
      <c r="S30" s="419"/>
      <c r="T30" s="419"/>
      <c r="U30" s="419"/>
      <c r="V30" s="419"/>
      <c r="W30" s="419"/>
    </row>
    <row r="31" spans="2:23">
      <c r="D31" s="117" t="s">
        <v>893</v>
      </c>
      <c r="R31" t="s">
        <v>768</v>
      </c>
      <c r="S31" s="419"/>
      <c r="T31" s="419"/>
      <c r="U31" s="419"/>
      <c r="V31" s="419"/>
      <c r="W31" s="419"/>
    </row>
    <row r="32" spans="2:23">
      <c r="D32" s="117" t="s">
        <v>894</v>
      </c>
      <c r="R32" t="s">
        <v>768</v>
      </c>
      <c r="S32" s="419"/>
      <c r="T32" s="419"/>
      <c r="U32" s="419"/>
      <c r="V32" s="419"/>
      <c r="W32" s="419"/>
    </row>
    <row r="33" spans="4:23">
      <c r="D33" s="117" t="s">
        <v>850</v>
      </c>
      <c r="R33" t="s">
        <v>768</v>
      </c>
      <c r="S33" s="419"/>
      <c r="T33" s="419"/>
      <c r="U33" s="419"/>
      <c r="V33" s="419"/>
      <c r="W33" s="419"/>
    </row>
    <row r="34" spans="4:23">
      <c r="D34" s="123" t="s">
        <v>895</v>
      </c>
      <c r="R34" s="67" t="s">
        <v>768</v>
      </c>
      <c r="S34" s="421">
        <f>SUM(S27:S33)</f>
        <v>0</v>
      </c>
      <c r="T34" s="421">
        <f t="shared" ref="T34:V34" si="2">SUM(T27:T33)</f>
        <v>0</v>
      </c>
      <c r="U34" s="421">
        <f t="shared" si="2"/>
        <v>0</v>
      </c>
      <c r="V34" s="421">
        <f t="shared" si="2"/>
        <v>0</v>
      </c>
      <c r="W34" s="421">
        <f>SUM(W27:W33)</f>
        <v>0</v>
      </c>
    </row>
    <row r="35" spans="4:23"/>
    <row r="36" spans="4:23">
      <c r="D36" s="117" t="s">
        <v>896</v>
      </c>
      <c r="R36" t="s">
        <v>768</v>
      </c>
      <c r="S36" s="419"/>
      <c r="T36" s="419"/>
      <c r="U36" s="419"/>
      <c r="V36" s="419"/>
      <c r="W36" s="419"/>
    </row>
    <row r="37" spans="4:23">
      <c r="D37" s="117" t="s">
        <v>897</v>
      </c>
      <c r="R37" t="s">
        <v>768</v>
      </c>
      <c r="S37" s="419"/>
      <c r="T37" s="419"/>
      <c r="U37" s="419"/>
      <c r="V37" s="419"/>
      <c r="W37" s="419"/>
    </row>
    <row r="38" spans="4:23">
      <c r="D38" s="117" t="s">
        <v>898</v>
      </c>
      <c r="R38" t="s">
        <v>768</v>
      </c>
      <c r="S38" s="419"/>
      <c r="T38" s="419"/>
      <c r="U38" s="419"/>
      <c r="V38" s="419"/>
      <c r="W38" s="419"/>
    </row>
    <row r="39" spans="4:23">
      <c r="D39" s="117" t="s">
        <v>899</v>
      </c>
      <c r="R39" t="s">
        <v>768</v>
      </c>
      <c r="S39" s="419"/>
      <c r="T39" s="419"/>
      <c r="U39" s="419"/>
      <c r="V39" s="419"/>
      <c r="W39" s="419"/>
    </row>
    <row r="40" spans="4:23">
      <c r="D40" s="123" t="s">
        <v>900</v>
      </c>
      <c r="R40" s="67" t="s">
        <v>768</v>
      </c>
      <c r="S40" s="420">
        <f>SUM(S36:S39)</f>
        <v>0</v>
      </c>
      <c r="T40" s="420">
        <f t="shared" ref="T40:W40" si="3">SUM(T36:T39)</f>
        <v>0</v>
      </c>
      <c r="U40" s="420">
        <f>SUM(U36:U39)</f>
        <v>0</v>
      </c>
      <c r="V40" s="420">
        <f t="shared" si="3"/>
        <v>0</v>
      </c>
      <c r="W40" s="420">
        <f t="shared" si="3"/>
        <v>0</v>
      </c>
    </row>
    <row r="41" spans="4:23">
      <c r="D41" s="117" t="s">
        <v>901</v>
      </c>
      <c r="R41" t="s">
        <v>768</v>
      </c>
      <c r="S41" s="419"/>
      <c r="T41" s="419"/>
      <c r="U41" s="419"/>
      <c r="V41" s="419"/>
      <c r="W41" s="419"/>
    </row>
    <row r="42" spans="4:23">
      <c r="D42" s="123" t="s">
        <v>895</v>
      </c>
      <c r="R42" s="67" t="s">
        <v>768</v>
      </c>
      <c r="S42" s="421">
        <f>SUM(S40:S41)</f>
        <v>0</v>
      </c>
      <c r="T42" s="421">
        <f t="shared" ref="T42:W42" si="4">SUM(T40:T41)</f>
        <v>0</v>
      </c>
      <c r="U42" s="421">
        <f t="shared" si="4"/>
        <v>0</v>
      </c>
      <c r="V42" s="421">
        <f>SUM(V40:V41)</f>
        <v>0</v>
      </c>
      <c r="W42" s="421">
        <f t="shared" si="4"/>
        <v>0</v>
      </c>
    </row>
    <row r="43" spans="4:23"/>
    <row r="44" spans="4:23">
      <c r="D44" s="117" t="s">
        <v>396</v>
      </c>
      <c r="S44" s="286" t="str">
        <f>IF(ABS(S34-S42)&lt;0.01,"OK","ERROR")</f>
        <v>OK</v>
      </c>
      <c r="T44" s="286" t="str">
        <f>IF(ABS(T34-T42)&lt;0.01,"OK","ERROR")</f>
        <v>OK</v>
      </c>
      <c r="U44" s="286" t="str">
        <f>IF(ABS(U34-U42)&lt;0.01,"OK","ERROR")</f>
        <v>OK</v>
      </c>
      <c r="V44" s="286" t="str">
        <f>IF(ABS(V34-V42)&lt;0.01,"OK","ERROR")</f>
        <v>OK</v>
      </c>
      <c r="W44" s="286" t="str">
        <f>IF(ABS(W34-W42)&lt;0.01,"OK","ERROR")</f>
        <v>OK</v>
      </c>
    </row>
    <row r="45" spans="4:23">
      <c r="D45" s="117"/>
      <c r="S45" s="127"/>
      <c r="T45" s="127"/>
      <c r="U45" s="127"/>
      <c r="V45" s="127"/>
      <c r="W45" s="127"/>
    </row>
    <row r="53" spans="4:18" hidden="1">
      <c r="D53" s="123"/>
      <c r="R53" s="67"/>
    </row>
    <row r="54" spans="4:18" hidden="1">
      <c r="D54" s="117"/>
      <c r="R54" s="67"/>
    </row>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60DA-2F35-4014-B953-521CAC3B0338}">
  <sheetPr codeName="Sheet20">
    <tabColor theme="6"/>
    <pageSetUpPr autoPageBreaks="0"/>
  </sheetPr>
  <dimension ref="A1:AI106"/>
  <sheetViews>
    <sheetView zoomScaleNormal="100" workbookViewId="0"/>
  </sheetViews>
  <sheetFormatPr defaultColWidth="0" defaultRowHeight="13.5" zeroHeight="1"/>
  <cols>
    <col min="1" max="1" width="1.765625" customWidth="1"/>
    <col min="2" max="3" width="9.23046875" customWidth="1"/>
    <col min="4" max="4" width="23.84375" bestFit="1" customWidth="1"/>
    <col min="5" max="17" width="1.765625" customWidth="1"/>
    <col min="18" max="24" width="9.23046875" customWidth="1"/>
    <col min="25"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51</v>
      </c>
      <c r="B4" s="27"/>
      <c r="C4" s="7"/>
      <c r="D4" s="7"/>
      <c r="E4" s="7"/>
      <c r="F4" s="7"/>
      <c r="G4" s="7"/>
      <c r="H4" s="7"/>
      <c r="I4" s="7"/>
      <c r="J4" s="7"/>
      <c r="K4" s="7"/>
      <c r="L4" s="7"/>
      <c r="M4" s="7"/>
      <c r="N4" s="7"/>
      <c r="O4" s="7"/>
      <c r="P4" s="7"/>
      <c r="Q4" s="7"/>
      <c r="R4" s="7"/>
      <c r="S4" s="7"/>
      <c r="T4" s="7"/>
      <c r="U4" s="7"/>
      <c r="V4" s="7"/>
      <c r="W4" s="7"/>
      <c r="X4" s="7"/>
    </row>
    <row r="5" spans="1:24"/>
    <row r="6" spans="1:24">
      <c r="S6" s="500" t="s">
        <v>280</v>
      </c>
      <c r="T6" s="501"/>
      <c r="U6" s="501"/>
      <c r="V6" s="501"/>
      <c r="W6" s="502"/>
    </row>
    <row r="7" spans="1:24">
      <c r="A7" s="67"/>
      <c r="B7" s="67"/>
      <c r="C7" s="67"/>
      <c r="D7" s="67" t="s">
        <v>902</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45" t="s">
        <v>208</v>
      </c>
      <c r="T7" s="345" t="s">
        <v>7</v>
      </c>
      <c r="U7" s="345" t="s">
        <v>211</v>
      </c>
      <c r="V7" s="345" t="s">
        <v>212</v>
      </c>
      <c r="W7" s="345" t="s">
        <v>213</v>
      </c>
    </row>
    <row r="8" spans="1:24">
      <c r="F8" s="67"/>
      <c r="G8" s="67"/>
      <c r="H8" s="67"/>
    </row>
    <row r="9" spans="1:24" ht="17.5">
      <c r="A9" s="58"/>
      <c r="B9" s="36"/>
      <c r="C9" s="58"/>
      <c r="D9" s="58"/>
      <c r="E9" s="58"/>
      <c r="F9" s="58"/>
      <c r="G9" s="58"/>
      <c r="H9" s="58"/>
      <c r="I9" s="58"/>
      <c r="J9" s="58"/>
      <c r="K9" s="58"/>
      <c r="L9" s="58"/>
      <c r="M9" s="58"/>
      <c r="N9" s="58"/>
      <c r="O9" s="58"/>
      <c r="P9" s="58"/>
      <c r="Q9" s="58"/>
      <c r="R9" s="58"/>
      <c r="S9" s="58"/>
      <c r="T9" s="58"/>
      <c r="U9" s="58"/>
      <c r="V9" s="58"/>
      <c r="W9" s="58"/>
    </row>
    <row r="10" spans="1:24"/>
    <row r="11" spans="1:24" ht="14">
      <c r="A11" s="49"/>
      <c r="B11" s="57" t="s">
        <v>903</v>
      </c>
      <c r="C11" s="58"/>
      <c r="D11" s="58"/>
      <c r="E11" s="58"/>
      <c r="F11" s="58"/>
      <c r="G11" s="58"/>
      <c r="H11" s="58"/>
      <c r="I11" s="58"/>
      <c r="J11" s="58"/>
      <c r="K11" s="58"/>
      <c r="L11" s="58"/>
      <c r="M11" s="58"/>
      <c r="N11" s="58"/>
      <c r="O11" s="58"/>
      <c r="P11" s="58"/>
      <c r="Q11" s="58"/>
      <c r="R11" s="58"/>
      <c r="S11" s="58"/>
      <c r="T11" s="58"/>
      <c r="U11" s="58"/>
      <c r="V11" s="58"/>
      <c r="W11" s="58"/>
    </row>
    <row r="12" spans="1:24"/>
    <row r="13" spans="1:24">
      <c r="D13" t="s">
        <v>904</v>
      </c>
      <c r="R13" t="s">
        <v>631</v>
      </c>
      <c r="S13" s="422">
        <f>SUM(S25,S37,S49,S61,S73,S85,S97)</f>
        <v>0</v>
      </c>
      <c r="T13" s="422">
        <f t="shared" ref="T13:W13" si="0">SUM(T25,T37,T49,T61,T73,T85,T97)</f>
        <v>0</v>
      </c>
      <c r="U13" s="422">
        <f t="shared" si="0"/>
        <v>0</v>
      </c>
      <c r="V13" s="422">
        <f t="shared" si="0"/>
        <v>0</v>
      </c>
      <c r="W13" s="422">
        <f t="shared" si="0"/>
        <v>0</v>
      </c>
    </row>
    <row r="14" spans="1:24">
      <c r="D14" t="s">
        <v>905</v>
      </c>
      <c r="R14" t="s">
        <v>631</v>
      </c>
      <c r="S14" s="422">
        <f t="shared" ref="S14:W14" si="1">SUM(S26,S38,S50,S62,S74,S86,S98)</f>
        <v>0</v>
      </c>
      <c r="T14" s="422">
        <f t="shared" si="1"/>
        <v>0</v>
      </c>
      <c r="U14" s="422">
        <f t="shared" si="1"/>
        <v>0</v>
      </c>
      <c r="V14" s="422">
        <f t="shared" si="1"/>
        <v>0</v>
      </c>
      <c r="W14" s="422">
        <f t="shared" si="1"/>
        <v>0</v>
      </c>
    </row>
    <row r="15" spans="1:24">
      <c r="D15" t="s">
        <v>906</v>
      </c>
      <c r="R15" t="s">
        <v>631</v>
      </c>
      <c r="S15" s="422">
        <f t="shared" ref="S15:W15" si="2">SUM(S27,S39,S51,S63,S75,S87,S99)</f>
        <v>0</v>
      </c>
      <c r="T15" s="422">
        <f t="shared" si="2"/>
        <v>0</v>
      </c>
      <c r="U15" s="422">
        <f t="shared" si="2"/>
        <v>0</v>
      </c>
      <c r="V15" s="422">
        <f t="shared" si="2"/>
        <v>0</v>
      </c>
      <c r="W15" s="422">
        <f t="shared" si="2"/>
        <v>0</v>
      </c>
    </row>
    <row r="16" spans="1:24">
      <c r="D16" t="s">
        <v>784</v>
      </c>
      <c r="R16" t="s">
        <v>631</v>
      </c>
      <c r="S16" s="422">
        <f>SUM(S28,S40,S52,S64,S76,S88,S100)</f>
        <v>0</v>
      </c>
      <c r="T16" s="422">
        <f t="shared" ref="T16:W16" si="3">SUM(T28,T40,T52,T64,T76,T88,T100)</f>
        <v>0</v>
      </c>
      <c r="U16" s="422">
        <f t="shared" si="3"/>
        <v>0</v>
      </c>
      <c r="V16" s="422">
        <f t="shared" si="3"/>
        <v>0</v>
      </c>
      <c r="W16" s="422">
        <f t="shared" si="3"/>
        <v>0</v>
      </c>
    </row>
    <row r="17" spans="1:23">
      <c r="D17" t="s">
        <v>907</v>
      </c>
      <c r="R17" t="s">
        <v>631</v>
      </c>
      <c r="S17" s="422">
        <f t="shared" ref="S17:W17" si="4">SUM(S29,S41,S53,S65,S77,S89,S101)</f>
        <v>0</v>
      </c>
      <c r="T17" s="422">
        <f t="shared" si="4"/>
        <v>0</v>
      </c>
      <c r="U17" s="422">
        <f t="shared" si="4"/>
        <v>0</v>
      </c>
      <c r="V17" s="422">
        <f t="shared" si="4"/>
        <v>0</v>
      </c>
      <c r="W17" s="422">
        <f t="shared" si="4"/>
        <v>0</v>
      </c>
    </row>
    <row r="18" spans="1:23">
      <c r="D18" t="s">
        <v>908</v>
      </c>
      <c r="R18" t="s">
        <v>631</v>
      </c>
      <c r="S18" s="422">
        <f t="shared" ref="S18:W18" si="5">SUM(S30,S42,S54,S66,S78,S90,S102)</f>
        <v>0</v>
      </c>
      <c r="T18" s="422">
        <f t="shared" si="5"/>
        <v>0</v>
      </c>
      <c r="U18" s="422">
        <f t="shared" si="5"/>
        <v>0</v>
      </c>
      <c r="V18" s="422">
        <f t="shared" si="5"/>
        <v>0</v>
      </c>
      <c r="W18" s="422">
        <f t="shared" si="5"/>
        <v>0</v>
      </c>
    </row>
    <row r="19" spans="1:23">
      <c r="D19" t="s">
        <v>909</v>
      </c>
      <c r="R19" t="s">
        <v>631</v>
      </c>
      <c r="S19" s="422">
        <f t="shared" ref="S19:W19" si="6">SUM(S31,S43,S55,S67,S79,S91,S103)</f>
        <v>0</v>
      </c>
      <c r="T19" s="422">
        <f t="shared" si="6"/>
        <v>0</v>
      </c>
      <c r="U19" s="422">
        <f t="shared" si="6"/>
        <v>0</v>
      </c>
      <c r="V19" s="422">
        <f>SUM(V31,V43,V55,V67,V79,V91,V103)</f>
        <v>0</v>
      </c>
      <c r="W19" s="422">
        <f t="shared" si="6"/>
        <v>0</v>
      </c>
    </row>
    <row r="20" spans="1:23">
      <c r="D20" s="67" t="s">
        <v>910</v>
      </c>
      <c r="R20" s="67" t="s">
        <v>631</v>
      </c>
      <c r="S20" s="423">
        <f>SUM(S13:S15)</f>
        <v>0</v>
      </c>
      <c r="T20" s="423">
        <f t="shared" ref="T20:W20" si="7">SUM(T13:T15)</f>
        <v>0</v>
      </c>
      <c r="U20" s="423">
        <f t="shared" si="7"/>
        <v>0</v>
      </c>
      <c r="V20" s="423">
        <f t="shared" si="7"/>
        <v>0</v>
      </c>
      <c r="W20" s="423">
        <f t="shared" si="7"/>
        <v>0</v>
      </c>
    </row>
    <row r="21" spans="1:23">
      <c r="D21" s="67" t="s">
        <v>911</v>
      </c>
      <c r="R21" s="67" t="s">
        <v>631</v>
      </c>
      <c r="S21" s="424">
        <f>SUM(S13:S19)</f>
        <v>0</v>
      </c>
      <c r="T21" s="424">
        <f t="shared" ref="T21:W21" si="8">SUM(T13:T19)</f>
        <v>0</v>
      </c>
      <c r="U21" s="424">
        <f t="shared" si="8"/>
        <v>0</v>
      </c>
      <c r="V21" s="424">
        <f>SUM(V13:V19)</f>
        <v>0</v>
      </c>
      <c r="W21" s="424">
        <f t="shared" si="8"/>
        <v>0</v>
      </c>
    </row>
    <row r="22" spans="1:23"/>
    <row r="23" spans="1:23" ht="14">
      <c r="A23" s="49"/>
      <c r="B23" s="57" t="s">
        <v>912</v>
      </c>
      <c r="C23" s="58"/>
      <c r="D23" s="58"/>
      <c r="E23" s="58"/>
      <c r="F23" s="58"/>
      <c r="G23" s="58"/>
      <c r="H23" s="58"/>
      <c r="I23" s="58"/>
      <c r="J23" s="58"/>
      <c r="K23" s="58"/>
      <c r="L23" s="58"/>
      <c r="M23" s="58"/>
      <c r="N23" s="58"/>
      <c r="O23" s="58"/>
      <c r="P23" s="58"/>
      <c r="Q23" s="58"/>
      <c r="R23" s="58"/>
      <c r="S23" s="58"/>
      <c r="T23" s="58"/>
      <c r="U23" s="58"/>
      <c r="V23" s="58"/>
      <c r="W23" s="58"/>
    </row>
    <row r="24" spans="1:23"/>
    <row r="25" spans="1:23">
      <c r="D25" t="s">
        <v>904</v>
      </c>
      <c r="R25" t="s">
        <v>631</v>
      </c>
      <c r="S25" s="425"/>
      <c r="T25" s="425"/>
      <c r="U25" s="425"/>
      <c r="V25" s="425"/>
      <c r="W25" s="425"/>
    </row>
    <row r="26" spans="1:23">
      <c r="D26" t="s">
        <v>905</v>
      </c>
      <c r="R26" t="s">
        <v>631</v>
      </c>
      <c r="S26" s="425"/>
      <c r="T26" s="425"/>
      <c r="U26" s="425"/>
      <c r="V26" s="425"/>
      <c r="W26" s="425"/>
    </row>
    <row r="27" spans="1:23">
      <c r="D27" t="s">
        <v>906</v>
      </c>
      <c r="R27" t="s">
        <v>631</v>
      </c>
      <c r="S27" s="425"/>
      <c r="T27" s="425"/>
      <c r="U27" s="425"/>
      <c r="V27" s="425"/>
      <c r="W27" s="425"/>
    </row>
    <row r="28" spans="1:23">
      <c r="D28" t="s">
        <v>784</v>
      </c>
      <c r="R28" t="s">
        <v>631</v>
      </c>
      <c r="S28" s="426">
        <f>'4.1 BSC'!S13</f>
        <v>0</v>
      </c>
      <c r="T28" s="426">
        <f>'4.1 BSC'!T13</f>
        <v>0</v>
      </c>
      <c r="U28" s="426">
        <f>'4.1 BSC'!U13</f>
        <v>0</v>
      </c>
      <c r="V28" s="426">
        <f>'4.1 BSC'!V13</f>
        <v>0</v>
      </c>
      <c r="W28" s="426">
        <f>'4.1 BSC'!W13</f>
        <v>0</v>
      </c>
    </row>
    <row r="29" spans="1:23">
      <c r="D29" t="s">
        <v>907</v>
      </c>
      <c r="R29" t="s">
        <v>631</v>
      </c>
      <c r="S29" s="425"/>
      <c r="T29" s="425"/>
      <c r="U29" s="425"/>
      <c r="V29" s="425"/>
      <c r="W29" s="425"/>
    </row>
    <row r="30" spans="1:23">
      <c r="D30" t="s">
        <v>908</v>
      </c>
      <c r="R30" t="s">
        <v>631</v>
      </c>
      <c r="S30" s="425"/>
      <c r="T30" s="425"/>
      <c r="U30" s="425"/>
      <c r="V30" s="425"/>
      <c r="W30" s="425"/>
    </row>
    <row r="31" spans="1:23">
      <c r="D31" t="s">
        <v>909</v>
      </c>
      <c r="R31" t="s">
        <v>631</v>
      </c>
      <c r="S31" s="425"/>
      <c r="T31" s="425"/>
      <c r="U31" s="425"/>
      <c r="V31" s="425"/>
      <c r="W31" s="425"/>
    </row>
    <row r="32" spans="1:23">
      <c r="D32" s="67" t="s">
        <v>910</v>
      </c>
      <c r="R32" s="67" t="s">
        <v>631</v>
      </c>
      <c r="S32" s="423">
        <f>SUM(S25:S27)</f>
        <v>0</v>
      </c>
      <c r="T32" s="423">
        <f t="shared" ref="T32:W32" si="9">SUM(T25:T27)</f>
        <v>0</v>
      </c>
      <c r="U32" s="423">
        <f t="shared" si="9"/>
        <v>0</v>
      </c>
      <c r="V32" s="423">
        <f t="shared" si="9"/>
        <v>0</v>
      </c>
      <c r="W32" s="423">
        <f t="shared" si="9"/>
        <v>0</v>
      </c>
    </row>
    <row r="33" spans="1:23">
      <c r="D33" s="67" t="s">
        <v>911</v>
      </c>
      <c r="R33" s="67" t="s">
        <v>631</v>
      </c>
      <c r="S33" s="424">
        <f>SUM(S25:S31)</f>
        <v>0</v>
      </c>
      <c r="T33" s="424">
        <f t="shared" ref="T33:W33" si="10">SUM(T25:T31)</f>
        <v>0</v>
      </c>
      <c r="U33" s="424">
        <f t="shared" si="10"/>
        <v>0</v>
      </c>
      <c r="V33" s="424">
        <f t="shared" si="10"/>
        <v>0</v>
      </c>
      <c r="W33" s="424">
        <f t="shared" si="10"/>
        <v>0</v>
      </c>
    </row>
    <row r="34" spans="1:23"/>
    <row r="35" spans="1:23" ht="14">
      <c r="A35" s="49"/>
      <c r="B35" s="57" t="s">
        <v>913</v>
      </c>
      <c r="C35" s="58"/>
      <c r="D35" s="58"/>
      <c r="E35" s="58"/>
      <c r="F35" s="58"/>
      <c r="G35" s="58"/>
      <c r="H35" s="58"/>
      <c r="I35" s="58"/>
      <c r="J35" s="58"/>
      <c r="K35" s="58"/>
      <c r="L35" s="58"/>
      <c r="M35" s="58"/>
      <c r="N35" s="58"/>
      <c r="O35" s="58"/>
      <c r="P35" s="58"/>
      <c r="Q35" s="58"/>
      <c r="R35" s="58"/>
      <c r="S35" s="58"/>
      <c r="T35" s="58"/>
      <c r="U35" s="58"/>
      <c r="V35" s="58"/>
      <c r="W35" s="58"/>
    </row>
    <row r="36" spans="1:23"/>
    <row r="37" spans="1:23">
      <c r="D37" t="s">
        <v>904</v>
      </c>
      <c r="R37" t="s">
        <v>631</v>
      </c>
      <c r="S37" s="425"/>
      <c r="T37" s="425"/>
      <c r="U37" s="425"/>
      <c r="V37" s="425"/>
      <c r="W37" s="425"/>
    </row>
    <row r="38" spans="1:23">
      <c r="D38" t="s">
        <v>905</v>
      </c>
      <c r="R38" t="s">
        <v>631</v>
      </c>
      <c r="S38" s="425"/>
      <c r="T38" s="425"/>
      <c r="U38" s="425"/>
      <c r="V38" s="425"/>
      <c r="W38" s="425"/>
    </row>
    <row r="39" spans="1:23">
      <c r="D39" t="s">
        <v>906</v>
      </c>
      <c r="R39" t="s">
        <v>631</v>
      </c>
      <c r="S39" s="425"/>
      <c r="T39" s="425"/>
      <c r="U39" s="425"/>
      <c r="V39" s="425"/>
      <c r="W39" s="425"/>
    </row>
    <row r="40" spans="1:23">
      <c r="D40" t="s">
        <v>784</v>
      </c>
      <c r="R40" t="s">
        <v>631</v>
      </c>
      <c r="S40" s="426">
        <f>'4.1 BSC'!S14</f>
        <v>0</v>
      </c>
      <c r="T40" s="426">
        <f>'4.1 BSC'!T14</f>
        <v>0</v>
      </c>
      <c r="U40" s="426">
        <f>'4.1 BSC'!U14</f>
        <v>0</v>
      </c>
      <c r="V40" s="426">
        <f>'4.1 BSC'!V14</f>
        <v>0</v>
      </c>
      <c r="W40" s="426">
        <f>'4.1 BSC'!W14</f>
        <v>0</v>
      </c>
    </row>
    <row r="41" spans="1:23">
      <c r="D41" t="s">
        <v>907</v>
      </c>
      <c r="R41" t="s">
        <v>631</v>
      </c>
      <c r="S41" s="425"/>
      <c r="T41" s="425"/>
      <c r="U41" s="425"/>
      <c r="V41" s="425"/>
      <c r="W41" s="425"/>
    </row>
    <row r="42" spans="1:23">
      <c r="D42" t="s">
        <v>908</v>
      </c>
      <c r="R42" t="s">
        <v>631</v>
      </c>
      <c r="S42" s="425"/>
      <c r="T42" s="425"/>
      <c r="U42" s="425"/>
      <c r="V42" s="425"/>
      <c r="W42" s="425"/>
    </row>
    <row r="43" spans="1:23">
      <c r="D43" t="s">
        <v>909</v>
      </c>
      <c r="R43" t="s">
        <v>631</v>
      </c>
      <c r="S43" s="425"/>
      <c r="T43" s="425"/>
      <c r="U43" s="425"/>
      <c r="V43" s="425"/>
      <c r="W43" s="425"/>
    </row>
    <row r="44" spans="1:23">
      <c r="D44" s="67" t="s">
        <v>910</v>
      </c>
      <c r="R44" s="67" t="s">
        <v>631</v>
      </c>
      <c r="S44" s="423">
        <f>SUM(S37:S39)</f>
        <v>0</v>
      </c>
      <c r="T44" s="423">
        <f t="shared" ref="T44:W44" si="11">SUM(T37:T39)</f>
        <v>0</v>
      </c>
      <c r="U44" s="423">
        <f t="shared" si="11"/>
        <v>0</v>
      </c>
      <c r="V44" s="423">
        <f t="shared" si="11"/>
        <v>0</v>
      </c>
      <c r="W44" s="423">
        <f t="shared" si="11"/>
        <v>0</v>
      </c>
    </row>
    <row r="45" spans="1:23">
      <c r="D45" s="67" t="s">
        <v>911</v>
      </c>
      <c r="R45" s="67" t="s">
        <v>631</v>
      </c>
      <c r="S45" s="424">
        <f>SUM(S37:S43)</f>
        <v>0</v>
      </c>
      <c r="T45" s="424">
        <f t="shared" ref="T45:W45" si="12">SUM(T37:T43)</f>
        <v>0</v>
      </c>
      <c r="U45" s="424">
        <f t="shared" si="12"/>
        <v>0</v>
      </c>
      <c r="V45" s="424">
        <f t="shared" si="12"/>
        <v>0</v>
      </c>
      <c r="W45" s="424">
        <f t="shared" si="12"/>
        <v>0</v>
      </c>
    </row>
    <row r="46" spans="1:23"/>
    <row r="47" spans="1:23" ht="14">
      <c r="A47" s="49"/>
      <c r="B47" s="57" t="s">
        <v>914</v>
      </c>
      <c r="C47" s="58"/>
      <c r="D47" s="58"/>
      <c r="E47" s="58"/>
      <c r="F47" s="58"/>
      <c r="G47" s="58"/>
      <c r="H47" s="58"/>
      <c r="I47" s="58"/>
      <c r="J47" s="58"/>
      <c r="K47" s="58"/>
      <c r="L47" s="58"/>
      <c r="M47" s="58"/>
      <c r="N47" s="58"/>
      <c r="O47" s="58"/>
      <c r="P47" s="58"/>
      <c r="Q47" s="58"/>
      <c r="R47" s="58"/>
      <c r="S47" s="58"/>
      <c r="T47" s="58"/>
      <c r="U47" s="58"/>
      <c r="V47" s="58"/>
      <c r="W47" s="58"/>
    </row>
    <row r="48" spans="1:23"/>
    <row r="49" spans="1:23">
      <c r="D49" t="s">
        <v>904</v>
      </c>
      <c r="R49" t="s">
        <v>631</v>
      </c>
      <c r="S49" s="425"/>
      <c r="T49" s="425"/>
      <c r="U49" s="425"/>
      <c r="V49" s="425"/>
      <c r="W49" s="425"/>
    </row>
    <row r="50" spans="1:23">
      <c r="D50" t="s">
        <v>905</v>
      </c>
      <c r="R50" t="s">
        <v>631</v>
      </c>
      <c r="S50" s="425"/>
      <c r="T50" s="425"/>
      <c r="U50" s="425"/>
      <c r="V50" s="425"/>
      <c r="W50" s="425"/>
    </row>
    <row r="51" spans="1:23">
      <c r="D51" t="s">
        <v>906</v>
      </c>
      <c r="R51" t="s">
        <v>631</v>
      </c>
      <c r="S51" s="425"/>
      <c r="T51" s="425"/>
      <c r="U51" s="425"/>
      <c r="V51" s="425"/>
      <c r="W51" s="425"/>
    </row>
    <row r="52" spans="1:23">
      <c r="D52" t="s">
        <v>784</v>
      </c>
      <c r="R52" t="s">
        <v>631</v>
      </c>
      <c r="S52" s="426">
        <f>'4.1 BSC'!S15</f>
        <v>0</v>
      </c>
      <c r="T52" s="426">
        <f>'4.1 BSC'!T15</f>
        <v>0</v>
      </c>
      <c r="U52" s="426">
        <f>'4.1 BSC'!U15</f>
        <v>0</v>
      </c>
      <c r="V52" s="426">
        <f>'4.1 BSC'!V15</f>
        <v>0</v>
      </c>
      <c r="W52" s="426">
        <f>'4.1 BSC'!W15</f>
        <v>0</v>
      </c>
    </row>
    <row r="53" spans="1:23">
      <c r="D53" t="s">
        <v>907</v>
      </c>
      <c r="R53" t="s">
        <v>631</v>
      </c>
      <c r="S53" s="425"/>
      <c r="T53" s="425"/>
      <c r="U53" s="425"/>
      <c r="V53" s="425"/>
      <c r="W53" s="425"/>
    </row>
    <row r="54" spans="1:23">
      <c r="D54" t="s">
        <v>908</v>
      </c>
      <c r="R54" t="s">
        <v>631</v>
      </c>
      <c r="S54" s="425"/>
      <c r="T54" s="425"/>
      <c r="U54" s="425"/>
      <c r="V54" s="425"/>
      <c r="W54" s="425"/>
    </row>
    <row r="55" spans="1:23">
      <c r="D55" t="s">
        <v>909</v>
      </c>
      <c r="R55" t="s">
        <v>631</v>
      </c>
      <c r="S55" s="425"/>
      <c r="T55" s="425"/>
      <c r="U55" s="425"/>
      <c r="V55" s="425"/>
      <c r="W55" s="425"/>
    </row>
    <row r="56" spans="1:23">
      <c r="D56" s="67" t="s">
        <v>910</v>
      </c>
      <c r="R56" s="67" t="s">
        <v>631</v>
      </c>
      <c r="S56" s="423">
        <f>SUM(S49:S51)</f>
        <v>0</v>
      </c>
      <c r="T56" s="423">
        <f t="shared" ref="T56:W56" si="13">SUM(T49:T51)</f>
        <v>0</v>
      </c>
      <c r="U56" s="423">
        <f t="shared" si="13"/>
        <v>0</v>
      </c>
      <c r="V56" s="423">
        <f t="shared" si="13"/>
        <v>0</v>
      </c>
      <c r="W56" s="423">
        <f t="shared" si="13"/>
        <v>0</v>
      </c>
    </row>
    <row r="57" spans="1:23">
      <c r="D57" s="67" t="s">
        <v>911</v>
      </c>
      <c r="R57" s="67" t="s">
        <v>631</v>
      </c>
      <c r="S57" s="424">
        <f>SUM(S49:S55)</f>
        <v>0</v>
      </c>
      <c r="T57" s="424">
        <f t="shared" ref="T57:W57" si="14">SUM(T49:T55)</f>
        <v>0</v>
      </c>
      <c r="U57" s="424">
        <f t="shared" si="14"/>
        <v>0</v>
      </c>
      <c r="V57" s="424">
        <f t="shared" si="14"/>
        <v>0</v>
      </c>
      <c r="W57" s="424">
        <f t="shared" si="14"/>
        <v>0</v>
      </c>
    </row>
    <row r="58" spans="1:23">
      <c r="S58" s="76"/>
      <c r="T58" s="76"/>
      <c r="U58" s="76"/>
      <c r="V58" s="76"/>
      <c r="W58" s="76"/>
    </row>
    <row r="59" spans="1:23" ht="14">
      <c r="A59" s="49"/>
      <c r="B59" s="57" t="s">
        <v>881</v>
      </c>
      <c r="C59" s="58"/>
      <c r="D59" s="58"/>
      <c r="E59" s="58"/>
      <c r="F59" s="58"/>
      <c r="G59" s="58"/>
      <c r="H59" s="58"/>
      <c r="I59" s="58"/>
      <c r="J59" s="58"/>
      <c r="K59" s="58"/>
      <c r="L59" s="58"/>
      <c r="M59" s="58"/>
      <c r="N59" s="58"/>
      <c r="O59" s="58"/>
      <c r="P59" s="58"/>
      <c r="Q59" s="58"/>
      <c r="R59" s="58"/>
      <c r="S59" s="58"/>
      <c r="T59" s="58"/>
      <c r="U59" s="58"/>
      <c r="V59" s="58"/>
      <c r="W59" s="58"/>
    </row>
    <row r="60" spans="1:23"/>
    <row r="61" spans="1:23">
      <c r="D61" t="s">
        <v>904</v>
      </c>
      <c r="R61" t="s">
        <v>631</v>
      </c>
      <c r="S61" s="425"/>
      <c r="T61" s="425"/>
      <c r="U61" s="425"/>
      <c r="V61" s="425"/>
      <c r="W61" s="425"/>
    </row>
    <row r="62" spans="1:23">
      <c r="D62" t="s">
        <v>905</v>
      </c>
      <c r="R62" t="s">
        <v>631</v>
      </c>
      <c r="S62" s="425"/>
      <c r="T62" s="425"/>
      <c r="U62" s="425"/>
      <c r="V62" s="425"/>
      <c r="W62" s="425"/>
    </row>
    <row r="63" spans="1:23">
      <c r="D63" t="s">
        <v>906</v>
      </c>
      <c r="R63" t="s">
        <v>631</v>
      </c>
      <c r="S63" s="425"/>
      <c r="T63" s="425"/>
      <c r="U63" s="425"/>
      <c r="V63" s="425"/>
      <c r="W63" s="425"/>
    </row>
    <row r="64" spans="1:23">
      <c r="D64" t="s">
        <v>784</v>
      </c>
      <c r="R64" t="s">
        <v>631</v>
      </c>
      <c r="S64" s="426">
        <f>'4.1 BSC'!S16</f>
        <v>0</v>
      </c>
      <c r="T64" s="426">
        <f>'4.1 BSC'!T16</f>
        <v>0</v>
      </c>
      <c r="U64" s="426">
        <f>'4.1 BSC'!U16</f>
        <v>0</v>
      </c>
      <c r="V64" s="426">
        <f>'4.1 BSC'!V16</f>
        <v>0</v>
      </c>
      <c r="W64" s="426">
        <f>'4.1 BSC'!W16</f>
        <v>0</v>
      </c>
    </row>
    <row r="65" spans="1:23">
      <c r="D65" t="s">
        <v>907</v>
      </c>
      <c r="R65" t="s">
        <v>631</v>
      </c>
      <c r="S65" s="425"/>
      <c r="T65" s="425"/>
      <c r="U65" s="425"/>
      <c r="V65" s="425"/>
      <c r="W65" s="425"/>
    </row>
    <row r="66" spans="1:23">
      <c r="D66" t="s">
        <v>908</v>
      </c>
      <c r="R66" t="s">
        <v>631</v>
      </c>
      <c r="S66" s="425"/>
      <c r="T66" s="425"/>
      <c r="U66" s="425"/>
      <c r="V66" s="425"/>
      <c r="W66" s="425"/>
    </row>
    <row r="67" spans="1:23">
      <c r="D67" t="s">
        <v>909</v>
      </c>
      <c r="R67" t="s">
        <v>631</v>
      </c>
      <c r="S67" s="425"/>
      <c r="T67" s="425"/>
      <c r="U67" s="425"/>
      <c r="V67" s="425"/>
      <c r="W67" s="425"/>
    </row>
    <row r="68" spans="1:23">
      <c r="D68" s="67" t="s">
        <v>910</v>
      </c>
      <c r="R68" s="67" t="s">
        <v>631</v>
      </c>
      <c r="S68" s="423">
        <f>SUM(S61:S63)</f>
        <v>0</v>
      </c>
      <c r="T68" s="423">
        <f t="shared" ref="T68:W68" si="15">SUM(T61:T63)</f>
        <v>0</v>
      </c>
      <c r="U68" s="423">
        <f t="shared" si="15"/>
        <v>0</v>
      </c>
      <c r="V68" s="423">
        <f>SUM(V61:V63)</f>
        <v>0</v>
      </c>
      <c r="W68" s="423">
        <f t="shared" si="15"/>
        <v>0</v>
      </c>
    </row>
    <row r="69" spans="1:23">
      <c r="D69" s="67" t="s">
        <v>911</v>
      </c>
      <c r="R69" s="67" t="s">
        <v>631</v>
      </c>
      <c r="S69" s="424">
        <f>SUM(S61:S67)</f>
        <v>0</v>
      </c>
      <c r="T69" s="424">
        <f t="shared" ref="T69:W69" si="16">SUM(T61:T67)</f>
        <v>0</v>
      </c>
      <c r="U69" s="424">
        <f t="shared" si="16"/>
        <v>0</v>
      </c>
      <c r="V69" s="424">
        <f t="shared" si="16"/>
        <v>0</v>
      </c>
      <c r="W69" s="424">
        <f t="shared" si="16"/>
        <v>0</v>
      </c>
    </row>
    <row r="70" spans="1:23"/>
    <row r="71" spans="1:23" ht="14">
      <c r="A71" s="49"/>
      <c r="B71" s="57" t="s">
        <v>882</v>
      </c>
      <c r="C71" s="58"/>
      <c r="D71" s="58"/>
      <c r="E71" s="58"/>
      <c r="F71" s="58"/>
      <c r="G71" s="58"/>
      <c r="H71" s="58"/>
      <c r="I71" s="58"/>
      <c r="J71" s="58"/>
      <c r="K71" s="58"/>
      <c r="L71" s="58"/>
      <c r="M71" s="58"/>
      <c r="N71" s="58"/>
      <c r="O71" s="58"/>
      <c r="P71" s="58"/>
      <c r="Q71" s="58"/>
      <c r="R71" s="58"/>
      <c r="S71" s="58"/>
      <c r="T71" s="58"/>
      <c r="U71" s="58"/>
      <c r="V71" s="58"/>
      <c r="W71" s="58"/>
    </row>
    <row r="72" spans="1:23" ht="14">
      <c r="B72" s="80"/>
    </row>
    <row r="73" spans="1:23">
      <c r="D73" t="s">
        <v>904</v>
      </c>
      <c r="R73" t="s">
        <v>631</v>
      </c>
      <c r="S73" s="425"/>
      <c r="T73" s="425"/>
      <c r="U73" s="425"/>
      <c r="V73" s="425"/>
      <c r="W73" s="425"/>
    </row>
    <row r="74" spans="1:23">
      <c r="D74" t="s">
        <v>905</v>
      </c>
      <c r="R74" t="s">
        <v>631</v>
      </c>
      <c r="S74" s="425"/>
      <c r="T74" s="425"/>
      <c r="U74" s="425"/>
      <c r="V74" s="425"/>
      <c r="W74" s="425"/>
    </row>
    <row r="75" spans="1:23">
      <c r="D75" t="s">
        <v>906</v>
      </c>
      <c r="R75" t="s">
        <v>631</v>
      </c>
      <c r="S75" s="425"/>
      <c r="T75" s="425"/>
      <c r="U75" s="425"/>
      <c r="V75" s="425"/>
      <c r="W75" s="425"/>
    </row>
    <row r="76" spans="1:23">
      <c r="D76" t="s">
        <v>784</v>
      </c>
      <c r="R76" t="s">
        <v>631</v>
      </c>
      <c r="S76" s="426">
        <f>'4.1 BSC'!S17</f>
        <v>0</v>
      </c>
      <c r="T76" s="426">
        <f>'4.1 BSC'!T17</f>
        <v>0</v>
      </c>
      <c r="U76" s="426">
        <f>'4.1 BSC'!U17</f>
        <v>0</v>
      </c>
      <c r="V76" s="426">
        <f>'4.1 BSC'!V17</f>
        <v>0</v>
      </c>
      <c r="W76" s="426">
        <f>'4.1 BSC'!W17</f>
        <v>0</v>
      </c>
    </row>
    <row r="77" spans="1:23">
      <c r="D77" t="s">
        <v>907</v>
      </c>
      <c r="R77" t="s">
        <v>631</v>
      </c>
      <c r="S77" s="425"/>
      <c r="T77" s="425"/>
      <c r="U77" s="425"/>
      <c r="V77" s="425"/>
      <c r="W77" s="425"/>
    </row>
    <row r="78" spans="1:23">
      <c r="D78" t="s">
        <v>908</v>
      </c>
      <c r="R78" t="s">
        <v>631</v>
      </c>
      <c r="S78" s="425"/>
      <c r="T78" s="425"/>
      <c r="U78" s="425"/>
      <c r="V78" s="425"/>
      <c r="W78" s="425"/>
    </row>
    <row r="79" spans="1:23">
      <c r="D79" t="s">
        <v>909</v>
      </c>
      <c r="R79" t="s">
        <v>631</v>
      </c>
      <c r="S79" s="425"/>
      <c r="T79" s="425"/>
      <c r="U79" s="425"/>
      <c r="V79" s="425"/>
      <c r="W79" s="425"/>
    </row>
    <row r="80" spans="1:23">
      <c r="D80" s="67" t="s">
        <v>910</v>
      </c>
      <c r="R80" s="67" t="s">
        <v>631</v>
      </c>
      <c r="S80" s="423">
        <f>SUM(S73:S75)</f>
        <v>0</v>
      </c>
      <c r="T80" s="423">
        <f t="shared" ref="T80:W80" si="17">SUM(T73:T75)</f>
        <v>0</v>
      </c>
      <c r="U80" s="423">
        <f t="shared" si="17"/>
        <v>0</v>
      </c>
      <c r="V80" s="423">
        <f t="shared" si="17"/>
        <v>0</v>
      </c>
      <c r="W80" s="423">
        <f t="shared" si="17"/>
        <v>0</v>
      </c>
    </row>
    <row r="81" spans="1:23">
      <c r="D81" s="67" t="s">
        <v>911</v>
      </c>
      <c r="R81" s="67" t="s">
        <v>631</v>
      </c>
      <c r="S81" s="424">
        <f>SUM(S73:S79)</f>
        <v>0</v>
      </c>
      <c r="T81" s="424">
        <f t="shared" ref="T81:W81" si="18">SUM(T73:T79)</f>
        <v>0</v>
      </c>
      <c r="U81" s="424">
        <f t="shared" si="18"/>
        <v>0</v>
      </c>
      <c r="V81" s="424">
        <f t="shared" si="18"/>
        <v>0</v>
      </c>
      <c r="W81" s="424">
        <f t="shared" si="18"/>
        <v>0</v>
      </c>
    </row>
    <row r="82" spans="1:23"/>
    <row r="83" spans="1:23" ht="14">
      <c r="A83" s="49"/>
      <c r="B83" s="57" t="s">
        <v>883</v>
      </c>
      <c r="C83" s="58"/>
      <c r="D83" s="58"/>
      <c r="E83" s="58"/>
      <c r="F83" s="58"/>
      <c r="G83" s="58"/>
      <c r="H83" s="58"/>
      <c r="I83" s="58"/>
      <c r="J83" s="58"/>
      <c r="K83" s="58"/>
      <c r="L83" s="58"/>
      <c r="M83" s="58"/>
      <c r="N83" s="58"/>
      <c r="O83" s="58"/>
      <c r="P83" s="58"/>
      <c r="Q83" s="58"/>
      <c r="R83" s="58"/>
      <c r="S83" s="58"/>
      <c r="T83" s="58"/>
      <c r="U83" s="58"/>
      <c r="V83" s="58"/>
      <c r="W83" s="58"/>
    </row>
    <row r="84" spans="1:23"/>
    <row r="85" spans="1:23">
      <c r="D85" t="s">
        <v>904</v>
      </c>
      <c r="R85" t="s">
        <v>631</v>
      </c>
      <c r="S85" s="425"/>
      <c r="T85" s="425"/>
      <c r="U85" s="425"/>
      <c r="V85" s="425"/>
      <c r="W85" s="425"/>
    </row>
    <row r="86" spans="1:23">
      <c r="D86" t="s">
        <v>905</v>
      </c>
      <c r="R86" t="s">
        <v>631</v>
      </c>
      <c r="S86" s="425"/>
      <c r="T86" s="425"/>
      <c r="U86" s="425"/>
      <c r="V86" s="425"/>
      <c r="W86" s="425"/>
    </row>
    <row r="87" spans="1:23">
      <c r="D87" t="s">
        <v>906</v>
      </c>
      <c r="R87" t="s">
        <v>631</v>
      </c>
      <c r="S87" s="425"/>
      <c r="T87" s="425"/>
      <c r="U87" s="425"/>
      <c r="V87" s="425"/>
      <c r="W87" s="425"/>
    </row>
    <row r="88" spans="1:23">
      <c r="D88" t="s">
        <v>784</v>
      </c>
      <c r="R88" t="s">
        <v>631</v>
      </c>
      <c r="S88" s="426">
        <f>'4.1 BSC'!S18</f>
        <v>0</v>
      </c>
      <c r="T88" s="426">
        <f>'4.1 BSC'!T18</f>
        <v>0</v>
      </c>
      <c r="U88" s="426">
        <f>'4.1 BSC'!U18</f>
        <v>0</v>
      </c>
      <c r="V88" s="426">
        <f>'4.1 BSC'!V18</f>
        <v>0</v>
      </c>
      <c r="W88" s="426">
        <f>'4.1 BSC'!W18</f>
        <v>0</v>
      </c>
    </row>
    <row r="89" spans="1:23">
      <c r="D89" t="s">
        <v>907</v>
      </c>
      <c r="R89" t="s">
        <v>631</v>
      </c>
      <c r="S89" s="425"/>
      <c r="T89" s="425"/>
      <c r="U89" s="425"/>
      <c r="V89" s="425"/>
      <c r="W89" s="425"/>
    </row>
    <row r="90" spans="1:23">
      <c r="D90" t="s">
        <v>908</v>
      </c>
      <c r="R90" t="s">
        <v>631</v>
      </c>
      <c r="S90" s="425"/>
      <c r="T90" s="425"/>
      <c r="U90" s="425"/>
      <c r="V90" s="425"/>
      <c r="W90" s="425"/>
    </row>
    <row r="91" spans="1:23">
      <c r="D91" t="s">
        <v>909</v>
      </c>
      <c r="R91" t="s">
        <v>631</v>
      </c>
      <c r="S91" s="425"/>
      <c r="T91" s="425"/>
      <c r="U91" s="425"/>
      <c r="V91" s="425"/>
      <c r="W91" s="425"/>
    </row>
    <row r="92" spans="1:23">
      <c r="D92" s="67" t="s">
        <v>910</v>
      </c>
      <c r="R92" s="67" t="s">
        <v>631</v>
      </c>
      <c r="S92" s="423">
        <f>SUM(S85:S87)</f>
        <v>0</v>
      </c>
      <c r="T92" s="423">
        <f t="shared" ref="T92:W92" si="19">SUM(T85:T87)</f>
        <v>0</v>
      </c>
      <c r="U92" s="423">
        <f t="shared" si="19"/>
        <v>0</v>
      </c>
      <c r="V92" s="423">
        <f t="shared" si="19"/>
        <v>0</v>
      </c>
      <c r="W92" s="423">
        <f t="shared" si="19"/>
        <v>0</v>
      </c>
    </row>
    <row r="93" spans="1:23">
      <c r="D93" s="67" t="s">
        <v>911</v>
      </c>
      <c r="R93" s="67" t="s">
        <v>631</v>
      </c>
      <c r="S93" s="424">
        <f>SUM(S85:S91)</f>
        <v>0</v>
      </c>
      <c r="T93" s="424">
        <f t="shared" ref="T93:W93" si="20">SUM(T85:T91)</f>
        <v>0</v>
      </c>
      <c r="U93" s="424">
        <f t="shared" si="20"/>
        <v>0</v>
      </c>
      <c r="V93" s="424">
        <f>SUM(V85:V91)</f>
        <v>0</v>
      </c>
      <c r="W93" s="424">
        <f t="shared" si="20"/>
        <v>0</v>
      </c>
    </row>
    <row r="94" spans="1:23"/>
    <row r="95" spans="1:23" ht="14">
      <c r="B95" s="57" t="s">
        <v>884</v>
      </c>
      <c r="C95" s="58"/>
      <c r="D95" s="58"/>
      <c r="E95" s="58"/>
      <c r="F95" s="58"/>
      <c r="G95" s="58"/>
      <c r="H95" s="58"/>
      <c r="I95" s="58"/>
      <c r="J95" s="58"/>
      <c r="K95" s="58"/>
      <c r="L95" s="58"/>
      <c r="M95" s="58"/>
      <c r="N95" s="58"/>
      <c r="O95" s="58"/>
      <c r="P95" s="58"/>
      <c r="Q95" s="58"/>
      <c r="R95" s="58"/>
      <c r="S95" s="58"/>
      <c r="T95" s="58"/>
      <c r="U95" s="58"/>
      <c r="V95" s="58"/>
      <c r="W95" s="58"/>
    </row>
    <row r="96" spans="1:23"/>
    <row r="97" spans="4:23">
      <c r="D97" t="s">
        <v>904</v>
      </c>
      <c r="R97" t="s">
        <v>631</v>
      </c>
      <c r="S97" s="425"/>
      <c r="T97" s="425"/>
      <c r="U97" s="425"/>
      <c r="V97" s="425"/>
      <c r="W97" s="425"/>
    </row>
    <row r="98" spans="4:23">
      <c r="D98" t="s">
        <v>905</v>
      </c>
      <c r="R98" t="s">
        <v>631</v>
      </c>
      <c r="S98" s="425"/>
      <c r="T98" s="425"/>
      <c r="U98" s="425"/>
      <c r="V98" s="425"/>
      <c r="W98" s="425"/>
    </row>
    <row r="99" spans="4:23">
      <c r="D99" t="s">
        <v>906</v>
      </c>
      <c r="R99" t="s">
        <v>631</v>
      </c>
      <c r="S99" s="425"/>
      <c r="T99" s="425"/>
      <c r="U99" s="425"/>
      <c r="V99" s="425"/>
      <c r="W99" s="425"/>
    </row>
    <row r="100" spans="4:23">
      <c r="D100" t="s">
        <v>784</v>
      </c>
      <c r="R100" t="s">
        <v>631</v>
      </c>
      <c r="S100" s="426">
        <f>'4.1 BSC'!S19</f>
        <v>0</v>
      </c>
      <c r="T100" s="426">
        <f>'4.1 BSC'!T19</f>
        <v>0</v>
      </c>
      <c r="U100" s="426">
        <f>'4.1 BSC'!U19</f>
        <v>0</v>
      </c>
      <c r="V100" s="426">
        <f>'4.1 BSC'!V19</f>
        <v>0</v>
      </c>
      <c r="W100" s="426">
        <f>'4.1 BSC'!W19</f>
        <v>0</v>
      </c>
    </row>
    <row r="101" spans="4:23">
      <c r="D101" t="s">
        <v>907</v>
      </c>
      <c r="R101" t="s">
        <v>631</v>
      </c>
      <c r="S101" s="425"/>
      <c r="T101" s="425"/>
      <c r="U101" s="425"/>
      <c r="V101" s="425"/>
      <c r="W101" s="425"/>
    </row>
    <row r="102" spans="4:23">
      <c r="D102" t="s">
        <v>908</v>
      </c>
      <c r="R102" t="s">
        <v>631</v>
      </c>
      <c r="S102" s="425"/>
      <c r="T102" s="425"/>
      <c r="U102" s="425"/>
      <c r="V102" s="425"/>
      <c r="W102" s="425"/>
    </row>
    <row r="103" spans="4:23">
      <c r="D103" t="s">
        <v>909</v>
      </c>
      <c r="R103" t="s">
        <v>631</v>
      </c>
      <c r="S103" s="425"/>
      <c r="T103" s="425"/>
      <c r="U103" s="425"/>
      <c r="V103" s="425"/>
      <c r="W103" s="425"/>
    </row>
    <row r="104" spans="4:23">
      <c r="D104" s="67" t="s">
        <v>910</v>
      </c>
      <c r="R104" s="67" t="s">
        <v>631</v>
      </c>
      <c r="S104" s="423">
        <f>SUM(S97:S99)</f>
        <v>0</v>
      </c>
      <c r="T104" s="423">
        <f t="shared" ref="T104:W104" si="21">SUM(T97:T99)</f>
        <v>0</v>
      </c>
      <c r="U104" s="423">
        <f t="shared" si="21"/>
        <v>0</v>
      </c>
      <c r="V104" s="423">
        <f t="shared" si="21"/>
        <v>0</v>
      </c>
      <c r="W104" s="423">
        <f t="shared" si="21"/>
        <v>0</v>
      </c>
    </row>
    <row r="105" spans="4:23">
      <c r="D105" s="67" t="s">
        <v>911</v>
      </c>
      <c r="R105" s="67" t="s">
        <v>631</v>
      </c>
      <c r="S105" s="424">
        <f>SUM(S97:S103)</f>
        <v>0</v>
      </c>
      <c r="T105" s="424">
        <f t="shared" ref="T105:W105" si="22">SUM(T97:T103)</f>
        <v>0</v>
      </c>
      <c r="U105" s="424">
        <f>SUM(U97:U103)</f>
        <v>0</v>
      </c>
      <c r="V105" s="424">
        <f t="shared" si="22"/>
        <v>0</v>
      </c>
      <c r="W105" s="424">
        <f t="shared" si="22"/>
        <v>0</v>
      </c>
    </row>
    <row r="106"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5C45-8DF7-42F9-BAE7-AD9BCBE26AA8}">
  <sheetPr codeName="Sheet21">
    <tabColor theme="8"/>
    <pageSetUpPr autoPageBreaks="0"/>
  </sheetPr>
  <dimension ref="A1:AD131"/>
  <sheetViews>
    <sheetView zoomScaleNormal="100" workbookViewId="0">
      <selection activeCell="O26" sqref="O26"/>
    </sheetView>
  </sheetViews>
  <sheetFormatPr defaultColWidth="0" defaultRowHeight="13.5" zeroHeight="1"/>
  <cols>
    <col min="1" max="1" width="1.765625" customWidth="1"/>
    <col min="2" max="2" width="9.23046875" customWidth="1"/>
    <col min="3" max="3" width="37" bestFit="1" customWidth="1"/>
    <col min="4" max="4" width="27.23046875" customWidth="1"/>
    <col min="5" max="5" width="27.4609375" customWidth="1"/>
    <col min="6" max="6" width="9.23046875" customWidth="1"/>
    <col min="7" max="7" width="14.84375" bestFit="1" customWidth="1"/>
    <col min="8" max="8" width="14" bestFit="1" customWidth="1"/>
    <col min="9" max="21" width="1.765625" customWidth="1"/>
    <col min="22" max="22" width="11.61328125" bestFit="1" customWidth="1"/>
    <col min="23" max="28" width="9.23046875" customWidth="1"/>
    <col min="29" max="30" width="0" hidden="1" customWidth="1"/>
    <col min="31" max="16384" width="9.23046875" hidden="1"/>
  </cols>
  <sheetData>
    <row r="1" spans="1:28"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5">
      <c r="A3" s="3" t="str">
        <f>Cover!$A$4</f>
        <v>2022/23</v>
      </c>
      <c r="B3" s="3"/>
      <c r="C3" s="2"/>
      <c r="D3" s="2"/>
      <c r="E3" s="2"/>
      <c r="F3" s="2"/>
      <c r="G3" s="2"/>
      <c r="H3" s="2"/>
      <c r="I3" s="2"/>
      <c r="J3" s="2"/>
      <c r="K3" s="2"/>
      <c r="L3" s="2"/>
      <c r="M3" s="2"/>
      <c r="N3" s="2"/>
      <c r="O3" s="2"/>
      <c r="P3" s="2"/>
      <c r="Q3" s="2"/>
      <c r="R3" s="2"/>
      <c r="S3" s="2"/>
      <c r="T3" s="2"/>
      <c r="U3" s="2"/>
      <c r="V3" s="2"/>
      <c r="W3" s="2"/>
      <c r="X3" s="2"/>
      <c r="Y3" s="2"/>
      <c r="Z3" s="2"/>
      <c r="AA3" s="2"/>
      <c r="AB3" s="2"/>
    </row>
    <row r="4" spans="1:28" ht="25.5" thickBot="1">
      <c r="A4" s="27" t="s">
        <v>53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c r="W6" s="500" t="s">
        <v>280</v>
      </c>
      <c r="X6" s="501"/>
      <c r="Y6" s="501"/>
      <c r="Z6" s="501"/>
      <c r="AA6" s="502"/>
    </row>
    <row r="7" spans="1:28">
      <c r="A7" s="67"/>
      <c r="B7" s="67"/>
      <c r="C7" s="67" t="s">
        <v>765</v>
      </c>
      <c r="D7" s="67" t="s">
        <v>915</v>
      </c>
      <c r="E7" s="67" t="s">
        <v>868</v>
      </c>
      <c r="F7" s="67" t="s">
        <v>916</v>
      </c>
      <c r="G7" s="67" t="s">
        <v>917</v>
      </c>
      <c r="H7" s="67" t="s">
        <v>918</v>
      </c>
      <c r="I7" s="77" t="s">
        <v>800</v>
      </c>
      <c r="J7" s="77" t="s">
        <v>801</v>
      </c>
      <c r="K7" s="77" t="s">
        <v>802</v>
      </c>
      <c r="L7" s="77" t="s">
        <v>803</v>
      </c>
      <c r="M7" s="77" t="s">
        <v>804</v>
      </c>
      <c r="N7" s="77" t="s">
        <v>805</v>
      </c>
      <c r="O7" s="77" t="s">
        <v>806</v>
      </c>
      <c r="P7" s="77" t="s">
        <v>807</v>
      </c>
      <c r="Q7" s="77" t="s">
        <v>808</v>
      </c>
      <c r="R7" s="77" t="s">
        <v>809</v>
      </c>
      <c r="S7" s="77" t="s">
        <v>810</v>
      </c>
      <c r="T7" s="77" t="s">
        <v>811</v>
      </c>
      <c r="U7" s="77" t="s">
        <v>812</v>
      </c>
      <c r="V7" s="67" t="s">
        <v>256</v>
      </c>
      <c r="W7" s="345" t="s">
        <v>208</v>
      </c>
      <c r="X7" s="345" t="s">
        <v>7</v>
      </c>
      <c r="Y7" s="345" t="s">
        <v>211</v>
      </c>
      <c r="Z7" s="345" t="s">
        <v>212</v>
      </c>
      <c r="AA7" s="345" t="s">
        <v>213</v>
      </c>
    </row>
    <row r="8" spans="1:28">
      <c r="I8" s="67"/>
      <c r="J8" s="67"/>
      <c r="K8" s="67"/>
      <c r="L8" s="67"/>
    </row>
    <row r="9" spans="1:28" ht="17.5">
      <c r="A9" s="58"/>
      <c r="B9" s="36" t="s">
        <v>869</v>
      </c>
      <c r="C9" s="58"/>
      <c r="D9" s="58"/>
      <c r="E9" s="58"/>
      <c r="F9" s="58"/>
      <c r="G9" s="58"/>
      <c r="H9" s="58"/>
      <c r="I9" s="58"/>
      <c r="J9" s="58"/>
      <c r="K9" s="58"/>
      <c r="L9" s="58"/>
      <c r="M9" s="58"/>
      <c r="N9" s="58"/>
      <c r="O9" s="58"/>
      <c r="P9" s="58"/>
      <c r="Q9" s="58"/>
      <c r="R9" s="58"/>
      <c r="S9" s="58"/>
      <c r="T9" s="58"/>
      <c r="U9" s="58"/>
      <c r="V9" s="58"/>
      <c r="W9" s="58"/>
      <c r="X9" s="58"/>
      <c r="Y9" s="58"/>
      <c r="Z9" s="58"/>
      <c r="AA9" s="58"/>
    </row>
    <row r="10" spans="1:28"/>
    <row r="11" spans="1:28">
      <c r="C11" t="s">
        <v>912</v>
      </c>
      <c r="V11" t="s">
        <v>768</v>
      </c>
      <c r="W11" s="356">
        <f>W27</f>
        <v>0</v>
      </c>
      <c r="X11" s="356">
        <f t="shared" ref="X11:AA11" si="0">X27</f>
        <v>0</v>
      </c>
      <c r="Y11" s="356">
        <f t="shared" si="0"/>
        <v>0</v>
      </c>
      <c r="Z11" s="356">
        <f t="shared" si="0"/>
        <v>0</v>
      </c>
      <c r="AA11" s="356">
        <f t="shared" si="0"/>
        <v>0</v>
      </c>
    </row>
    <row r="12" spans="1:28">
      <c r="C12" t="s">
        <v>919</v>
      </c>
      <c r="V12" t="s">
        <v>768</v>
      </c>
      <c r="W12" s="342"/>
      <c r="X12" s="342"/>
      <c r="Y12" s="342"/>
      <c r="Z12" s="342"/>
      <c r="AA12" s="342"/>
    </row>
    <row r="13" spans="1:28">
      <c r="C13" t="s">
        <v>920</v>
      </c>
      <c r="V13" t="s">
        <v>768</v>
      </c>
      <c r="W13" s="342"/>
      <c r="X13" s="342"/>
      <c r="Y13" s="342"/>
      <c r="Z13" s="342"/>
      <c r="AA13" s="342"/>
    </row>
    <row r="14" spans="1:28">
      <c r="C14" t="s">
        <v>921</v>
      </c>
      <c r="V14" t="s">
        <v>768</v>
      </c>
      <c r="W14" s="342"/>
      <c r="X14" s="342"/>
      <c r="Y14" s="342"/>
      <c r="Z14" s="342"/>
      <c r="AA14" s="342"/>
    </row>
    <row r="15" spans="1:28">
      <c r="C15" s="67" t="s">
        <v>922</v>
      </c>
      <c r="V15" t="s">
        <v>768</v>
      </c>
      <c r="W15" s="291">
        <f>SUM(W11:W14)</f>
        <v>0</v>
      </c>
      <c r="X15" s="291">
        <f t="shared" ref="X15:AA15" si="1">SUM(X11:X14)</f>
        <v>0</v>
      </c>
      <c r="Y15" s="291">
        <f t="shared" si="1"/>
        <v>0</v>
      </c>
      <c r="Z15" s="291">
        <f t="shared" si="1"/>
        <v>0</v>
      </c>
      <c r="AA15" s="291">
        <f t="shared" si="1"/>
        <v>0</v>
      </c>
    </row>
    <row r="16" spans="1:28"/>
    <row r="17" spans="1:27">
      <c r="C17" s="67" t="s">
        <v>923</v>
      </c>
      <c r="D17" s="67"/>
      <c r="E17" s="67"/>
      <c r="F17" s="67"/>
      <c r="G17" s="67"/>
      <c r="H17" s="67"/>
      <c r="I17" s="67"/>
      <c r="J17" s="67"/>
      <c r="K17" s="67"/>
      <c r="L17" s="67"/>
      <c r="M17" s="67"/>
      <c r="N17" s="67"/>
      <c r="O17" s="67"/>
      <c r="P17" s="67"/>
      <c r="Q17" s="67"/>
      <c r="R17" s="67"/>
      <c r="S17" s="67"/>
      <c r="T17" s="67"/>
      <c r="U17" s="67"/>
      <c r="V17" t="s">
        <v>768</v>
      </c>
      <c r="W17" s="291">
        <f>SUMIF($H$31:$H$130,"Split 1/3 per role",W31:W130)+SUM(W12:W14,W26)</f>
        <v>0</v>
      </c>
      <c r="X17" s="291">
        <f>SUMIF($H$31:$H$130,"Split 1/3 per role",X31:X130)+SUM(X12:X14,X26)</f>
        <v>0</v>
      </c>
      <c r="Y17" s="291">
        <f>SUMIF($H$31:$H$130,"Split 1/3 per role",Y31:Y130)+SUM(Y12:Y14,Y26)</f>
        <v>0</v>
      </c>
      <c r="Z17" s="291">
        <f>SUMIF($H$31:$H$130,"Split 1/3 per role",Z31:Z130)+SUM(Z12:Z14,Z26)</f>
        <v>0</v>
      </c>
      <c r="AA17" s="291">
        <f>SUMIF($H$31:$H$130,"Split 1/3 per role",AA31:AA130)+SUM(AA12:AA14,AA26)</f>
        <v>0</v>
      </c>
    </row>
    <row r="18" spans="1:27">
      <c r="C18" t="s">
        <v>924</v>
      </c>
      <c r="V18" t="s">
        <v>768</v>
      </c>
      <c r="W18" s="331">
        <f>SUMIF($H$31:$H$130,"Role 1",W31:W130)</f>
        <v>0</v>
      </c>
      <c r="X18" s="331">
        <f t="shared" ref="X18:AA18" si="2">SUMIF($H$31:$H$130,"Role 1",X31:X130)</f>
        <v>0</v>
      </c>
      <c r="Y18" s="331">
        <f t="shared" si="2"/>
        <v>0</v>
      </c>
      <c r="Z18" s="331">
        <f t="shared" si="2"/>
        <v>0</v>
      </c>
      <c r="AA18" s="331">
        <f t="shared" si="2"/>
        <v>0</v>
      </c>
    </row>
    <row r="19" spans="1:27">
      <c r="C19" t="s">
        <v>925</v>
      </c>
      <c r="V19" t="s">
        <v>768</v>
      </c>
      <c r="W19" s="331">
        <f>SUMIF($H$31:$H$130,"Role 2",W31:W130)</f>
        <v>0</v>
      </c>
      <c r="X19" s="331">
        <f t="shared" ref="X19:AA19" si="3">SUMIF($H$31:$H$130,"Role 2",X31:X130)</f>
        <v>0</v>
      </c>
      <c r="Y19" s="331">
        <f t="shared" si="3"/>
        <v>0</v>
      </c>
      <c r="Z19" s="331">
        <f t="shared" si="3"/>
        <v>0</v>
      </c>
      <c r="AA19" s="331">
        <f t="shared" si="3"/>
        <v>0</v>
      </c>
    </row>
    <row r="20" spans="1:27">
      <c r="C20" t="s">
        <v>926</v>
      </c>
      <c r="V20" t="s">
        <v>768</v>
      </c>
      <c r="W20" s="331">
        <f>SUMIF($H$31:$H$130,"Role 3",W31:W130)</f>
        <v>0</v>
      </c>
      <c r="X20" s="331">
        <f>SUMIF($H$31:$H$130,"Role 3",X31:X130)</f>
        <v>0</v>
      </c>
      <c r="Y20" s="331">
        <f t="shared" ref="Y20:AA20" si="4">SUMIF($H$31:$H$130,"Role 3",Y31:Y130)</f>
        <v>0</v>
      </c>
      <c r="Z20" s="331">
        <f t="shared" si="4"/>
        <v>0</v>
      </c>
      <c r="AA20" s="331">
        <f t="shared" si="4"/>
        <v>0</v>
      </c>
    </row>
    <row r="21" spans="1:27">
      <c r="C21" s="67" t="s">
        <v>927</v>
      </c>
      <c r="D21" s="67"/>
      <c r="E21" s="67"/>
      <c r="F21" s="67"/>
      <c r="G21" s="67"/>
      <c r="H21" s="67"/>
      <c r="I21" s="67"/>
      <c r="J21" s="67"/>
      <c r="K21" s="67"/>
      <c r="L21" s="67"/>
      <c r="M21" s="67"/>
      <c r="N21" s="67"/>
      <c r="O21" s="67"/>
      <c r="P21" s="67"/>
      <c r="Q21" s="67"/>
      <c r="R21" s="67"/>
      <c r="S21" s="67"/>
      <c r="T21" s="67"/>
      <c r="U21" s="67"/>
      <c r="V21" t="s">
        <v>768</v>
      </c>
      <c r="W21" s="291">
        <f>SUM(W18:W20)</f>
        <v>0</v>
      </c>
      <c r="X21" s="291">
        <f t="shared" ref="X21:AA21" si="5">SUM(X18:X20)</f>
        <v>0</v>
      </c>
      <c r="Y21" s="291">
        <f t="shared" si="5"/>
        <v>0</v>
      </c>
      <c r="Z21" s="291">
        <f t="shared" si="5"/>
        <v>0</v>
      </c>
      <c r="AA21" s="291">
        <f t="shared" si="5"/>
        <v>0</v>
      </c>
    </row>
    <row r="22" spans="1:27"/>
    <row r="23" spans="1:27" ht="14">
      <c r="A23" s="49"/>
      <c r="B23" s="57" t="s">
        <v>928</v>
      </c>
      <c r="C23" s="58"/>
      <c r="D23" s="58"/>
      <c r="E23" s="58"/>
      <c r="F23" s="58"/>
      <c r="G23" s="58"/>
      <c r="H23" s="58"/>
      <c r="I23" s="58"/>
      <c r="J23" s="58"/>
      <c r="K23" s="58"/>
      <c r="L23" s="58"/>
      <c r="M23" s="58"/>
      <c r="N23" s="58"/>
      <c r="O23" s="58"/>
      <c r="P23" s="58"/>
      <c r="Q23" s="58"/>
      <c r="R23" s="58"/>
      <c r="S23" s="58"/>
      <c r="T23" s="58"/>
      <c r="U23" s="58"/>
      <c r="V23" s="58"/>
      <c r="W23" s="58"/>
      <c r="X23" s="58"/>
      <c r="Y23" s="58"/>
      <c r="Z23" s="58"/>
      <c r="AA23" s="58"/>
    </row>
    <row r="24" spans="1:27"/>
    <row r="25" spans="1:27">
      <c r="C25" t="s">
        <v>929</v>
      </c>
      <c r="V25" t="s">
        <v>768</v>
      </c>
      <c r="W25" s="331">
        <f>SUM(W31:W130)</f>
        <v>0</v>
      </c>
      <c r="X25" s="331">
        <f t="shared" ref="X25:AA25" si="6">SUM(X31:X130)</f>
        <v>0</v>
      </c>
      <c r="Y25" s="331">
        <f t="shared" si="6"/>
        <v>0</v>
      </c>
      <c r="Z25" s="331">
        <f t="shared" si="6"/>
        <v>0</v>
      </c>
      <c r="AA25" s="331">
        <f t="shared" si="6"/>
        <v>0</v>
      </c>
    </row>
    <row r="26" spans="1:27">
      <c r="C26" t="s">
        <v>930</v>
      </c>
      <c r="V26" t="s">
        <v>768</v>
      </c>
      <c r="W26" s="342"/>
      <c r="X26" s="342"/>
      <c r="Y26" s="342"/>
      <c r="Z26" s="342"/>
      <c r="AA26" s="342"/>
    </row>
    <row r="27" spans="1:27">
      <c r="C27" t="s">
        <v>931</v>
      </c>
      <c r="V27" t="s">
        <v>768</v>
      </c>
      <c r="W27" s="344">
        <f>SUM(W25:W26)</f>
        <v>0</v>
      </c>
      <c r="X27" s="344">
        <f t="shared" ref="X27:AA27" si="7">SUM(X25:X26)</f>
        <v>0</v>
      </c>
      <c r="Y27" s="344">
        <f t="shared" si="7"/>
        <v>0</v>
      </c>
      <c r="Z27" s="344">
        <f t="shared" si="7"/>
        <v>0</v>
      </c>
      <c r="AA27" s="344">
        <f t="shared" si="7"/>
        <v>0</v>
      </c>
    </row>
    <row r="28" spans="1:27"/>
    <row r="29" spans="1:27" ht="14">
      <c r="A29" s="49"/>
      <c r="B29" s="57" t="s">
        <v>932</v>
      </c>
      <c r="C29" s="58"/>
      <c r="D29" s="58"/>
      <c r="E29" s="58"/>
      <c r="F29" s="58"/>
      <c r="G29" s="58"/>
      <c r="H29" s="58"/>
      <c r="I29" s="58"/>
      <c r="J29" s="58"/>
      <c r="K29" s="58"/>
      <c r="L29" s="58"/>
      <c r="M29" s="58"/>
      <c r="N29" s="58"/>
      <c r="O29" s="58"/>
      <c r="P29" s="58"/>
      <c r="Q29" s="58"/>
      <c r="R29" s="58"/>
      <c r="S29" s="58"/>
      <c r="T29" s="58"/>
      <c r="U29" s="58"/>
      <c r="V29" s="58"/>
      <c r="W29" s="58"/>
      <c r="X29" s="58"/>
      <c r="Y29" s="58"/>
      <c r="Z29" s="58"/>
      <c r="AA29" s="58"/>
    </row>
    <row r="30" spans="1:27"/>
    <row r="31" spans="1:27" ht="14.5">
      <c r="D31" s="427"/>
      <c r="E31" s="427"/>
      <c r="F31" s="427"/>
      <c r="G31" s="427"/>
      <c r="H31" s="427"/>
      <c r="W31" s="342"/>
      <c r="X31" s="342"/>
      <c r="Y31" s="342"/>
      <c r="Z31" s="342"/>
      <c r="AA31" s="342"/>
    </row>
    <row r="32" spans="1:27" ht="14.5">
      <c r="D32" s="427"/>
      <c r="E32" s="427"/>
      <c r="F32" s="427"/>
      <c r="G32" s="427"/>
      <c r="H32" s="427"/>
      <c r="W32" s="342"/>
      <c r="X32" s="342"/>
      <c r="Y32" s="342"/>
      <c r="Z32" s="342"/>
      <c r="AA32" s="342"/>
    </row>
    <row r="33" spans="4:27" ht="14.5">
      <c r="D33" s="427"/>
      <c r="E33" s="427"/>
      <c r="F33" s="427"/>
      <c r="G33" s="427"/>
      <c r="H33" s="427"/>
      <c r="W33" s="342"/>
      <c r="X33" s="342"/>
      <c r="Y33" s="342"/>
      <c r="Z33" s="342"/>
      <c r="AA33" s="342"/>
    </row>
    <row r="34" spans="4:27" ht="14.5">
      <c r="D34" s="427"/>
      <c r="E34" s="427"/>
      <c r="F34" s="427"/>
      <c r="G34" s="427"/>
      <c r="H34" s="427"/>
      <c r="W34" s="342"/>
      <c r="X34" s="342"/>
      <c r="Y34" s="342"/>
      <c r="Z34" s="342"/>
      <c r="AA34" s="342"/>
    </row>
    <row r="35" spans="4:27" ht="14.5">
      <c r="D35" s="427"/>
      <c r="E35" s="427"/>
      <c r="F35" s="427"/>
      <c r="G35" s="427"/>
      <c r="H35" s="427"/>
      <c r="W35" s="342"/>
      <c r="X35" s="342"/>
      <c r="Y35" s="342"/>
      <c r="Z35" s="342"/>
      <c r="AA35" s="342"/>
    </row>
    <row r="36" spans="4:27" ht="14.5">
      <c r="D36" s="427"/>
      <c r="E36" s="427"/>
      <c r="F36" s="427"/>
      <c r="G36" s="427"/>
      <c r="H36" s="427"/>
      <c r="W36" s="342"/>
      <c r="X36" s="342"/>
      <c r="Y36" s="342"/>
      <c r="Z36" s="342"/>
      <c r="AA36" s="342"/>
    </row>
    <row r="37" spans="4:27" ht="14.5">
      <c r="D37" s="427"/>
      <c r="E37" s="427"/>
      <c r="F37" s="427"/>
      <c r="G37" s="427"/>
      <c r="H37" s="427"/>
      <c r="W37" s="342"/>
      <c r="X37" s="342"/>
      <c r="Y37" s="342"/>
      <c r="Z37" s="342"/>
      <c r="AA37" s="342"/>
    </row>
    <row r="38" spans="4:27" ht="14.5">
      <c r="D38" s="427"/>
      <c r="E38" s="427"/>
      <c r="F38" s="427"/>
      <c r="G38" s="427"/>
      <c r="H38" s="427"/>
      <c r="W38" s="342"/>
      <c r="X38" s="342"/>
      <c r="Y38" s="342"/>
      <c r="Z38" s="342"/>
      <c r="AA38" s="342"/>
    </row>
    <row r="39" spans="4:27" ht="14.5">
      <c r="D39" s="427"/>
      <c r="E39" s="427"/>
      <c r="F39" s="427"/>
      <c r="G39" s="427"/>
      <c r="H39" s="427"/>
      <c r="W39" s="342"/>
      <c r="X39" s="342"/>
      <c r="Y39" s="342"/>
      <c r="Z39" s="342"/>
      <c r="AA39" s="342"/>
    </row>
    <row r="40" spans="4:27" ht="14.5">
      <c r="D40" s="427"/>
      <c r="E40" s="427"/>
      <c r="F40" s="427"/>
      <c r="G40" s="427"/>
      <c r="H40" s="427"/>
      <c r="W40" s="342"/>
      <c r="X40" s="342"/>
      <c r="Y40" s="342"/>
      <c r="Z40" s="342"/>
      <c r="AA40" s="342"/>
    </row>
    <row r="41" spans="4:27" ht="14.5">
      <c r="D41" s="427"/>
      <c r="E41" s="427"/>
      <c r="F41" s="427"/>
      <c r="G41" s="427"/>
      <c r="H41" s="427"/>
      <c r="W41" s="342"/>
      <c r="X41" s="342"/>
      <c r="Y41" s="342"/>
      <c r="Z41" s="342"/>
      <c r="AA41" s="342"/>
    </row>
    <row r="42" spans="4:27" ht="14.5">
      <c r="D42" s="427"/>
      <c r="E42" s="427"/>
      <c r="F42" s="427"/>
      <c r="G42" s="427"/>
      <c r="H42" s="427"/>
      <c r="W42" s="342"/>
      <c r="X42" s="342"/>
      <c r="Y42" s="342"/>
      <c r="Z42" s="342"/>
      <c r="AA42" s="342"/>
    </row>
    <row r="43" spans="4:27" ht="14.5">
      <c r="D43" s="427"/>
      <c r="E43" s="427"/>
      <c r="F43" s="427"/>
      <c r="G43" s="427"/>
      <c r="H43" s="427"/>
      <c r="W43" s="342"/>
      <c r="X43" s="342"/>
      <c r="Y43" s="342"/>
      <c r="Z43" s="342"/>
      <c r="AA43" s="342"/>
    </row>
    <row r="44" spans="4:27" ht="14.5">
      <c r="D44" s="427"/>
      <c r="E44" s="427"/>
      <c r="F44" s="427"/>
      <c r="G44" s="427"/>
      <c r="H44" s="427"/>
      <c r="W44" s="342"/>
      <c r="X44" s="342"/>
      <c r="Y44" s="342"/>
      <c r="Z44" s="342"/>
      <c r="AA44" s="342"/>
    </row>
    <row r="45" spans="4:27" ht="14.5">
      <c r="D45" s="427"/>
      <c r="E45" s="427"/>
      <c r="F45" s="427"/>
      <c r="G45" s="427"/>
      <c r="H45" s="427"/>
      <c r="W45" s="342"/>
      <c r="X45" s="342"/>
      <c r="Y45" s="342"/>
      <c r="Z45" s="342"/>
      <c r="AA45" s="342"/>
    </row>
    <row r="46" spans="4:27" ht="14.5">
      <c r="D46" s="427"/>
      <c r="E46" s="427"/>
      <c r="F46" s="427"/>
      <c r="G46" s="427"/>
      <c r="H46" s="427"/>
      <c r="W46" s="342"/>
      <c r="X46" s="342"/>
      <c r="Y46" s="342"/>
      <c r="Z46" s="342"/>
      <c r="AA46" s="342"/>
    </row>
    <row r="47" spans="4:27" ht="14.5">
      <c r="D47" s="427"/>
      <c r="E47" s="427"/>
      <c r="F47" s="427"/>
      <c r="G47" s="427"/>
      <c r="H47" s="427"/>
      <c r="W47" s="342"/>
      <c r="X47" s="342"/>
      <c r="Y47" s="342"/>
      <c r="Z47" s="342"/>
      <c r="AA47" s="342"/>
    </row>
    <row r="48" spans="4:27" ht="14.5">
      <c r="D48" s="427"/>
      <c r="E48" s="427"/>
      <c r="F48" s="427"/>
      <c r="G48" s="427"/>
      <c r="H48" s="427"/>
      <c r="W48" s="342"/>
      <c r="X48" s="342"/>
      <c r="Y48" s="342"/>
      <c r="Z48" s="342"/>
      <c r="AA48" s="342"/>
    </row>
    <row r="49" spans="4:27" ht="14.5">
      <c r="D49" s="427"/>
      <c r="E49" s="427"/>
      <c r="F49" s="427"/>
      <c r="G49" s="427"/>
      <c r="H49" s="427"/>
      <c r="W49" s="342"/>
      <c r="X49" s="342"/>
      <c r="Y49" s="342"/>
      <c r="Z49" s="342"/>
      <c r="AA49" s="342"/>
    </row>
    <row r="50" spans="4:27" ht="14.5">
      <c r="D50" s="427"/>
      <c r="E50" s="427"/>
      <c r="F50" s="427"/>
      <c r="G50" s="427"/>
      <c r="H50" s="427"/>
      <c r="W50" s="342"/>
      <c r="X50" s="342"/>
      <c r="Y50" s="342"/>
      <c r="Z50" s="342"/>
      <c r="AA50" s="342"/>
    </row>
    <row r="51" spans="4:27" ht="14.5">
      <c r="D51" s="427"/>
      <c r="E51" s="427"/>
      <c r="F51" s="427"/>
      <c r="G51" s="427"/>
      <c r="H51" s="427"/>
      <c r="W51" s="342"/>
      <c r="X51" s="342"/>
      <c r="Y51" s="342"/>
      <c r="Z51" s="342"/>
      <c r="AA51" s="342"/>
    </row>
    <row r="52" spans="4:27" ht="14.5">
      <c r="D52" s="427"/>
      <c r="E52" s="427"/>
      <c r="F52" s="427"/>
      <c r="G52" s="427"/>
      <c r="H52" s="427"/>
      <c r="W52" s="342"/>
      <c r="X52" s="342"/>
      <c r="Y52" s="342"/>
      <c r="Z52" s="342"/>
      <c r="AA52" s="342"/>
    </row>
    <row r="53" spans="4:27" ht="14.5">
      <c r="D53" s="427"/>
      <c r="E53" s="427"/>
      <c r="F53" s="427"/>
      <c r="G53" s="427"/>
      <c r="H53" s="427"/>
      <c r="W53" s="342"/>
      <c r="X53" s="342"/>
      <c r="Y53" s="342"/>
      <c r="Z53" s="342"/>
      <c r="AA53" s="342"/>
    </row>
    <row r="54" spans="4:27" ht="14.5">
      <c r="D54" s="427"/>
      <c r="E54" s="427"/>
      <c r="F54" s="427"/>
      <c r="G54" s="427"/>
      <c r="H54" s="427"/>
      <c r="W54" s="342"/>
      <c r="X54" s="342"/>
      <c r="Y54" s="342"/>
      <c r="Z54" s="342"/>
      <c r="AA54" s="342"/>
    </row>
    <row r="55" spans="4:27" ht="14.5">
      <c r="D55" s="427"/>
      <c r="E55" s="427"/>
      <c r="F55" s="427"/>
      <c r="G55" s="427"/>
      <c r="H55" s="427"/>
      <c r="W55" s="342"/>
      <c r="X55" s="342"/>
      <c r="Y55" s="342"/>
      <c r="Z55" s="342"/>
      <c r="AA55" s="342"/>
    </row>
    <row r="56" spans="4:27" ht="14.5">
      <c r="D56" s="427"/>
      <c r="E56" s="427"/>
      <c r="F56" s="427"/>
      <c r="G56" s="427"/>
      <c r="H56" s="427"/>
      <c r="W56" s="342"/>
      <c r="X56" s="342"/>
      <c r="Y56" s="342"/>
      <c r="Z56" s="342"/>
      <c r="AA56" s="342"/>
    </row>
    <row r="57" spans="4:27" ht="14.5">
      <c r="D57" s="427"/>
      <c r="E57" s="427"/>
      <c r="F57" s="427"/>
      <c r="G57" s="427"/>
      <c r="H57" s="427"/>
      <c r="W57" s="342"/>
      <c r="X57" s="342"/>
      <c r="Y57" s="342"/>
      <c r="Z57" s="342"/>
      <c r="AA57" s="342"/>
    </row>
    <row r="58" spans="4:27" ht="14.5">
      <c r="D58" s="427"/>
      <c r="E58" s="427"/>
      <c r="F58" s="427"/>
      <c r="G58" s="427"/>
      <c r="H58" s="427"/>
      <c r="W58" s="342"/>
      <c r="X58" s="342"/>
      <c r="Y58" s="342"/>
      <c r="Z58" s="342"/>
      <c r="AA58" s="342"/>
    </row>
    <row r="59" spans="4:27" ht="14.5">
      <c r="D59" s="427"/>
      <c r="E59" s="427"/>
      <c r="F59" s="427"/>
      <c r="G59" s="427"/>
      <c r="H59" s="427"/>
      <c r="W59" s="342"/>
      <c r="X59" s="342"/>
      <c r="Y59" s="342"/>
      <c r="Z59" s="342"/>
      <c r="AA59" s="342"/>
    </row>
    <row r="60" spans="4:27" ht="14.5">
      <c r="D60" s="427"/>
      <c r="E60" s="427"/>
      <c r="F60" s="427"/>
      <c r="G60" s="427"/>
      <c r="H60" s="427"/>
      <c r="W60" s="342"/>
      <c r="X60" s="342"/>
      <c r="Y60" s="342"/>
      <c r="Z60" s="342"/>
      <c r="AA60" s="342"/>
    </row>
    <row r="61" spans="4:27" ht="14.5">
      <c r="D61" s="427"/>
      <c r="E61" s="427"/>
      <c r="F61" s="427"/>
      <c r="G61" s="427"/>
      <c r="H61" s="427"/>
      <c r="W61" s="342"/>
      <c r="X61" s="342"/>
      <c r="Y61" s="342"/>
      <c r="Z61" s="342"/>
      <c r="AA61" s="342"/>
    </row>
    <row r="62" spans="4:27" ht="14.5">
      <c r="D62" s="427"/>
      <c r="E62" s="427"/>
      <c r="F62" s="427"/>
      <c r="G62" s="427"/>
      <c r="H62" s="427"/>
      <c r="W62" s="342"/>
      <c r="X62" s="342"/>
      <c r="Y62" s="342"/>
      <c r="Z62" s="342"/>
      <c r="AA62" s="342"/>
    </row>
    <row r="63" spans="4:27" ht="14.5">
      <c r="D63" s="427"/>
      <c r="E63" s="427"/>
      <c r="F63" s="427"/>
      <c r="G63" s="427"/>
      <c r="H63" s="427"/>
      <c r="W63" s="342"/>
      <c r="X63" s="342"/>
      <c r="Y63" s="342"/>
      <c r="Z63" s="342"/>
      <c r="AA63" s="342"/>
    </row>
    <row r="64" spans="4:27" ht="14.5">
      <c r="D64" s="427"/>
      <c r="E64" s="427"/>
      <c r="F64" s="427"/>
      <c r="G64" s="427"/>
      <c r="H64" s="427"/>
      <c r="W64" s="342"/>
      <c r="X64" s="342"/>
      <c r="Y64" s="342"/>
      <c r="Z64" s="342"/>
      <c r="AA64" s="342"/>
    </row>
    <row r="65" spans="4:27" ht="14.5">
      <c r="D65" s="427"/>
      <c r="E65" s="427"/>
      <c r="F65" s="427"/>
      <c r="G65" s="427"/>
      <c r="H65" s="427"/>
      <c r="W65" s="342"/>
      <c r="X65" s="342"/>
      <c r="Y65" s="342"/>
      <c r="Z65" s="342"/>
      <c r="AA65" s="342"/>
    </row>
    <row r="66" spans="4:27" ht="14.5">
      <c r="D66" s="427"/>
      <c r="E66" s="427"/>
      <c r="F66" s="427"/>
      <c r="G66" s="427"/>
      <c r="H66" s="427"/>
      <c r="W66" s="342"/>
      <c r="X66" s="342"/>
      <c r="Y66" s="342"/>
      <c r="Z66" s="342"/>
      <c r="AA66" s="342"/>
    </row>
    <row r="67" spans="4:27" ht="14.5">
      <c r="D67" s="427"/>
      <c r="E67" s="427"/>
      <c r="F67" s="427"/>
      <c r="G67" s="427"/>
      <c r="H67" s="427"/>
      <c r="W67" s="342"/>
      <c r="X67" s="342"/>
      <c r="Y67" s="342"/>
      <c r="Z67" s="342"/>
      <c r="AA67" s="342"/>
    </row>
    <row r="68" spans="4:27" ht="14.5">
      <c r="D68" s="427"/>
      <c r="E68" s="427"/>
      <c r="F68" s="427"/>
      <c r="G68" s="427"/>
      <c r="H68" s="427"/>
      <c r="W68" s="342"/>
      <c r="X68" s="342"/>
      <c r="Y68" s="342"/>
      <c r="Z68" s="342"/>
      <c r="AA68" s="342"/>
    </row>
    <row r="69" spans="4:27" ht="14.5">
      <c r="D69" s="427"/>
      <c r="E69" s="427"/>
      <c r="F69" s="427"/>
      <c r="G69" s="427"/>
      <c r="H69" s="427"/>
      <c r="W69" s="342"/>
      <c r="X69" s="342"/>
      <c r="Y69" s="342"/>
      <c r="Z69" s="342"/>
      <c r="AA69" s="342"/>
    </row>
    <row r="70" spans="4:27" ht="14.5">
      <c r="D70" s="427"/>
      <c r="E70" s="427"/>
      <c r="F70" s="427"/>
      <c r="G70" s="427"/>
      <c r="H70" s="427"/>
      <c r="W70" s="342"/>
      <c r="X70" s="342"/>
      <c r="Y70" s="342"/>
      <c r="Z70" s="342"/>
      <c r="AA70" s="342"/>
    </row>
    <row r="71" spans="4:27" ht="14.5">
      <c r="D71" s="427"/>
      <c r="E71" s="427"/>
      <c r="F71" s="427"/>
      <c r="G71" s="427"/>
      <c r="H71" s="427"/>
      <c r="W71" s="342"/>
      <c r="X71" s="342"/>
      <c r="Y71" s="342"/>
      <c r="Z71" s="342"/>
      <c r="AA71" s="342"/>
    </row>
    <row r="72" spans="4:27" ht="14.5">
      <c r="D72" s="427"/>
      <c r="E72" s="427"/>
      <c r="F72" s="427"/>
      <c r="G72" s="427"/>
      <c r="H72" s="427"/>
      <c r="W72" s="342"/>
      <c r="X72" s="342"/>
      <c r="Y72" s="342"/>
      <c r="Z72" s="342"/>
      <c r="AA72" s="342"/>
    </row>
    <row r="73" spans="4:27" ht="14.5">
      <c r="D73" s="427"/>
      <c r="E73" s="427"/>
      <c r="F73" s="427"/>
      <c r="G73" s="427"/>
      <c r="H73" s="427"/>
      <c r="W73" s="342"/>
      <c r="X73" s="342"/>
      <c r="Y73" s="342"/>
      <c r="Z73" s="342"/>
      <c r="AA73" s="342"/>
    </row>
    <row r="74" spans="4:27" ht="14.5">
      <c r="D74" s="427"/>
      <c r="E74" s="427"/>
      <c r="F74" s="427"/>
      <c r="G74" s="427"/>
      <c r="H74" s="427"/>
      <c r="W74" s="342"/>
      <c r="X74" s="342"/>
      <c r="Y74" s="342"/>
      <c r="Z74" s="342"/>
      <c r="AA74" s="342"/>
    </row>
    <row r="75" spans="4:27" ht="14.5">
      <c r="D75" s="427"/>
      <c r="E75" s="427"/>
      <c r="F75" s="427"/>
      <c r="G75" s="427"/>
      <c r="H75" s="427"/>
      <c r="W75" s="342"/>
      <c r="X75" s="342"/>
      <c r="Y75" s="342"/>
      <c r="Z75" s="342"/>
      <c r="AA75" s="342"/>
    </row>
    <row r="76" spans="4:27" ht="14.5">
      <c r="D76" s="427"/>
      <c r="E76" s="427"/>
      <c r="F76" s="427"/>
      <c r="G76" s="427"/>
      <c r="H76" s="427"/>
      <c r="W76" s="342"/>
      <c r="X76" s="342"/>
      <c r="Y76" s="342"/>
      <c r="Z76" s="342"/>
      <c r="AA76" s="342"/>
    </row>
    <row r="77" spans="4:27" ht="14.5">
      <c r="D77" s="427"/>
      <c r="E77" s="427"/>
      <c r="F77" s="427"/>
      <c r="G77" s="427"/>
      <c r="H77" s="427"/>
      <c r="W77" s="342"/>
      <c r="X77" s="342"/>
      <c r="Y77" s="342"/>
      <c r="Z77" s="342"/>
      <c r="AA77" s="342"/>
    </row>
    <row r="78" spans="4:27" ht="14.5">
      <c r="D78" s="427"/>
      <c r="E78" s="427"/>
      <c r="F78" s="427"/>
      <c r="G78" s="427"/>
      <c r="H78" s="427"/>
      <c r="W78" s="342"/>
      <c r="X78" s="342"/>
      <c r="Y78" s="342"/>
      <c r="Z78" s="342"/>
      <c r="AA78" s="342"/>
    </row>
    <row r="79" spans="4:27" ht="14.5">
      <c r="D79" s="427"/>
      <c r="E79" s="427"/>
      <c r="F79" s="427"/>
      <c r="G79" s="427"/>
      <c r="H79" s="427"/>
      <c r="W79" s="342"/>
      <c r="X79" s="342"/>
      <c r="Y79" s="342"/>
      <c r="Z79" s="342"/>
      <c r="AA79" s="342"/>
    </row>
    <row r="80" spans="4:27">
      <c r="D80" s="343"/>
      <c r="E80" s="343"/>
      <c r="F80" s="343"/>
      <c r="G80" s="343"/>
      <c r="H80" s="343"/>
      <c r="W80" s="342"/>
      <c r="X80" s="342"/>
      <c r="Y80" s="342"/>
      <c r="Z80" s="342"/>
      <c r="AA80" s="342"/>
    </row>
    <row r="81" spans="4:27">
      <c r="D81" s="343"/>
      <c r="E81" s="343"/>
      <c r="F81" s="343"/>
      <c r="G81" s="343"/>
      <c r="H81" s="343"/>
      <c r="W81" s="342"/>
      <c r="X81" s="342"/>
      <c r="Y81" s="342"/>
      <c r="Z81" s="342"/>
      <c r="AA81" s="342"/>
    </row>
    <row r="82" spans="4:27">
      <c r="D82" s="343"/>
      <c r="E82" s="343"/>
      <c r="F82" s="343"/>
      <c r="G82" s="343"/>
      <c r="H82" s="343"/>
      <c r="W82" s="342"/>
      <c r="X82" s="342"/>
      <c r="Y82" s="342"/>
      <c r="Z82" s="342"/>
      <c r="AA82" s="342"/>
    </row>
    <row r="83" spans="4:27">
      <c r="D83" s="343"/>
      <c r="E83" s="343"/>
      <c r="F83" s="343"/>
      <c r="G83" s="343"/>
      <c r="H83" s="343"/>
      <c r="W83" s="342"/>
      <c r="X83" s="342"/>
      <c r="Y83" s="342"/>
      <c r="Z83" s="342"/>
      <c r="AA83" s="342"/>
    </row>
    <row r="84" spans="4:27">
      <c r="D84" s="343"/>
      <c r="E84" s="343"/>
      <c r="F84" s="343"/>
      <c r="G84" s="343"/>
      <c r="H84" s="343"/>
      <c r="W84" s="342"/>
      <c r="X84" s="342"/>
      <c r="Y84" s="342"/>
      <c r="Z84" s="342"/>
      <c r="AA84" s="342"/>
    </row>
    <row r="85" spans="4:27">
      <c r="D85" s="343"/>
      <c r="E85" s="343"/>
      <c r="F85" s="343"/>
      <c r="G85" s="343"/>
      <c r="H85" s="343"/>
      <c r="W85" s="342"/>
      <c r="X85" s="342"/>
      <c r="Y85" s="342"/>
      <c r="Z85" s="342"/>
      <c r="AA85" s="342"/>
    </row>
    <row r="86" spans="4:27">
      <c r="D86" s="343"/>
      <c r="E86" s="343"/>
      <c r="F86" s="343"/>
      <c r="G86" s="343"/>
      <c r="H86" s="343"/>
      <c r="W86" s="342"/>
      <c r="X86" s="342"/>
      <c r="Y86" s="342"/>
      <c r="Z86" s="342"/>
      <c r="AA86" s="342"/>
    </row>
    <row r="87" spans="4:27">
      <c r="D87" s="343"/>
      <c r="E87" s="343"/>
      <c r="F87" s="343"/>
      <c r="G87" s="343"/>
      <c r="H87" s="343"/>
      <c r="W87" s="342"/>
      <c r="X87" s="342"/>
      <c r="Y87" s="342"/>
      <c r="Z87" s="342"/>
      <c r="AA87" s="342"/>
    </row>
    <row r="88" spans="4:27">
      <c r="D88" s="343"/>
      <c r="E88" s="343"/>
      <c r="F88" s="343"/>
      <c r="G88" s="343"/>
      <c r="H88" s="343"/>
      <c r="W88" s="342"/>
      <c r="X88" s="342"/>
      <c r="Y88" s="342"/>
      <c r="Z88" s="342"/>
      <c r="AA88" s="342"/>
    </row>
    <row r="89" spans="4:27">
      <c r="D89" s="343"/>
      <c r="E89" s="343"/>
      <c r="F89" s="343"/>
      <c r="G89" s="343"/>
      <c r="H89" s="343"/>
      <c r="W89" s="342"/>
      <c r="X89" s="342"/>
      <c r="Y89" s="342"/>
      <c r="Z89" s="342"/>
      <c r="AA89" s="342"/>
    </row>
    <row r="90" spans="4:27">
      <c r="D90" s="343"/>
      <c r="E90" s="343"/>
      <c r="F90" s="343"/>
      <c r="G90" s="343"/>
      <c r="H90" s="343"/>
      <c r="W90" s="342"/>
      <c r="X90" s="342"/>
      <c r="Y90" s="342"/>
      <c r="Z90" s="342"/>
      <c r="AA90" s="342"/>
    </row>
    <row r="91" spans="4:27">
      <c r="D91" s="343"/>
      <c r="E91" s="343"/>
      <c r="F91" s="343"/>
      <c r="G91" s="343"/>
      <c r="H91" s="343"/>
      <c r="W91" s="342"/>
      <c r="X91" s="342"/>
      <c r="Y91" s="342"/>
      <c r="Z91" s="342"/>
      <c r="AA91" s="342"/>
    </row>
    <row r="92" spans="4:27">
      <c r="D92" s="343"/>
      <c r="E92" s="343"/>
      <c r="F92" s="343"/>
      <c r="G92" s="343"/>
      <c r="H92" s="343"/>
      <c r="W92" s="342"/>
      <c r="X92" s="342"/>
      <c r="Y92" s="342"/>
      <c r="Z92" s="342"/>
      <c r="AA92" s="342"/>
    </row>
    <row r="93" spans="4:27">
      <c r="D93" s="343"/>
      <c r="E93" s="343"/>
      <c r="F93" s="343"/>
      <c r="G93" s="343"/>
      <c r="H93" s="343"/>
      <c r="W93" s="342"/>
      <c r="X93" s="342"/>
      <c r="Y93" s="342"/>
      <c r="Z93" s="342"/>
      <c r="AA93" s="342"/>
    </row>
    <row r="94" spans="4:27">
      <c r="D94" s="343"/>
      <c r="E94" s="343"/>
      <c r="F94" s="343"/>
      <c r="G94" s="343"/>
      <c r="H94" s="343"/>
      <c r="W94" s="342"/>
      <c r="X94" s="342"/>
      <c r="Y94" s="342"/>
      <c r="Z94" s="342"/>
      <c r="AA94" s="342"/>
    </row>
    <row r="95" spans="4:27">
      <c r="D95" s="343"/>
      <c r="E95" s="343"/>
      <c r="F95" s="343"/>
      <c r="G95" s="343"/>
      <c r="H95" s="343"/>
      <c r="W95" s="342"/>
      <c r="X95" s="342"/>
      <c r="Y95" s="342"/>
      <c r="Z95" s="342"/>
      <c r="AA95" s="342"/>
    </row>
    <row r="96" spans="4:27">
      <c r="D96" s="343"/>
      <c r="E96" s="343"/>
      <c r="F96" s="343"/>
      <c r="G96" s="343"/>
      <c r="H96" s="343"/>
      <c r="W96" s="342"/>
      <c r="X96" s="342"/>
      <c r="Y96" s="342"/>
      <c r="Z96" s="342"/>
      <c r="AA96" s="342"/>
    </row>
    <row r="97" spans="4:27">
      <c r="D97" s="343"/>
      <c r="E97" s="343"/>
      <c r="F97" s="343"/>
      <c r="G97" s="343"/>
      <c r="H97" s="343"/>
      <c r="W97" s="342"/>
      <c r="X97" s="342"/>
      <c r="Y97" s="342"/>
      <c r="Z97" s="342"/>
      <c r="AA97" s="342"/>
    </row>
    <row r="98" spans="4:27">
      <c r="D98" s="343"/>
      <c r="E98" s="343"/>
      <c r="F98" s="343"/>
      <c r="G98" s="343"/>
      <c r="H98" s="343"/>
      <c r="W98" s="342"/>
      <c r="X98" s="342"/>
      <c r="Y98" s="342"/>
      <c r="Z98" s="342"/>
      <c r="AA98" s="342"/>
    </row>
    <row r="99" spans="4:27">
      <c r="D99" s="343"/>
      <c r="E99" s="343"/>
      <c r="F99" s="343"/>
      <c r="G99" s="343"/>
      <c r="H99" s="343"/>
      <c r="W99" s="342"/>
      <c r="X99" s="342"/>
      <c r="Y99" s="342"/>
      <c r="Z99" s="342"/>
      <c r="AA99" s="342"/>
    </row>
    <row r="100" spans="4:27">
      <c r="D100" s="343"/>
      <c r="E100" s="343"/>
      <c r="F100" s="343"/>
      <c r="G100" s="343"/>
      <c r="H100" s="343"/>
      <c r="W100" s="342"/>
      <c r="X100" s="342"/>
      <c r="Y100" s="342"/>
      <c r="Z100" s="342"/>
      <c r="AA100" s="342"/>
    </row>
    <row r="101" spans="4:27">
      <c r="D101" s="343"/>
      <c r="E101" s="343"/>
      <c r="F101" s="343"/>
      <c r="G101" s="343"/>
      <c r="H101" s="343"/>
      <c r="W101" s="342"/>
      <c r="X101" s="342"/>
      <c r="Y101" s="342"/>
      <c r="Z101" s="342"/>
      <c r="AA101" s="342"/>
    </row>
    <row r="102" spans="4:27">
      <c r="D102" s="343"/>
      <c r="E102" s="343"/>
      <c r="F102" s="343"/>
      <c r="G102" s="343"/>
      <c r="H102" s="343"/>
      <c r="W102" s="342"/>
      <c r="X102" s="342"/>
      <c r="Y102" s="342"/>
      <c r="Z102" s="342"/>
      <c r="AA102" s="342"/>
    </row>
    <row r="103" spans="4:27">
      <c r="D103" s="343"/>
      <c r="E103" s="343"/>
      <c r="F103" s="343"/>
      <c r="G103" s="343"/>
      <c r="H103" s="343"/>
      <c r="W103" s="342"/>
      <c r="X103" s="342"/>
      <c r="Y103" s="342"/>
      <c r="Z103" s="342"/>
      <c r="AA103" s="342"/>
    </row>
    <row r="104" spans="4:27">
      <c r="D104" s="343"/>
      <c r="E104" s="343"/>
      <c r="F104" s="343"/>
      <c r="G104" s="343"/>
      <c r="H104" s="343"/>
      <c r="W104" s="342"/>
      <c r="X104" s="342"/>
      <c r="Y104" s="342"/>
      <c r="Z104" s="342"/>
      <c r="AA104" s="342"/>
    </row>
    <row r="105" spans="4:27">
      <c r="D105" s="343"/>
      <c r="E105" s="343"/>
      <c r="F105" s="343"/>
      <c r="G105" s="343"/>
      <c r="H105" s="343"/>
      <c r="W105" s="342"/>
      <c r="X105" s="342"/>
      <c r="Y105" s="342"/>
      <c r="Z105" s="342"/>
      <c r="AA105" s="342"/>
    </row>
    <row r="106" spans="4:27">
      <c r="D106" s="343"/>
      <c r="E106" s="343"/>
      <c r="F106" s="343"/>
      <c r="G106" s="343"/>
      <c r="H106" s="343"/>
      <c r="W106" s="342"/>
      <c r="X106" s="342"/>
      <c r="Y106" s="342"/>
      <c r="Z106" s="342"/>
      <c r="AA106" s="342"/>
    </row>
    <row r="107" spans="4:27">
      <c r="D107" s="343"/>
      <c r="E107" s="343"/>
      <c r="F107" s="343"/>
      <c r="G107" s="343"/>
      <c r="H107" s="343"/>
      <c r="W107" s="342"/>
      <c r="X107" s="342"/>
      <c r="Y107" s="342"/>
      <c r="Z107" s="342"/>
      <c r="AA107" s="342"/>
    </row>
    <row r="108" spans="4:27">
      <c r="D108" s="343"/>
      <c r="E108" s="343"/>
      <c r="F108" s="343"/>
      <c r="G108" s="343"/>
      <c r="H108" s="343"/>
      <c r="W108" s="342"/>
      <c r="X108" s="342"/>
      <c r="Y108" s="342"/>
      <c r="Z108" s="342"/>
      <c r="AA108" s="342"/>
    </row>
    <row r="109" spans="4:27">
      <c r="D109" s="343"/>
      <c r="E109" s="343"/>
      <c r="F109" s="343"/>
      <c r="G109" s="343"/>
      <c r="H109" s="343"/>
      <c r="W109" s="342"/>
      <c r="X109" s="342"/>
      <c r="Y109" s="342"/>
      <c r="Z109" s="342"/>
      <c r="AA109" s="342"/>
    </row>
    <row r="110" spans="4:27">
      <c r="D110" s="343"/>
      <c r="E110" s="343"/>
      <c r="F110" s="343"/>
      <c r="G110" s="343"/>
      <c r="H110" s="343"/>
      <c r="W110" s="342"/>
      <c r="X110" s="342"/>
      <c r="Y110" s="342"/>
      <c r="Z110" s="342"/>
      <c r="AA110" s="342"/>
    </row>
    <row r="111" spans="4:27">
      <c r="D111" s="343"/>
      <c r="E111" s="343"/>
      <c r="F111" s="343"/>
      <c r="G111" s="343"/>
      <c r="H111" s="343"/>
      <c r="W111" s="342"/>
      <c r="X111" s="342"/>
      <c r="Y111" s="342"/>
      <c r="Z111" s="342"/>
      <c r="AA111" s="342"/>
    </row>
    <row r="112" spans="4:27">
      <c r="D112" s="343"/>
      <c r="E112" s="343"/>
      <c r="F112" s="343"/>
      <c r="G112" s="343"/>
      <c r="H112" s="343"/>
      <c r="W112" s="342"/>
      <c r="X112" s="342"/>
      <c r="Y112" s="342"/>
      <c r="Z112" s="342"/>
      <c r="AA112" s="342"/>
    </row>
    <row r="113" spans="4:27">
      <c r="D113" s="343"/>
      <c r="E113" s="343"/>
      <c r="F113" s="343"/>
      <c r="G113" s="343"/>
      <c r="H113" s="343"/>
      <c r="W113" s="342"/>
      <c r="X113" s="342"/>
      <c r="Y113" s="342"/>
      <c r="Z113" s="342"/>
      <c r="AA113" s="342"/>
    </row>
    <row r="114" spans="4:27">
      <c r="D114" s="343"/>
      <c r="E114" s="343"/>
      <c r="F114" s="343"/>
      <c r="G114" s="343"/>
      <c r="H114" s="343"/>
      <c r="W114" s="342"/>
      <c r="X114" s="342"/>
      <c r="Y114" s="342"/>
      <c r="Z114" s="342"/>
      <c r="AA114" s="342"/>
    </row>
    <row r="115" spans="4:27">
      <c r="D115" s="343"/>
      <c r="E115" s="343"/>
      <c r="F115" s="343"/>
      <c r="G115" s="343"/>
      <c r="H115" s="343"/>
      <c r="W115" s="342"/>
      <c r="X115" s="342"/>
      <c r="Y115" s="342"/>
      <c r="Z115" s="342"/>
      <c r="AA115" s="342"/>
    </row>
    <row r="116" spans="4:27">
      <c r="D116" s="343"/>
      <c r="E116" s="343"/>
      <c r="F116" s="343"/>
      <c r="G116" s="343"/>
      <c r="H116" s="343"/>
      <c r="W116" s="342"/>
      <c r="X116" s="342"/>
      <c r="Y116" s="342"/>
      <c r="Z116" s="342"/>
      <c r="AA116" s="342"/>
    </row>
    <row r="117" spans="4:27">
      <c r="D117" s="343"/>
      <c r="E117" s="343"/>
      <c r="F117" s="343"/>
      <c r="G117" s="343"/>
      <c r="H117" s="343"/>
      <c r="W117" s="342"/>
      <c r="X117" s="342"/>
      <c r="Y117" s="342"/>
      <c r="Z117" s="342"/>
      <c r="AA117" s="342"/>
    </row>
    <row r="118" spans="4:27">
      <c r="D118" s="343"/>
      <c r="E118" s="343"/>
      <c r="F118" s="343"/>
      <c r="G118" s="343"/>
      <c r="H118" s="343"/>
      <c r="W118" s="342"/>
      <c r="X118" s="342"/>
      <c r="Y118" s="342"/>
      <c r="Z118" s="342"/>
      <c r="AA118" s="342"/>
    </row>
    <row r="119" spans="4:27">
      <c r="D119" s="343"/>
      <c r="E119" s="343"/>
      <c r="F119" s="343"/>
      <c r="G119" s="343"/>
      <c r="H119" s="343"/>
      <c r="W119" s="342"/>
      <c r="X119" s="342"/>
      <c r="Y119" s="342"/>
      <c r="Z119" s="342"/>
      <c r="AA119" s="342"/>
    </row>
    <row r="120" spans="4:27">
      <c r="D120" s="343"/>
      <c r="E120" s="343"/>
      <c r="F120" s="343"/>
      <c r="G120" s="343"/>
      <c r="H120" s="343"/>
      <c r="W120" s="342"/>
      <c r="X120" s="342"/>
      <c r="Y120" s="342"/>
      <c r="Z120" s="342"/>
      <c r="AA120" s="342"/>
    </row>
    <row r="121" spans="4:27">
      <c r="D121" s="343"/>
      <c r="E121" s="343"/>
      <c r="F121" s="343"/>
      <c r="G121" s="343"/>
      <c r="H121" s="343"/>
      <c r="W121" s="342"/>
      <c r="X121" s="342"/>
      <c r="Y121" s="342"/>
      <c r="Z121" s="342"/>
      <c r="AA121" s="342"/>
    </row>
    <row r="122" spans="4:27">
      <c r="D122" s="343"/>
      <c r="E122" s="343"/>
      <c r="F122" s="343"/>
      <c r="G122" s="343"/>
      <c r="H122" s="343"/>
      <c r="W122" s="342"/>
      <c r="X122" s="342"/>
      <c r="Y122" s="342"/>
      <c r="Z122" s="342"/>
      <c r="AA122" s="342"/>
    </row>
    <row r="123" spans="4:27">
      <c r="D123" s="343"/>
      <c r="E123" s="343"/>
      <c r="F123" s="343"/>
      <c r="G123" s="343"/>
      <c r="H123" s="343"/>
      <c r="W123" s="342"/>
      <c r="X123" s="342"/>
      <c r="Y123" s="342"/>
      <c r="Z123" s="342"/>
      <c r="AA123" s="342"/>
    </row>
    <row r="124" spans="4:27">
      <c r="D124" s="343"/>
      <c r="E124" s="343"/>
      <c r="F124" s="343"/>
      <c r="G124" s="343"/>
      <c r="H124" s="343"/>
      <c r="W124" s="342"/>
      <c r="X124" s="342"/>
      <c r="Y124" s="342"/>
      <c r="Z124" s="342"/>
      <c r="AA124" s="342"/>
    </row>
    <row r="125" spans="4:27">
      <c r="D125" s="343"/>
      <c r="E125" s="343"/>
      <c r="F125" s="343"/>
      <c r="G125" s="343"/>
      <c r="H125" s="343"/>
      <c r="W125" s="342"/>
      <c r="X125" s="342"/>
      <c r="Y125" s="342"/>
      <c r="Z125" s="342"/>
      <c r="AA125" s="342"/>
    </row>
    <row r="126" spans="4:27">
      <c r="D126" s="343"/>
      <c r="E126" s="343"/>
      <c r="F126" s="343"/>
      <c r="G126" s="343"/>
      <c r="H126" s="343"/>
      <c r="W126" s="342"/>
      <c r="X126" s="342"/>
      <c r="Y126" s="342"/>
      <c r="Z126" s="342"/>
      <c r="AA126" s="342"/>
    </row>
    <row r="127" spans="4:27">
      <c r="D127" s="343"/>
      <c r="E127" s="343"/>
      <c r="F127" s="343"/>
      <c r="G127" s="343"/>
      <c r="H127" s="343"/>
      <c r="W127" s="342"/>
      <c r="X127" s="342"/>
      <c r="Y127" s="342"/>
      <c r="Z127" s="342"/>
      <c r="AA127" s="342"/>
    </row>
    <row r="128" spans="4:27">
      <c r="D128" s="343"/>
      <c r="E128" s="343"/>
      <c r="F128" s="343"/>
      <c r="G128" s="343"/>
      <c r="H128" s="343"/>
      <c r="W128" s="342"/>
      <c r="X128" s="342"/>
      <c r="Y128" s="342"/>
      <c r="Z128" s="342"/>
      <c r="AA128" s="342"/>
    </row>
    <row r="129" spans="4:27">
      <c r="D129" s="343"/>
      <c r="E129" s="343"/>
      <c r="F129" s="343"/>
      <c r="G129" s="343"/>
      <c r="H129" s="343"/>
      <c r="W129" s="342"/>
      <c r="X129" s="342"/>
      <c r="Y129" s="342"/>
      <c r="Z129" s="342"/>
      <c r="AA129" s="342"/>
    </row>
    <row r="130" spans="4:27">
      <c r="D130" s="343"/>
      <c r="E130" s="343"/>
      <c r="F130" s="343"/>
      <c r="G130" s="343"/>
      <c r="H130" s="343"/>
      <c r="W130" s="342"/>
      <c r="X130" s="342"/>
      <c r="Y130" s="342"/>
      <c r="Z130" s="342"/>
      <c r="AA130" s="342"/>
    </row>
    <row r="131" spans="4:27"/>
  </sheetData>
  <mergeCells count="1">
    <mergeCell ref="W6:AA6"/>
  </mergeCells>
  <dataValidations count="1">
    <dataValidation type="list" allowBlank="1" showInputMessage="1" showErrorMessage="1" sqref="H31:H130" xr:uid="{208EBB20-3E69-4D4A-971E-0F45298D3C33}">
      <formula1>"Role 1, Role 2, Role 3, Split 1/3 per role"</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7E-30B3-46FE-8E16-53F61200AD9D}">
  <sheetPr codeName="Sheet22">
    <tabColor rgb="FFC00000"/>
    <pageSetUpPr autoPageBreaks="0"/>
  </sheetPr>
  <dimension ref="A1:Z14"/>
  <sheetViews>
    <sheetView workbookViewId="0">
      <selection activeCell="R10" sqref="R10"/>
    </sheetView>
  </sheetViews>
  <sheetFormatPr defaultColWidth="0" defaultRowHeight="13.5" zeroHeight="1"/>
  <cols>
    <col min="1" max="1" width="1.765625" customWidth="1"/>
    <col min="2" max="3" width="9.23046875" customWidth="1"/>
    <col min="4" max="4" width="22.765625" bestFit="1" customWidth="1"/>
    <col min="5" max="17" width="1.765625" customWidth="1"/>
    <col min="18" max="18" width="12.765625" bestFit="1" customWidth="1"/>
    <col min="19" max="25" width="9.23046875" customWidth="1"/>
    <col min="26" max="26" width="0" hidden="1" customWidth="1"/>
    <col min="27" max="16384" width="9.23046875" hidden="1"/>
  </cols>
  <sheetData>
    <row r="1" spans="1:25"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5">
      <c r="A3" s="3" t="str">
        <f>Cover!$A$4</f>
        <v>2022/23</v>
      </c>
      <c r="B3" s="3"/>
      <c r="C3" s="3"/>
      <c r="D3" s="2"/>
      <c r="E3" s="2"/>
      <c r="F3" s="2"/>
      <c r="G3" s="2"/>
      <c r="H3" s="2"/>
      <c r="I3" s="2"/>
      <c r="J3" s="2"/>
      <c r="K3" s="2"/>
      <c r="L3" s="2"/>
      <c r="M3" s="2"/>
      <c r="N3" s="2"/>
      <c r="O3" s="2"/>
      <c r="P3" s="2"/>
      <c r="Q3" s="2"/>
      <c r="R3" s="2"/>
      <c r="S3" s="2"/>
      <c r="T3" s="2"/>
      <c r="U3" s="2"/>
      <c r="V3" s="2"/>
      <c r="W3" s="2"/>
      <c r="X3" s="2"/>
      <c r="Y3" s="2"/>
    </row>
    <row r="4" spans="1:25" ht="25.5" thickBot="1">
      <c r="A4" s="27" t="s">
        <v>55</v>
      </c>
      <c r="B4" s="27"/>
      <c r="C4" s="7"/>
      <c r="D4" s="7"/>
      <c r="E4" s="7"/>
      <c r="F4" s="7"/>
      <c r="G4" s="7"/>
      <c r="H4" s="7"/>
      <c r="I4" s="7"/>
      <c r="J4" s="7"/>
      <c r="K4" s="7"/>
      <c r="L4" s="7"/>
      <c r="M4" s="7"/>
      <c r="N4" s="7"/>
      <c r="O4" s="7"/>
      <c r="P4" s="7"/>
      <c r="Q4" s="7"/>
      <c r="R4" s="7"/>
      <c r="S4" s="7"/>
      <c r="T4" s="7"/>
      <c r="U4" s="7"/>
      <c r="V4" s="7"/>
      <c r="W4" s="7"/>
      <c r="X4" s="7"/>
      <c r="Y4" s="7"/>
    </row>
    <row r="5" spans="1:25"/>
    <row r="6" spans="1:25">
      <c r="S6" s="505" t="s">
        <v>280</v>
      </c>
      <c r="T6" s="505"/>
      <c r="U6" s="505"/>
      <c r="V6" s="505"/>
      <c r="W6" s="506"/>
      <c r="X6" s="506"/>
    </row>
    <row r="7" spans="1:25">
      <c r="A7" s="67"/>
      <c r="B7" s="67"/>
      <c r="C7" s="67"/>
      <c r="D7" s="67" t="s">
        <v>765</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45" t="s">
        <v>208</v>
      </c>
      <c r="T7" s="345" t="s">
        <v>7</v>
      </c>
      <c r="U7" s="345" t="s">
        <v>211</v>
      </c>
      <c r="V7" s="345" t="s">
        <v>212</v>
      </c>
      <c r="W7" s="345" t="s">
        <v>213</v>
      </c>
      <c r="X7" s="441" t="s">
        <v>279</v>
      </c>
    </row>
    <row r="8" spans="1:25">
      <c r="S8" s="91"/>
    </row>
    <row r="9" spans="1:25" ht="17.5">
      <c r="A9" s="58"/>
      <c r="B9" s="36"/>
      <c r="C9" s="58"/>
      <c r="D9" s="58"/>
      <c r="E9" s="58"/>
      <c r="F9" s="58"/>
      <c r="G9" s="58"/>
      <c r="H9" s="58"/>
      <c r="I9" s="58"/>
      <c r="J9" s="58"/>
      <c r="K9" s="58"/>
      <c r="L9" s="58"/>
      <c r="M9" s="58"/>
      <c r="N9" s="58"/>
      <c r="O9" s="58"/>
      <c r="P9" s="58"/>
      <c r="Q9" s="58"/>
      <c r="R9" s="58"/>
      <c r="S9" s="58"/>
      <c r="T9" s="58"/>
      <c r="U9" s="58"/>
      <c r="V9" s="58"/>
      <c r="W9" s="58"/>
      <c r="X9" s="58"/>
    </row>
    <row r="10" spans="1:25"/>
    <row r="11" spans="1:25">
      <c r="D11" t="s">
        <v>933</v>
      </c>
      <c r="R11" t="s">
        <v>768</v>
      </c>
      <c r="S11" s="342"/>
      <c r="T11" s="342"/>
      <c r="U11" s="342"/>
      <c r="V11" s="342"/>
      <c r="W11" s="342"/>
      <c r="X11" s="331">
        <f>SUM(S11:W11)</f>
        <v>0</v>
      </c>
    </row>
    <row r="12" spans="1:25">
      <c r="D12" t="s">
        <v>934</v>
      </c>
      <c r="R12" t="s">
        <v>768</v>
      </c>
      <c r="S12" s="342"/>
      <c r="T12" s="342"/>
      <c r="U12" s="342"/>
      <c r="V12" s="342"/>
      <c r="W12" s="342"/>
      <c r="X12" s="331">
        <f>SUM(S12:W12)</f>
        <v>0</v>
      </c>
    </row>
    <row r="13" spans="1:25">
      <c r="D13" s="67" t="s">
        <v>935</v>
      </c>
      <c r="R13" s="67" t="s">
        <v>768</v>
      </c>
      <c r="S13" s="344">
        <f>SUM(S11:S12)</f>
        <v>0</v>
      </c>
      <c r="T13" s="344">
        <f>SUM(T11:T12)</f>
        <v>0</v>
      </c>
      <c r="U13" s="344">
        <f>SUM(U11:U12)</f>
        <v>0</v>
      </c>
      <c r="V13" s="344">
        <f>SUM(V11:V12)</f>
        <v>0</v>
      </c>
      <c r="W13" s="344">
        <f>SUM(W11:W12)</f>
        <v>0</v>
      </c>
      <c r="X13" s="344">
        <f t="shared" ref="X13" si="0">SUM(X11:X12)</f>
        <v>0</v>
      </c>
    </row>
    <row r="14" spans="1:25">
      <c r="D14" s="67"/>
      <c r="R14" s="67"/>
    </row>
  </sheetData>
  <mergeCells count="1">
    <mergeCell ref="S6:X6"/>
  </mergeCells>
  <phoneticPr fontId="107"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06EE-FA4B-4BB0-9C04-466F10A43C56}">
  <sheetPr codeName="Sheet23">
    <tabColor rgb="FFC00000"/>
    <pageSetUpPr autoPageBreaks="0"/>
  </sheetPr>
  <dimension ref="A1:AI32"/>
  <sheetViews>
    <sheetView workbookViewId="0">
      <selection activeCell="R1" sqref="R1:R1048576"/>
    </sheetView>
  </sheetViews>
  <sheetFormatPr defaultColWidth="0" defaultRowHeight="13.5" zeroHeight="1"/>
  <cols>
    <col min="1" max="1" width="1.765625" customWidth="1"/>
    <col min="2" max="3" width="9.23046875" customWidth="1"/>
    <col min="4" max="4" width="49.23046875" bestFit="1" customWidth="1"/>
    <col min="5" max="17" width="1.765625" customWidth="1"/>
    <col min="18"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56</v>
      </c>
      <c r="B4" s="27"/>
      <c r="C4" s="7"/>
      <c r="D4" s="7"/>
      <c r="E4" s="7"/>
      <c r="F4" s="7"/>
      <c r="G4" s="7"/>
      <c r="H4" s="7"/>
      <c r="I4" s="7"/>
      <c r="J4" s="7"/>
      <c r="K4" s="7"/>
      <c r="L4" s="7"/>
      <c r="M4" s="7"/>
      <c r="N4" s="7"/>
      <c r="O4" s="7"/>
      <c r="P4" s="7"/>
      <c r="Q4" s="7"/>
      <c r="R4" s="7"/>
      <c r="S4" s="7"/>
      <c r="T4" s="7"/>
      <c r="U4" s="7"/>
      <c r="V4" s="7"/>
      <c r="W4" s="7"/>
      <c r="X4" s="7"/>
    </row>
    <row r="5" spans="1:24"/>
    <row r="6" spans="1:24">
      <c r="S6" s="500" t="s">
        <v>280</v>
      </c>
      <c r="T6" s="501"/>
      <c r="U6" s="501"/>
      <c r="V6" s="501"/>
      <c r="W6" s="502"/>
    </row>
    <row r="7" spans="1:24" ht="14.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45" t="s">
        <v>208</v>
      </c>
      <c r="T7" s="345" t="s">
        <v>7</v>
      </c>
      <c r="U7" s="345" t="s">
        <v>211</v>
      </c>
      <c r="V7" s="345" t="s">
        <v>212</v>
      </c>
      <c r="W7" s="345" t="s">
        <v>213</v>
      </c>
    </row>
    <row r="8" spans="1:24" ht="14.5">
      <c r="E8" s="72"/>
      <c r="F8" s="72"/>
      <c r="G8" s="72"/>
      <c r="H8" s="72"/>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936</v>
      </c>
      <c r="R11" t="s">
        <v>768</v>
      </c>
      <c r="S11" s="416"/>
      <c r="T11" s="416"/>
      <c r="U11" s="416"/>
      <c r="V11" s="416"/>
      <c r="W11" s="416"/>
    </row>
    <row r="12" spans="1:24">
      <c r="D12" t="s">
        <v>937</v>
      </c>
      <c r="R12" t="s">
        <v>768</v>
      </c>
      <c r="S12" s="416"/>
      <c r="T12" s="416"/>
      <c r="U12" s="416"/>
      <c r="V12" s="416"/>
      <c r="W12" s="416"/>
    </row>
    <row r="13" spans="1:24"/>
    <row r="14" spans="1:24">
      <c r="D14" s="67" t="s">
        <v>850</v>
      </c>
    </row>
    <row r="15" spans="1:24">
      <c r="D15" s="343"/>
      <c r="R15" t="s">
        <v>768</v>
      </c>
      <c r="S15" s="416"/>
      <c r="T15" s="416"/>
      <c r="U15" s="416"/>
      <c r="V15" s="416"/>
      <c r="W15" s="416"/>
    </row>
    <row r="16" spans="1:24">
      <c r="D16" s="343"/>
      <c r="R16" t="s">
        <v>768</v>
      </c>
      <c r="S16" s="416"/>
      <c r="T16" s="416"/>
      <c r="U16" s="416"/>
      <c r="V16" s="416"/>
      <c r="W16" s="416"/>
    </row>
    <row r="17" spans="4:23">
      <c r="D17" s="343"/>
      <c r="R17" t="s">
        <v>768</v>
      </c>
      <c r="S17" s="416"/>
      <c r="T17" s="416"/>
      <c r="U17" s="416"/>
      <c r="V17" s="416"/>
      <c r="W17" s="416"/>
    </row>
    <row r="18" spans="4:23">
      <c r="D18" s="343"/>
      <c r="R18" t="s">
        <v>768</v>
      </c>
      <c r="S18" s="416"/>
      <c r="T18" s="416"/>
      <c r="U18" s="416"/>
      <c r="V18" s="416"/>
      <c r="W18" s="416"/>
    </row>
    <row r="19" spans="4:23">
      <c r="D19" s="343"/>
      <c r="R19" t="s">
        <v>768</v>
      </c>
      <c r="S19" s="416"/>
      <c r="T19" s="416"/>
      <c r="U19" s="416"/>
      <c r="V19" s="416"/>
      <c r="W19" s="416"/>
    </row>
    <row r="20" spans="4:23">
      <c r="D20" s="343"/>
      <c r="R20" t="s">
        <v>768</v>
      </c>
      <c r="S20" s="416"/>
      <c r="T20" s="416"/>
      <c r="U20" s="416"/>
      <c r="V20" s="416"/>
      <c r="W20" s="416"/>
    </row>
    <row r="21" spans="4:23">
      <c r="D21" s="343"/>
      <c r="R21" t="s">
        <v>768</v>
      </c>
      <c r="S21" s="416"/>
      <c r="T21" s="416"/>
      <c r="U21" s="416"/>
      <c r="V21" s="416"/>
      <c r="W21" s="416"/>
    </row>
    <row r="22" spans="4:23">
      <c r="D22" s="343"/>
      <c r="R22" t="s">
        <v>768</v>
      </c>
      <c r="S22" s="416"/>
      <c r="T22" s="416"/>
      <c r="U22" s="416"/>
      <c r="V22" s="416"/>
      <c r="W22" s="416"/>
    </row>
    <row r="23" spans="4:23">
      <c r="D23" s="343"/>
      <c r="R23" t="s">
        <v>768</v>
      </c>
      <c r="S23" s="416"/>
      <c r="T23" s="416"/>
      <c r="U23" s="416"/>
      <c r="V23" s="416"/>
      <c r="W23" s="416"/>
    </row>
    <row r="24" spans="4:23">
      <c r="D24" s="343"/>
      <c r="R24" t="s">
        <v>768</v>
      </c>
      <c r="S24" s="416"/>
      <c r="T24" s="416"/>
      <c r="U24" s="416"/>
      <c r="V24" s="416"/>
      <c r="W24" s="416"/>
    </row>
    <row r="25" spans="4:23">
      <c r="D25" s="343"/>
      <c r="R25" t="s">
        <v>768</v>
      </c>
      <c r="S25" s="416"/>
      <c r="T25" s="416"/>
      <c r="U25" s="416"/>
      <c r="V25" s="416"/>
      <c r="W25" s="416"/>
    </row>
    <row r="26" spans="4:23">
      <c r="D26" s="343"/>
      <c r="R26" t="s">
        <v>768</v>
      </c>
      <c r="S26" s="416"/>
      <c r="T26" s="416"/>
      <c r="U26" s="416"/>
      <c r="V26" s="416"/>
      <c r="W26" s="416"/>
    </row>
    <row r="27" spans="4:23">
      <c r="D27" s="343"/>
      <c r="R27" t="s">
        <v>768</v>
      </c>
      <c r="S27" s="416"/>
      <c r="T27" s="416"/>
      <c r="U27" s="416"/>
      <c r="V27" s="416"/>
      <c r="W27" s="416"/>
    </row>
    <row r="28" spans="4:23">
      <c r="D28" s="343"/>
      <c r="R28" t="s">
        <v>768</v>
      </c>
      <c r="S28" s="416"/>
      <c r="T28" s="416"/>
      <c r="U28" s="416"/>
      <c r="V28" s="416"/>
      <c r="W28" s="416"/>
    </row>
    <row r="29" spans="4:23">
      <c r="D29" s="343"/>
      <c r="R29" t="s">
        <v>768</v>
      </c>
      <c r="S29" s="416"/>
      <c r="T29" s="416"/>
      <c r="U29" s="416"/>
      <c r="V29" s="416"/>
      <c r="W29" s="416"/>
    </row>
    <row r="30" spans="4:23">
      <c r="D30" s="343"/>
      <c r="R30" t="s">
        <v>768</v>
      </c>
      <c r="S30" s="416"/>
      <c r="T30" s="416"/>
      <c r="U30" s="416"/>
      <c r="V30" s="416"/>
      <c r="W30" s="416"/>
    </row>
    <row r="31" spans="4:23">
      <c r="D31" s="67" t="s">
        <v>854</v>
      </c>
      <c r="E31" s="67"/>
      <c r="F31" s="67"/>
      <c r="G31" s="67"/>
      <c r="H31" s="67"/>
      <c r="I31" s="67"/>
      <c r="J31" s="67"/>
      <c r="K31" s="67"/>
      <c r="L31" s="67"/>
      <c r="M31" s="67"/>
      <c r="N31" s="67"/>
      <c r="O31" s="67"/>
      <c r="P31" s="67"/>
      <c r="Q31" s="67"/>
      <c r="R31" s="67" t="s">
        <v>768</v>
      </c>
      <c r="S31" s="421">
        <f>SUM(S11:S12,S15:S30)</f>
        <v>0</v>
      </c>
      <c r="T31" s="421">
        <f t="shared" ref="T31:W31" si="0">SUM(T11:T12,T15:T30)</f>
        <v>0</v>
      </c>
      <c r="U31" s="421">
        <f t="shared" si="0"/>
        <v>0</v>
      </c>
      <c r="V31" s="421">
        <f t="shared" si="0"/>
        <v>0</v>
      </c>
      <c r="W31" s="421">
        <f t="shared" si="0"/>
        <v>0</v>
      </c>
    </row>
    <row r="32"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8BEC-EFA3-49AD-B69A-7DD3421673AA}">
  <sheetPr codeName="Sheet24">
    <tabColor rgb="FFC00000"/>
    <pageSetUpPr autoPageBreaks="0"/>
  </sheetPr>
  <dimension ref="A1:AI15"/>
  <sheetViews>
    <sheetView workbookViewId="0">
      <selection activeCell="A4" sqref="A4"/>
    </sheetView>
  </sheetViews>
  <sheetFormatPr defaultColWidth="0" defaultRowHeight="13.5" customHeight="1" zeroHeight="1"/>
  <cols>
    <col min="1" max="1" width="1.765625" customWidth="1"/>
    <col min="2" max="3" width="9.23046875" customWidth="1"/>
    <col min="4" max="4" width="49.23046875" bestFit="1" customWidth="1"/>
    <col min="5" max="17" width="1.765625" customWidth="1"/>
    <col min="18" max="18" width="12.765625" bestFit="1" customWidth="1"/>
    <col min="19"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57</v>
      </c>
      <c r="B4" s="27"/>
      <c r="C4" s="7"/>
      <c r="D4" s="7"/>
      <c r="E4" s="7"/>
      <c r="F4" s="7"/>
      <c r="G4" s="7"/>
      <c r="H4" s="7"/>
      <c r="I4" s="7"/>
      <c r="J4" s="7"/>
      <c r="K4" s="7"/>
      <c r="L4" s="7"/>
      <c r="M4" s="7"/>
      <c r="N4" s="7"/>
      <c r="O4" s="7"/>
      <c r="P4" s="7"/>
      <c r="Q4" s="7"/>
      <c r="R4" s="7"/>
      <c r="S4" s="7"/>
      <c r="T4" s="7"/>
      <c r="U4" s="7"/>
      <c r="V4" s="7"/>
      <c r="W4" s="7"/>
      <c r="X4" s="7"/>
    </row>
    <row r="5" spans="1:24"/>
    <row r="6" spans="1:24">
      <c r="S6" s="500" t="s">
        <v>280</v>
      </c>
      <c r="T6" s="501"/>
      <c r="U6" s="501"/>
      <c r="V6" s="501"/>
      <c r="W6" s="502"/>
    </row>
    <row r="7" spans="1:24" ht="14.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45" t="s">
        <v>208</v>
      </c>
      <c r="T7" s="345" t="s">
        <v>7</v>
      </c>
      <c r="U7" s="345" t="s">
        <v>211</v>
      </c>
      <c r="V7" s="345" t="s">
        <v>212</v>
      </c>
      <c r="W7" s="345" t="s">
        <v>213</v>
      </c>
    </row>
    <row r="8" spans="1:24" ht="14.5">
      <c r="E8" s="72"/>
      <c r="F8" s="72"/>
      <c r="G8" s="72"/>
      <c r="H8" s="72"/>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938</v>
      </c>
      <c r="R11" t="s">
        <v>768</v>
      </c>
      <c r="S11" s="428">
        <f>'7.3 NIA'!V57</f>
        <v>0</v>
      </c>
      <c r="T11" s="428">
        <f>'7.3 NIA'!W57</f>
        <v>0</v>
      </c>
      <c r="U11" s="428">
        <f>'7.3 NIA'!X57</f>
        <v>0</v>
      </c>
      <c r="V11" s="428">
        <f>'7.3 NIA'!Y57</f>
        <v>0</v>
      </c>
      <c r="W11" s="428">
        <f>'7.3 NIA'!Z57</f>
        <v>0</v>
      </c>
    </row>
    <row r="12" spans="1:24">
      <c r="D12" t="s">
        <v>939</v>
      </c>
      <c r="R12" t="s">
        <v>768</v>
      </c>
      <c r="S12" s="428">
        <f>'7.5 NIC'!AD14</f>
        <v>0</v>
      </c>
      <c r="T12" s="428">
        <f>'7.5 NIC'!AE14</f>
        <v>0</v>
      </c>
      <c r="U12" s="428">
        <f>'7.5 NIC'!AF14</f>
        <v>0</v>
      </c>
      <c r="V12" s="428">
        <f>'7.5 NIC'!AG14</f>
        <v>0</v>
      </c>
      <c r="W12" s="428">
        <f>'7.5 NIC'!AH14</f>
        <v>0</v>
      </c>
    </row>
    <row r="13" spans="1:24">
      <c r="D13" t="s">
        <v>940</v>
      </c>
      <c r="R13" t="s">
        <v>768</v>
      </c>
      <c r="S13" s="428">
        <f>'7.6 SIF'!W14</f>
        <v>0</v>
      </c>
      <c r="T13" s="428">
        <f>'7.6 SIF'!X14</f>
        <v>0</v>
      </c>
      <c r="U13" s="428">
        <f>'7.6 SIF'!Y14</f>
        <v>0</v>
      </c>
      <c r="V13" s="428">
        <f>'7.6 SIF'!Z14</f>
        <v>0</v>
      </c>
      <c r="W13" s="428">
        <f>'7.6 SIF'!AA14</f>
        <v>0</v>
      </c>
    </row>
    <row r="14" spans="1:24">
      <c r="D14" s="67" t="s">
        <v>279</v>
      </c>
      <c r="R14" s="67" t="s">
        <v>768</v>
      </c>
      <c r="S14" s="421">
        <f>SUM(S11:S13)</f>
        <v>0</v>
      </c>
      <c r="T14" s="421">
        <f t="shared" ref="T14:W14" si="0">SUM(T11:T13)</f>
        <v>0</v>
      </c>
      <c r="U14" s="421">
        <f t="shared" si="0"/>
        <v>0</v>
      </c>
      <c r="V14" s="421">
        <f t="shared" si="0"/>
        <v>0</v>
      </c>
      <c r="W14" s="421">
        <f t="shared" si="0"/>
        <v>0</v>
      </c>
    </row>
    <row r="15" spans="1:24"/>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87E4-C26C-49FE-B217-56D03E4BA01A}">
  <sheetPr codeName="Sheet25">
    <tabColor rgb="FF7030A0"/>
    <pageSetUpPr autoPageBreaks="0"/>
  </sheetPr>
  <dimension ref="A1:AI45"/>
  <sheetViews>
    <sheetView zoomScaleNormal="100" workbookViewId="0">
      <selection activeCell="R1" sqref="R1"/>
    </sheetView>
  </sheetViews>
  <sheetFormatPr defaultColWidth="0" defaultRowHeight="0" customHeight="1" zeroHeight="1"/>
  <cols>
    <col min="1" max="1" width="1.765625" customWidth="1"/>
    <col min="2" max="3" width="9.23046875" customWidth="1"/>
    <col min="4" max="4" width="49.23046875" bestFit="1" customWidth="1"/>
    <col min="5" max="17" width="1.765625" customWidth="1"/>
    <col min="18" max="18" width="12.765625" bestFit="1" customWidth="1"/>
    <col min="19"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59</v>
      </c>
      <c r="B4" s="27"/>
      <c r="C4" s="7"/>
      <c r="D4" s="7"/>
      <c r="E4" s="7"/>
      <c r="F4" s="7"/>
      <c r="G4" s="7"/>
      <c r="H4" s="7"/>
      <c r="I4" s="7"/>
      <c r="J4" s="7"/>
      <c r="K4" s="7"/>
      <c r="L4" s="7"/>
      <c r="M4" s="7"/>
      <c r="N4" s="7"/>
      <c r="O4" s="7"/>
      <c r="P4" s="7"/>
      <c r="Q4" s="7"/>
      <c r="R4" s="7"/>
      <c r="S4" s="7"/>
      <c r="T4" s="7"/>
      <c r="U4" s="7"/>
      <c r="V4" s="7"/>
      <c r="W4" s="7"/>
      <c r="X4" s="7"/>
    </row>
    <row r="5" spans="1:24" ht="13.5"/>
    <row r="6" spans="1:24" ht="13.5">
      <c r="S6" s="500" t="s">
        <v>280</v>
      </c>
      <c r="T6" s="501"/>
      <c r="U6" s="501"/>
      <c r="V6" s="501"/>
      <c r="W6" s="502"/>
    </row>
    <row r="7" spans="1:24" ht="14.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45" t="s">
        <v>208</v>
      </c>
      <c r="T7" s="345" t="s">
        <v>7</v>
      </c>
      <c r="U7" s="345" t="s">
        <v>211</v>
      </c>
      <c r="V7" s="345" t="s">
        <v>212</v>
      </c>
      <c r="W7" s="345" t="s">
        <v>213</v>
      </c>
    </row>
    <row r="8" spans="1:24" ht="14.5">
      <c r="E8" s="72"/>
      <c r="F8" s="72"/>
      <c r="G8" s="72"/>
      <c r="H8" s="72"/>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3.5"/>
    <row r="11" spans="1:24" ht="13.5">
      <c r="D11" s="67" t="s">
        <v>941</v>
      </c>
    </row>
    <row r="12" spans="1:24" ht="13.5">
      <c r="D12" s="343"/>
      <c r="R12" t="s">
        <v>768</v>
      </c>
      <c r="S12" s="416"/>
      <c r="T12" s="416"/>
      <c r="U12" s="416"/>
      <c r="V12" s="416"/>
      <c r="W12" s="416"/>
    </row>
    <row r="13" spans="1:24" ht="13.5">
      <c r="D13" s="343"/>
      <c r="R13" t="s">
        <v>768</v>
      </c>
      <c r="S13" s="416"/>
      <c r="T13" s="416"/>
      <c r="U13" s="416"/>
      <c r="V13" s="416"/>
      <c r="W13" s="416"/>
    </row>
    <row r="14" spans="1:24" ht="13.5">
      <c r="D14" s="343"/>
      <c r="R14" t="s">
        <v>768</v>
      </c>
      <c r="S14" s="416"/>
      <c r="T14" s="416"/>
      <c r="U14" s="416"/>
      <c r="V14" s="416"/>
      <c r="W14" s="416"/>
    </row>
    <row r="15" spans="1:24" ht="13.5">
      <c r="D15" s="343"/>
      <c r="R15" t="s">
        <v>768</v>
      </c>
      <c r="S15" s="416"/>
      <c r="T15" s="416"/>
      <c r="U15" s="416"/>
      <c r="V15" s="416"/>
      <c r="W15" s="416"/>
    </row>
    <row r="16" spans="1:24" ht="13.5">
      <c r="D16" s="343"/>
      <c r="R16" t="s">
        <v>768</v>
      </c>
      <c r="S16" s="416"/>
      <c r="T16" s="416"/>
      <c r="U16" s="416"/>
      <c r="V16" s="416"/>
      <c r="W16" s="416"/>
    </row>
    <row r="17" spans="4:23" ht="13.5">
      <c r="D17" s="343"/>
      <c r="R17" t="s">
        <v>768</v>
      </c>
      <c r="S17" s="416"/>
      <c r="T17" s="416"/>
      <c r="U17" s="416"/>
      <c r="V17" s="416"/>
      <c r="W17" s="416"/>
    </row>
    <row r="18" spans="4:23" ht="13.5">
      <c r="D18" s="343"/>
      <c r="R18" t="s">
        <v>768</v>
      </c>
      <c r="S18" s="416"/>
      <c r="T18" s="416"/>
      <c r="U18" s="416"/>
      <c r="V18" s="416"/>
      <c r="W18" s="416"/>
    </row>
    <row r="19" spans="4:23" ht="13.5">
      <c r="D19" s="343"/>
      <c r="R19" t="s">
        <v>768</v>
      </c>
      <c r="S19" s="416"/>
      <c r="T19" s="416"/>
      <c r="U19" s="416"/>
      <c r="V19" s="416"/>
      <c r="W19" s="416"/>
    </row>
    <row r="20" spans="4:23" ht="13.5">
      <c r="D20" s="343"/>
      <c r="R20" t="s">
        <v>768</v>
      </c>
      <c r="S20" s="416"/>
      <c r="T20" s="416"/>
      <c r="U20" s="416"/>
      <c r="V20" s="416"/>
      <c r="W20" s="416"/>
    </row>
    <row r="21" spans="4:23" ht="13.5">
      <c r="D21" s="343"/>
      <c r="R21" t="s">
        <v>768</v>
      </c>
      <c r="S21" s="416"/>
      <c r="T21" s="416"/>
      <c r="U21" s="416"/>
      <c r="V21" s="416"/>
      <c r="W21" s="416"/>
    </row>
    <row r="22" spans="4:23" ht="13.5">
      <c r="D22" s="67" t="s">
        <v>854</v>
      </c>
      <c r="R22" s="67" t="s">
        <v>768</v>
      </c>
      <c r="S22" s="421">
        <f>SUM(S12:S21)</f>
        <v>0</v>
      </c>
      <c r="T22" s="421">
        <f>SUM(T12:T21)</f>
        <v>0</v>
      </c>
      <c r="U22" s="421">
        <f>SUM(U12:U21)</f>
        <v>0</v>
      </c>
      <c r="V22" s="421">
        <f>SUM(V12:V21)</f>
        <v>0</v>
      </c>
      <c r="W22" s="421">
        <f>SUM(W12:W21)</f>
        <v>0</v>
      </c>
    </row>
    <row r="23" spans="4:23" ht="13.5"/>
    <row r="24" spans="4:23" ht="13.5">
      <c r="D24" s="67" t="s">
        <v>942</v>
      </c>
    </row>
    <row r="25" spans="4:23" ht="13.5">
      <c r="D25" s="343"/>
      <c r="R25" t="s">
        <v>768</v>
      </c>
      <c r="S25" s="416"/>
      <c r="T25" s="416"/>
      <c r="U25" s="416"/>
      <c r="V25" s="416"/>
      <c r="W25" s="416"/>
    </row>
    <row r="26" spans="4:23" ht="13.5">
      <c r="D26" s="343"/>
      <c r="R26" t="s">
        <v>768</v>
      </c>
      <c r="S26" s="416"/>
      <c r="T26" s="416"/>
      <c r="U26" s="416"/>
      <c r="V26" s="416"/>
      <c r="W26" s="416"/>
    </row>
    <row r="27" spans="4:23" ht="13.5">
      <c r="D27" s="343"/>
      <c r="R27" t="s">
        <v>768</v>
      </c>
      <c r="S27" s="416"/>
      <c r="T27" s="416"/>
      <c r="U27" s="416"/>
      <c r="V27" s="416"/>
      <c r="W27" s="416"/>
    </row>
    <row r="28" spans="4:23" ht="13.5">
      <c r="D28" s="343"/>
      <c r="R28" t="s">
        <v>768</v>
      </c>
      <c r="S28" s="416"/>
      <c r="T28" s="416"/>
      <c r="U28" s="416"/>
      <c r="V28" s="416"/>
      <c r="W28" s="416"/>
    </row>
    <row r="29" spans="4:23" ht="13.5">
      <c r="D29" s="343"/>
      <c r="E29" s="67"/>
      <c r="F29" s="67"/>
      <c r="G29" s="67"/>
      <c r="H29" s="67"/>
      <c r="I29" s="67"/>
      <c r="J29" s="67"/>
      <c r="K29" s="67"/>
      <c r="L29" s="67"/>
      <c r="M29" s="67"/>
      <c r="N29" s="67"/>
      <c r="O29" s="67"/>
      <c r="P29" s="67"/>
      <c r="Q29" s="67"/>
      <c r="R29" t="s">
        <v>768</v>
      </c>
      <c r="S29" s="416"/>
      <c r="T29" s="416"/>
      <c r="U29" s="416"/>
      <c r="V29" s="416"/>
      <c r="W29" s="416"/>
    </row>
    <row r="30" spans="4:23" ht="13.5">
      <c r="D30" s="343"/>
      <c r="E30" s="67"/>
      <c r="F30" s="67"/>
      <c r="G30" s="67"/>
      <c r="H30" s="67"/>
      <c r="I30" s="67"/>
      <c r="J30" s="67"/>
      <c r="K30" s="67"/>
      <c r="L30" s="67"/>
      <c r="M30" s="67"/>
      <c r="N30" s="67"/>
      <c r="O30" s="67"/>
      <c r="P30" s="67"/>
      <c r="Q30" s="67"/>
      <c r="S30" s="416"/>
      <c r="T30" s="416"/>
      <c r="U30" s="416"/>
      <c r="V30" s="416"/>
      <c r="W30" s="416"/>
    </row>
    <row r="31" spans="4:23" ht="13.5">
      <c r="D31" s="343"/>
      <c r="R31" t="s">
        <v>768</v>
      </c>
      <c r="S31" s="416"/>
      <c r="T31" s="416"/>
      <c r="U31" s="416"/>
      <c r="V31" s="416"/>
      <c r="W31" s="416"/>
    </row>
    <row r="32" spans="4:23" ht="13.5">
      <c r="D32" s="343"/>
      <c r="R32" t="s">
        <v>768</v>
      </c>
      <c r="S32" s="416"/>
      <c r="T32" s="416"/>
      <c r="U32" s="416"/>
      <c r="V32" s="416"/>
      <c r="W32" s="416"/>
    </row>
    <row r="33" spans="4:23" ht="13.5">
      <c r="D33" s="343"/>
      <c r="R33" t="s">
        <v>768</v>
      </c>
      <c r="S33" s="416"/>
      <c r="T33" s="416"/>
      <c r="U33" s="416"/>
      <c r="V33" s="416"/>
      <c r="W33" s="416"/>
    </row>
    <row r="34" spans="4:23" ht="13.5">
      <c r="D34" s="343"/>
      <c r="R34" t="s">
        <v>768</v>
      </c>
      <c r="S34" s="416"/>
      <c r="T34" s="416"/>
      <c r="U34" s="416"/>
      <c r="V34" s="416"/>
      <c r="W34" s="416"/>
    </row>
    <row r="35" spans="4:23" ht="13.5">
      <c r="D35" s="67" t="s">
        <v>854</v>
      </c>
      <c r="R35" s="67" t="s">
        <v>768</v>
      </c>
      <c r="S35" s="421">
        <f>SUM(S25:S34)</f>
        <v>0</v>
      </c>
      <c r="T35" s="421">
        <f t="shared" ref="T35:W35" si="0">SUM(T25:T34)</f>
        <v>0</v>
      </c>
      <c r="U35" s="421">
        <f t="shared" si="0"/>
        <v>0</v>
      </c>
      <c r="V35" s="421">
        <f t="shared" si="0"/>
        <v>0</v>
      </c>
      <c r="W35" s="421">
        <f t="shared" si="0"/>
        <v>0</v>
      </c>
    </row>
    <row r="36" spans="4:23" ht="13.5"/>
    <row r="37" spans="4:23" ht="13.5" hidden="1"/>
    <row r="38" spans="4:23" ht="13.5" hidden="1"/>
    <row r="39" spans="4:23" ht="13.5" hidden="1"/>
    <row r="40" spans="4:23" ht="13.5" hidden="1"/>
    <row r="41" spans="4:23" ht="13.5" hidden="1"/>
    <row r="42" spans="4:23" ht="13.5" hidden="1"/>
    <row r="43" spans="4:23" ht="13.5" hidden="1"/>
    <row r="44" spans="4:23" ht="13.5" hidden="1">
      <c r="E44" s="67"/>
      <c r="F44" s="67"/>
      <c r="G44" s="67"/>
      <c r="H44" s="67"/>
      <c r="I44" s="67"/>
      <c r="J44" s="67"/>
      <c r="K44" s="67"/>
      <c r="L44" s="67"/>
      <c r="M44" s="67"/>
      <c r="N44" s="67"/>
      <c r="O44" s="67"/>
      <c r="P44" s="67"/>
      <c r="Q44" s="67"/>
    </row>
    <row r="45" spans="4:23" ht="13.5" hidden="1"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E955-863E-4EDE-8A31-D7224BA5B7E1}">
  <sheetPr codeName="Sheet26">
    <tabColor rgb="FF7030A0"/>
    <pageSetUpPr autoPageBreaks="0"/>
  </sheetPr>
  <dimension ref="A1:AI50"/>
  <sheetViews>
    <sheetView zoomScaleNormal="100" workbookViewId="0">
      <selection activeCell="R1" sqref="R1:R1048576"/>
    </sheetView>
  </sheetViews>
  <sheetFormatPr defaultColWidth="0" defaultRowHeight="13.5" customHeight="1" zeroHeight="1"/>
  <cols>
    <col min="1" max="1" width="1.765625" customWidth="1"/>
    <col min="2" max="3" width="9.23046875" customWidth="1"/>
    <col min="4" max="4" width="49.23046875" bestFit="1" customWidth="1"/>
    <col min="5" max="17" width="1.765625" customWidth="1"/>
    <col min="18" max="18" width="12.765625" bestFit="1" customWidth="1"/>
    <col min="19" max="24" width="9.23046875" customWidth="1"/>
    <col min="25" max="28" width="9.23046875" hidden="1" customWidth="1"/>
    <col min="29" max="35" width="0" hidden="1" customWidth="1"/>
    <col min="36" max="16384" width="9.23046875" hidden="1"/>
  </cols>
  <sheetData>
    <row r="1" spans="1:28"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8"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8" ht="25">
      <c r="A3" s="3" t="str">
        <f>Cover!$A$4</f>
        <v>2022/23</v>
      </c>
      <c r="B3" s="3"/>
      <c r="C3" s="3"/>
      <c r="D3" s="2"/>
      <c r="E3" s="2"/>
      <c r="F3" s="2"/>
      <c r="G3" s="2"/>
      <c r="H3" s="2"/>
      <c r="I3" s="2"/>
      <c r="J3" s="2"/>
      <c r="K3" s="2"/>
      <c r="L3" s="2"/>
      <c r="M3" s="2"/>
      <c r="N3" s="2"/>
      <c r="O3" s="2"/>
      <c r="P3" s="2"/>
      <c r="Q3" s="2"/>
      <c r="R3" s="2"/>
      <c r="S3" s="2"/>
      <c r="T3" s="2"/>
      <c r="U3" s="2"/>
      <c r="V3" s="2"/>
      <c r="W3" s="2"/>
      <c r="X3" s="2"/>
    </row>
    <row r="4" spans="1:28" ht="25.5" thickBot="1">
      <c r="A4" s="27" t="s">
        <v>60</v>
      </c>
      <c r="B4" s="27"/>
      <c r="C4" s="7"/>
      <c r="D4" s="7"/>
      <c r="E4" s="7"/>
      <c r="F4" s="7"/>
      <c r="G4" s="7"/>
      <c r="H4" s="7"/>
      <c r="I4" s="7"/>
      <c r="J4" s="7"/>
      <c r="K4" s="7"/>
      <c r="L4" s="7"/>
      <c r="M4" s="7"/>
      <c r="N4" s="7"/>
      <c r="O4" s="7"/>
      <c r="P4" s="7"/>
      <c r="Q4" s="7"/>
      <c r="R4" s="7"/>
      <c r="S4" s="7"/>
      <c r="T4" s="7"/>
      <c r="U4" s="7"/>
      <c r="V4" s="7"/>
      <c r="W4" s="7"/>
      <c r="X4" s="7"/>
    </row>
    <row r="5" spans="1:28"/>
    <row r="6" spans="1:28">
      <c r="S6" s="500" t="s">
        <v>280</v>
      </c>
      <c r="T6" s="501"/>
      <c r="U6" s="501"/>
      <c r="V6" s="501"/>
      <c r="W6" s="502"/>
    </row>
    <row r="7" spans="1:28" ht="14.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45" t="s">
        <v>208</v>
      </c>
      <c r="T7" s="345" t="s">
        <v>7</v>
      </c>
      <c r="U7" s="345" t="s">
        <v>211</v>
      </c>
      <c r="V7" s="345" t="s">
        <v>212</v>
      </c>
      <c r="W7" s="345" t="s">
        <v>213</v>
      </c>
    </row>
    <row r="8" spans="1:28" ht="14.5">
      <c r="E8" s="72"/>
      <c r="F8" s="72"/>
      <c r="G8" s="72"/>
      <c r="H8" s="72"/>
    </row>
    <row r="9" spans="1:28" ht="18">
      <c r="A9" s="28"/>
      <c r="B9" s="29" t="s">
        <v>943</v>
      </c>
      <c r="C9" s="28"/>
      <c r="D9" s="28"/>
      <c r="E9" s="28"/>
      <c r="F9" s="28"/>
      <c r="G9" s="28"/>
      <c r="H9" s="28"/>
      <c r="I9" s="28"/>
      <c r="J9" s="28"/>
      <c r="K9" s="28"/>
      <c r="L9" s="28"/>
      <c r="M9" s="28"/>
      <c r="N9" s="28"/>
      <c r="O9" s="28"/>
      <c r="P9" s="28"/>
      <c r="Q9" s="28"/>
      <c r="R9" s="28"/>
      <c r="S9" s="28"/>
      <c r="T9" s="28"/>
      <c r="U9" s="28"/>
      <c r="V9" s="28"/>
      <c r="W9" s="28"/>
    </row>
    <row r="10" spans="1:28"/>
    <row r="11" spans="1:28" ht="14">
      <c r="A11" s="49"/>
      <c r="B11" s="57" t="s">
        <v>685</v>
      </c>
      <c r="C11" s="58"/>
      <c r="D11" s="58"/>
      <c r="E11" s="58"/>
      <c r="F11" s="58"/>
      <c r="G11" s="58"/>
      <c r="H11" s="58"/>
      <c r="I11" s="58"/>
      <c r="J11" s="58"/>
      <c r="K11" s="58"/>
      <c r="L11" s="58"/>
      <c r="M11" s="58"/>
      <c r="N11" s="58"/>
      <c r="O11" s="58"/>
      <c r="P11" s="58"/>
      <c r="Q11" s="58"/>
      <c r="R11" s="58"/>
      <c r="S11" s="58"/>
      <c r="T11" s="58"/>
      <c r="U11" s="58"/>
      <c r="V11" s="58"/>
      <c r="W11" s="58"/>
      <c r="Y11" s="58"/>
      <c r="Z11" s="58"/>
      <c r="AA11" s="58"/>
      <c r="AB11" s="58"/>
    </row>
    <row r="12" spans="1:28"/>
    <row r="13" spans="1:28">
      <c r="D13" s="343"/>
      <c r="R13" t="s">
        <v>768</v>
      </c>
      <c r="S13" s="416"/>
      <c r="T13" s="416"/>
      <c r="U13" s="416"/>
      <c r="V13" s="416"/>
      <c r="W13" s="416"/>
    </row>
    <row r="14" spans="1:28">
      <c r="D14" s="343"/>
      <c r="R14" t="s">
        <v>768</v>
      </c>
      <c r="S14" s="416"/>
      <c r="T14" s="416"/>
      <c r="U14" s="416"/>
      <c r="V14" s="416"/>
      <c r="W14" s="416"/>
    </row>
    <row r="15" spans="1:28">
      <c r="D15" s="343"/>
      <c r="R15" t="s">
        <v>768</v>
      </c>
      <c r="S15" s="416"/>
      <c r="T15" s="416"/>
      <c r="U15" s="416"/>
      <c r="V15" s="416"/>
      <c r="W15" s="416"/>
    </row>
    <row r="16" spans="1:28">
      <c r="D16" s="343"/>
      <c r="R16" t="s">
        <v>768</v>
      </c>
      <c r="S16" s="416"/>
      <c r="T16" s="416"/>
      <c r="U16" s="416"/>
      <c r="V16" s="416"/>
      <c r="W16" s="416"/>
    </row>
    <row r="17" spans="1:28">
      <c r="D17" s="343"/>
      <c r="R17" t="s">
        <v>768</v>
      </c>
      <c r="S17" s="416"/>
      <c r="T17" s="416"/>
      <c r="U17" s="416"/>
      <c r="V17" s="416"/>
      <c r="W17" s="416"/>
    </row>
    <row r="18" spans="1:28">
      <c r="D18" s="343"/>
      <c r="R18" t="s">
        <v>768</v>
      </c>
      <c r="S18" s="416"/>
      <c r="T18" s="416"/>
      <c r="U18" s="416"/>
      <c r="V18" s="416"/>
      <c r="W18" s="416"/>
    </row>
    <row r="19" spans="1:28">
      <c r="D19" s="343"/>
      <c r="R19" t="s">
        <v>768</v>
      </c>
      <c r="S19" s="416"/>
      <c r="T19" s="416"/>
      <c r="U19" s="416"/>
      <c r="V19" s="416"/>
      <c r="W19" s="416"/>
    </row>
    <row r="20" spans="1:28">
      <c r="D20" s="343"/>
      <c r="R20" t="s">
        <v>768</v>
      </c>
      <c r="S20" s="416"/>
      <c r="T20" s="416"/>
      <c r="U20" s="416"/>
      <c r="V20" s="416"/>
      <c r="W20" s="416"/>
    </row>
    <row r="21" spans="1:28">
      <c r="D21" s="343"/>
      <c r="R21" t="s">
        <v>768</v>
      </c>
      <c r="S21" s="416"/>
      <c r="T21" s="416"/>
      <c r="U21" s="416"/>
      <c r="V21" s="416"/>
      <c r="W21" s="416"/>
    </row>
    <row r="22" spans="1:28">
      <c r="D22" s="343"/>
      <c r="R22" t="s">
        <v>768</v>
      </c>
      <c r="S22" s="416"/>
      <c r="T22" s="416"/>
      <c r="U22" s="416"/>
      <c r="V22" s="416"/>
      <c r="W22" s="416"/>
    </row>
    <row r="23" spans="1:28">
      <c r="D23" s="343"/>
      <c r="R23" t="s">
        <v>768</v>
      </c>
      <c r="S23" s="416"/>
      <c r="T23" s="416"/>
      <c r="U23" s="416"/>
      <c r="V23" s="416"/>
      <c r="W23" s="416"/>
    </row>
    <row r="24" spans="1:28">
      <c r="D24" s="343"/>
      <c r="R24" t="s">
        <v>768</v>
      </c>
      <c r="S24" s="416"/>
      <c r="T24" s="416"/>
      <c r="U24" s="416"/>
      <c r="V24" s="416"/>
      <c r="W24" s="416"/>
    </row>
    <row r="25" spans="1:28">
      <c r="D25" s="343"/>
      <c r="R25" t="s">
        <v>768</v>
      </c>
      <c r="S25" s="416"/>
      <c r="T25" s="416"/>
      <c r="U25" s="416"/>
      <c r="V25" s="416"/>
      <c r="W25" s="416"/>
    </row>
    <row r="26" spans="1:28">
      <c r="D26" s="343"/>
      <c r="R26" t="s">
        <v>768</v>
      </c>
      <c r="S26" s="416"/>
      <c r="T26" s="416"/>
      <c r="U26" s="416"/>
      <c r="V26" s="416"/>
      <c r="W26" s="416"/>
    </row>
    <row r="27" spans="1:28">
      <c r="D27" s="343"/>
      <c r="R27" t="s">
        <v>768</v>
      </c>
      <c r="S27" s="416"/>
      <c r="T27" s="416"/>
      <c r="U27" s="416"/>
      <c r="V27" s="416"/>
      <c r="W27" s="416"/>
    </row>
    <row r="28" spans="1:28">
      <c r="D28" s="343"/>
      <c r="R28" t="s">
        <v>768</v>
      </c>
      <c r="S28" s="416"/>
      <c r="T28" s="416"/>
      <c r="U28" s="416"/>
      <c r="V28" s="416"/>
      <c r="W28" s="416"/>
    </row>
    <row r="29" spans="1:28">
      <c r="D29" s="67" t="s">
        <v>279</v>
      </c>
      <c r="R29" s="67" t="s">
        <v>768</v>
      </c>
      <c r="S29" s="291">
        <f>SUM(S13:S28)</f>
        <v>0</v>
      </c>
      <c r="T29" s="291">
        <f t="shared" ref="T29:W29" si="0">SUM(T13:T28)</f>
        <v>0</v>
      </c>
      <c r="U29" s="291">
        <f t="shared" si="0"/>
        <v>0</v>
      </c>
      <c r="V29" s="291">
        <f t="shared" si="0"/>
        <v>0</v>
      </c>
      <c r="W29" s="291">
        <f t="shared" si="0"/>
        <v>0</v>
      </c>
    </row>
    <row r="30" spans="1:28"/>
    <row r="31" spans="1:28" ht="14">
      <c r="A31" s="49"/>
      <c r="B31" s="57" t="s">
        <v>688</v>
      </c>
      <c r="C31" s="58"/>
      <c r="D31" s="58"/>
      <c r="E31" s="58"/>
      <c r="F31" s="58"/>
      <c r="G31" s="58"/>
      <c r="H31" s="58"/>
      <c r="I31" s="58"/>
      <c r="J31" s="58"/>
      <c r="K31" s="58"/>
      <c r="L31" s="58"/>
      <c r="M31" s="58"/>
      <c r="N31" s="58"/>
      <c r="O31" s="58"/>
      <c r="P31" s="58"/>
      <c r="Q31" s="58"/>
      <c r="R31" s="58"/>
      <c r="S31" s="58"/>
      <c r="T31" s="58"/>
      <c r="U31" s="58"/>
      <c r="V31" s="58"/>
      <c r="W31" s="58"/>
      <c r="Y31" s="58"/>
      <c r="Z31" s="58"/>
      <c r="AA31" s="58"/>
      <c r="AB31" s="58"/>
    </row>
    <row r="32" spans="1:28"/>
    <row r="33" spans="4:23">
      <c r="D33" s="343"/>
      <c r="R33" t="s">
        <v>768</v>
      </c>
      <c r="S33" s="416"/>
      <c r="T33" s="416"/>
      <c r="U33" s="416"/>
      <c r="V33" s="416"/>
      <c r="W33" s="416"/>
    </row>
    <row r="34" spans="4:23">
      <c r="D34" s="343"/>
      <c r="R34" t="s">
        <v>768</v>
      </c>
      <c r="S34" s="416"/>
      <c r="T34" s="416"/>
      <c r="U34" s="416"/>
      <c r="V34" s="416"/>
      <c r="W34" s="416"/>
    </row>
    <row r="35" spans="4:23">
      <c r="D35" s="343"/>
      <c r="R35" t="s">
        <v>768</v>
      </c>
      <c r="S35" s="416"/>
      <c r="T35" s="416"/>
      <c r="U35" s="416"/>
      <c r="V35" s="416"/>
      <c r="W35" s="416"/>
    </row>
    <row r="36" spans="4:23">
      <c r="D36" s="343"/>
      <c r="R36" t="s">
        <v>768</v>
      </c>
      <c r="S36" s="416"/>
      <c r="T36" s="416"/>
      <c r="U36" s="416"/>
      <c r="V36" s="416"/>
      <c r="W36" s="416"/>
    </row>
    <row r="37" spans="4:23">
      <c r="D37" s="343"/>
      <c r="R37" t="s">
        <v>768</v>
      </c>
      <c r="S37" s="416"/>
      <c r="T37" s="416"/>
      <c r="U37" s="416"/>
      <c r="V37" s="416"/>
      <c r="W37" s="416"/>
    </row>
    <row r="38" spans="4:23">
      <c r="D38" s="343"/>
      <c r="R38" t="s">
        <v>768</v>
      </c>
      <c r="S38" s="416"/>
      <c r="T38" s="416"/>
      <c r="U38" s="416"/>
      <c r="V38" s="416"/>
      <c r="W38" s="416"/>
    </row>
    <row r="39" spans="4:23">
      <c r="D39" s="343"/>
      <c r="R39" t="s">
        <v>768</v>
      </c>
      <c r="S39" s="416"/>
      <c r="T39" s="416"/>
      <c r="U39" s="416"/>
      <c r="V39" s="416"/>
      <c r="W39" s="416"/>
    </row>
    <row r="40" spans="4:23">
      <c r="D40" s="343"/>
      <c r="R40" t="s">
        <v>768</v>
      </c>
      <c r="S40" s="416"/>
      <c r="T40" s="416"/>
      <c r="U40" s="416"/>
      <c r="V40" s="416"/>
      <c r="W40" s="416"/>
    </row>
    <row r="41" spans="4:23">
      <c r="D41" s="343"/>
      <c r="R41" t="s">
        <v>768</v>
      </c>
      <c r="S41" s="416"/>
      <c r="T41" s="416"/>
      <c r="U41" s="416"/>
      <c r="V41" s="416"/>
      <c r="W41" s="416"/>
    </row>
    <row r="42" spans="4:23">
      <c r="D42" s="343"/>
      <c r="R42" t="s">
        <v>768</v>
      </c>
      <c r="S42" s="416"/>
      <c r="T42" s="416"/>
      <c r="U42" s="416"/>
      <c r="V42" s="416"/>
      <c r="W42" s="416"/>
    </row>
    <row r="43" spans="4:23">
      <c r="D43" s="343"/>
      <c r="R43" t="s">
        <v>768</v>
      </c>
      <c r="S43" s="416"/>
      <c r="T43" s="416"/>
      <c r="U43" s="416"/>
      <c r="V43" s="416"/>
      <c r="W43" s="416"/>
    </row>
    <row r="44" spans="4:23">
      <c r="D44" s="343"/>
      <c r="R44" t="s">
        <v>768</v>
      </c>
      <c r="S44" s="416"/>
      <c r="T44" s="416"/>
      <c r="U44" s="416"/>
      <c r="V44" s="416"/>
      <c r="W44" s="416"/>
    </row>
    <row r="45" spans="4:23">
      <c r="D45" s="343"/>
      <c r="R45" t="s">
        <v>768</v>
      </c>
      <c r="S45" s="416"/>
      <c r="T45" s="416"/>
      <c r="U45" s="416"/>
      <c r="V45" s="416"/>
      <c r="W45" s="416"/>
    </row>
    <row r="46" spans="4:23">
      <c r="D46" s="343"/>
      <c r="R46" t="s">
        <v>768</v>
      </c>
      <c r="S46" s="416"/>
      <c r="T46" s="416"/>
      <c r="U46" s="416"/>
      <c r="V46" s="416"/>
      <c r="W46" s="416"/>
    </row>
    <row r="47" spans="4:23">
      <c r="D47" s="343"/>
      <c r="R47" t="s">
        <v>768</v>
      </c>
      <c r="S47" s="416"/>
      <c r="T47" s="416"/>
      <c r="U47" s="416"/>
      <c r="V47" s="416"/>
      <c r="W47" s="416"/>
    </row>
    <row r="48" spans="4:23">
      <c r="D48" s="343"/>
      <c r="R48" t="s">
        <v>768</v>
      </c>
      <c r="S48" s="416"/>
      <c r="T48" s="416"/>
      <c r="U48" s="416"/>
      <c r="V48" s="416"/>
      <c r="W48" s="416"/>
    </row>
    <row r="49" spans="4:23">
      <c r="D49" s="67" t="s">
        <v>279</v>
      </c>
      <c r="R49" s="67" t="s">
        <v>768</v>
      </c>
      <c r="S49" s="291">
        <f>SUM(S33:S48)</f>
        <v>0</v>
      </c>
      <c r="T49" s="291">
        <f t="shared" ref="T49:W49" si="1">SUM(T33:T48)</f>
        <v>0</v>
      </c>
      <c r="U49" s="291">
        <f t="shared" si="1"/>
        <v>0</v>
      </c>
      <c r="V49" s="291">
        <f t="shared" si="1"/>
        <v>0</v>
      </c>
      <c r="W49" s="291">
        <f t="shared" si="1"/>
        <v>0</v>
      </c>
    </row>
    <row r="50" spans="4:23" ht="13.5"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EBE8-FDF4-4313-B3D2-86BE5AD58A24}">
  <sheetPr codeName="Sheet27">
    <tabColor rgb="FF7030A0"/>
    <pageSetUpPr autoPageBreaks="0"/>
  </sheetPr>
  <dimension ref="A1:AQ59"/>
  <sheetViews>
    <sheetView topLeftCell="A18" zoomScaleNormal="100" workbookViewId="0">
      <selection activeCell="F57" sqref="F57"/>
    </sheetView>
  </sheetViews>
  <sheetFormatPr defaultColWidth="0" defaultRowHeight="13.5" zeroHeight="1"/>
  <cols>
    <col min="1" max="1" width="1.765625" customWidth="1"/>
    <col min="2" max="3" width="9.23046875" customWidth="1"/>
    <col min="4" max="4" width="28.15234375" bestFit="1" customWidth="1"/>
    <col min="5" max="5" width="23.4609375" bestFit="1" customWidth="1"/>
    <col min="6" max="6" width="105" bestFit="1" customWidth="1"/>
    <col min="7" max="7" width="7" bestFit="1" customWidth="1"/>
    <col min="8" max="20" width="1.765625" customWidth="1"/>
    <col min="21" max="21" width="16.765625" bestFit="1" customWidth="1"/>
    <col min="22" max="27" width="9.23046875" customWidth="1"/>
    <col min="28" max="43" width="0" hidden="1" customWidth="1"/>
    <col min="44" max="16384" width="9.23046875" hidden="1"/>
  </cols>
  <sheetData>
    <row r="1" spans="1:27"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5" thickBot="1">
      <c r="A4" s="27" t="s">
        <v>61</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0" t="s">
        <v>280</v>
      </c>
      <c r="W6" s="501"/>
      <c r="X6" s="501"/>
      <c r="Y6" s="501"/>
      <c r="Z6" s="502"/>
    </row>
    <row r="7" spans="1:27">
      <c r="A7" s="67"/>
      <c r="B7" s="67"/>
      <c r="C7" s="67"/>
      <c r="D7" s="67" t="s">
        <v>944</v>
      </c>
      <c r="E7" s="67" t="s">
        <v>945</v>
      </c>
      <c r="F7" s="67" t="s">
        <v>946</v>
      </c>
      <c r="G7" s="67"/>
      <c r="H7" s="77" t="s">
        <v>800</v>
      </c>
      <c r="I7" s="77" t="s">
        <v>801</v>
      </c>
      <c r="J7" s="77" t="s">
        <v>802</v>
      </c>
      <c r="K7" s="77" t="s">
        <v>803</v>
      </c>
      <c r="L7" s="77" t="s">
        <v>804</v>
      </c>
      <c r="M7" s="77" t="s">
        <v>805</v>
      </c>
      <c r="N7" s="77" t="s">
        <v>806</v>
      </c>
      <c r="O7" s="77" t="s">
        <v>807</v>
      </c>
      <c r="P7" s="77" t="s">
        <v>808</v>
      </c>
      <c r="Q7" s="77" t="s">
        <v>809</v>
      </c>
      <c r="R7" s="77" t="s">
        <v>810</v>
      </c>
      <c r="S7" s="77" t="s">
        <v>811</v>
      </c>
      <c r="T7" s="77" t="s">
        <v>812</v>
      </c>
      <c r="U7" s="67" t="s">
        <v>256</v>
      </c>
      <c r="V7" s="345" t="s">
        <v>208</v>
      </c>
      <c r="W7" s="345" t="s">
        <v>7</v>
      </c>
      <c r="X7" s="345" t="s">
        <v>211</v>
      </c>
      <c r="Y7" s="345" t="s">
        <v>212</v>
      </c>
      <c r="Z7" s="345" t="s">
        <v>213</v>
      </c>
    </row>
    <row r="8" spans="1:27">
      <c r="H8" s="67"/>
      <c r="I8" s="67"/>
      <c r="J8" s="67"/>
      <c r="K8" s="67"/>
      <c r="L8" s="67"/>
      <c r="M8" s="67"/>
      <c r="N8" s="67"/>
    </row>
    <row r="9" spans="1:27" ht="14">
      <c r="A9" s="49"/>
      <c r="B9" s="57" t="s">
        <v>947</v>
      </c>
      <c r="C9" s="58"/>
      <c r="D9" s="58"/>
      <c r="E9" s="58"/>
      <c r="F9" s="58"/>
      <c r="G9" s="58"/>
      <c r="H9" s="58"/>
      <c r="I9" s="58"/>
      <c r="J9" s="58"/>
      <c r="K9" s="58"/>
      <c r="L9" s="58"/>
      <c r="M9" s="58"/>
      <c r="N9" s="58"/>
      <c r="O9" s="58"/>
      <c r="P9" s="58"/>
      <c r="Q9" s="58"/>
      <c r="R9" s="58"/>
      <c r="S9" s="58"/>
      <c r="T9" s="58"/>
      <c r="U9" s="58"/>
      <c r="V9" s="58"/>
      <c r="W9" s="58"/>
      <c r="X9" s="58"/>
      <c r="Y9" s="58"/>
      <c r="Z9" s="58"/>
    </row>
    <row r="10" spans="1:27"/>
    <row r="11" spans="1:27">
      <c r="D11" s="429"/>
      <c r="E11" s="429"/>
      <c r="F11" s="429"/>
      <c r="U11" t="s">
        <v>768</v>
      </c>
      <c r="V11" s="419"/>
      <c r="W11" s="419"/>
      <c r="X11" s="419"/>
      <c r="Y11" s="419"/>
      <c r="Z11" s="419"/>
    </row>
    <row r="12" spans="1:27">
      <c r="D12" s="429"/>
      <c r="E12" s="429"/>
      <c r="F12" s="429"/>
      <c r="U12" t="s">
        <v>768</v>
      </c>
      <c r="V12" s="419"/>
      <c r="W12" s="419"/>
      <c r="X12" s="419"/>
      <c r="Y12" s="419"/>
      <c r="Z12" s="419"/>
    </row>
    <row r="13" spans="1:27">
      <c r="D13" s="429"/>
      <c r="E13" s="429"/>
      <c r="F13" s="429"/>
      <c r="U13" t="s">
        <v>768</v>
      </c>
      <c r="V13" s="419"/>
      <c r="W13" s="419"/>
      <c r="X13" s="419"/>
      <c r="Y13" s="419"/>
      <c r="Z13" s="419"/>
    </row>
    <row r="14" spans="1:27">
      <c r="D14" s="429"/>
      <c r="E14" s="429"/>
      <c r="F14" s="429"/>
      <c r="U14" t="s">
        <v>768</v>
      </c>
      <c r="V14" s="419"/>
      <c r="W14" s="419"/>
      <c r="X14" s="419"/>
      <c r="Y14" s="419"/>
      <c r="Z14" s="419"/>
    </row>
    <row r="15" spans="1:27">
      <c r="D15" s="429"/>
      <c r="E15" s="429"/>
      <c r="F15" s="429"/>
      <c r="U15" t="s">
        <v>768</v>
      </c>
      <c r="V15" s="419"/>
      <c r="W15" s="419"/>
      <c r="X15" s="419"/>
      <c r="Y15" s="419"/>
      <c r="Z15" s="419"/>
    </row>
    <row r="16" spans="1:27">
      <c r="D16" s="429"/>
      <c r="E16" s="429"/>
      <c r="F16" s="429"/>
      <c r="U16" t="s">
        <v>768</v>
      </c>
      <c r="V16" s="419"/>
      <c r="W16" s="419"/>
      <c r="X16" s="419"/>
      <c r="Y16" s="419"/>
      <c r="Z16" s="419"/>
    </row>
    <row r="17" spans="4:26">
      <c r="D17" s="429"/>
      <c r="E17" s="429"/>
      <c r="F17" s="429"/>
      <c r="U17" t="s">
        <v>768</v>
      </c>
      <c r="V17" s="419"/>
      <c r="W17" s="419"/>
      <c r="X17" s="419"/>
      <c r="Y17" s="419"/>
      <c r="Z17" s="419"/>
    </row>
    <row r="18" spans="4:26">
      <c r="D18" s="429"/>
      <c r="E18" s="429"/>
      <c r="F18" s="429"/>
      <c r="U18" t="s">
        <v>768</v>
      </c>
      <c r="V18" s="419"/>
      <c r="W18" s="419"/>
      <c r="X18" s="419"/>
      <c r="Y18" s="419"/>
      <c r="Z18" s="419"/>
    </row>
    <row r="19" spans="4:26">
      <c r="D19" s="429"/>
      <c r="E19" s="429"/>
      <c r="F19" s="429"/>
      <c r="U19" t="s">
        <v>768</v>
      </c>
      <c r="V19" s="419"/>
      <c r="W19" s="419"/>
      <c r="X19" s="419"/>
      <c r="Y19" s="419"/>
      <c r="Z19" s="419"/>
    </row>
    <row r="20" spans="4:26">
      <c r="D20" s="429"/>
      <c r="E20" s="429"/>
      <c r="F20" s="429"/>
      <c r="U20" t="s">
        <v>768</v>
      </c>
      <c r="V20" s="419"/>
      <c r="W20" s="419"/>
      <c r="X20" s="419"/>
      <c r="Y20" s="419"/>
      <c r="Z20" s="419"/>
    </row>
    <row r="21" spans="4:26">
      <c r="D21" s="429"/>
      <c r="E21" s="429"/>
      <c r="F21" s="429"/>
      <c r="U21" t="s">
        <v>768</v>
      </c>
      <c r="V21" s="419"/>
      <c r="W21" s="419"/>
      <c r="X21" s="419"/>
      <c r="Y21" s="419"/>
      <c r="Z21" s="419"/>
    </row>
    <row r="22" spans="4:26">
      <c r="D22" s="429"/>
      <c r="E22" s="429"/>
      <c r="F22" s="429"/>
      <c r="U22" t="s">
        <v>768</v>
      </c>
      <c r="V22" s="419"/>
      <c r="W22" s="419"/>
      <c r="X22" s="419"/>
      <c r="Y22" s="419"/>
      <c r="Z22" s="419"/>
    </row>
    <row r="23" spans="4:26">
      <c r="D23" s="429"/>
      <c r="E23" s="429"/>
      <c r="F23" s="429"/>
      <c r="U23" t="s">
        <v>768</v>
      </c>
      <c r="V23" s="419"/>
      <c r="W23" s="419"/>
      <c r="X23" s="419"/>
      <c r="Y23" s="419"/>
      <c r="Z23" s="419"/>
    </row>
    <row r="24" spans="4:26">
      <c r="D24" s="429"/>
      <c r="E24" s="429"/>
      <c r="F24" s="429"/>
      <c r="U24" t="s">
        <v>768</v>
      </c>
      <c r="V24" s="419"/>
      <c r="W24" s="419"/>
      <c r="X24" s="419"/>
      <c r="Y24" s="419"/>
      <c r="Z24" s="419"/>
    </row>
    <row r="25" spans="4:26">
      <c r="D25" s="429"/>
      <c r="E25" s="429"/>
      <c r="F25" s="429"/>
      <c r="U25" t="s">
        <v>768</v>
      </c>
      <c r="V25" s="419"/>
      <c r="W25" s="419"/>
      <c r="X25" s="419"/>
      <c r="Y25" s="419"/>
      <c r="Z25" s="419"/>
    </row>
    <row r="26" spans="4:26">
      <c r="D26" s="429"/>
      <c r="E26" s="429"/>
      <c r="F26" s="429"/>
      <c r="U26" t="s">
        <v>768</v>
      </c>
      <c r="V26" s="419"/>
      <c r="W26" s="419"/>
      <c r="X26" s="419"/>
      <c r="Y26" s="419"/>
      <c r="Z26" s="419"/>
    </row>
    <row r="27" spans="4:26">
      <c r="D27" s="429"/>
      <c r="E27" s="429"/>
      <c r="F27" s="429"/>
      <c r="U27" t="s">
        <v>768</v>
      </c>
      <c r="V27" s="419"/>
      <c r="W27" s="419"/>
      <c r="X27" s="419"/>
      <c r="Y27" s="419"/>
      <c r="Z27" s="419"/>
    </row>
    <row r="28" spans="4:26">
      <c r="D28" s="429"/>
      <c r="E28" s="429"/>
      <c r="F28" s="429"/>
      <c r="U28" t="s">
        <v>768</v>
      </c>
      <c r="V28" s="419"/>
      <c r="W28" s="419"/>
      <c r="X28" s="419"/>
      <c r="Y28" s="419"/>
      <c r="Z28" s="419"/>
    </row>
    <row r="29" spans="4:26" ht="15.5">
      <c r="D29" s="76"/>
      <c r="F29" s="88" t="s">
        <v>948</v>
      </c>
      <c r="G29" s="88"/>
      <c r="H29" s="76"/>
      <c r="I29" s="76"/>
      <c r="J29" s="76"/>
      <c r="K29" s="76"/>
      <c r="U29" s="67" t="s">
        <v>768</v>
      </c>
      <c r="V29" s="420">
        <f>SUM(V11:V28)</f>
        <v>0</v>
      </c>
      <c r="W29" s="420">
        <f>SUM(W11:W28)</f>
        <v>0</v>
      </c>
      <c r="X29" s="420">
        <f>SUM(X11:X28)</f>
        <v>0</v>
      </c>
      <c r="Y29" s="420">
        <f>SUM(Y11:Y28)</f>
        <v>0</v>
      </c>
      <c r="Z29" s="420">
        <f>SUM(Z11:Z28)</f>
        <v>0</v>
      </c>
    </row>
    <row r="30" spans="4:26">
      <c r="D30" s="76"/>
      <c r="F30" s="88"/>
      <c r="G30" s="88"/>
      <c r="H30" s="76"/>
      <c r="I30" s="76"/>
      <c r="J30" s="76"/>
      <c r="K30" s="76"/>
      <c r="U30" s="67"/>
    </row>
    <row r="31" spans="4:26">
      <c r="D31" s="76"/>
      <c r="F31" s="90"/>
      <c r="G31" s="242"/>
      <c r="I31" s="76"/>
      <c r="J31" s="76"/>
      <c r="K31" s="76"/>
      <c r="U31" s="67"/>
    </row>
    <row r="32" spans="4:26">
      <c r="D32" s="76"/>
      <c r="F32" s="90"/>
      <c r="G32" s="91"/>
      <c r="I32" s="76"/>
      <c r="J32" s="76"/>
      <c r="K32" s="76"/>
      <c r="U32" s="67"/>
    </row>
    <row r="33" spans="1:27">
      <c r="D33" s="76"/>
      <c r="F33" s="88"/>
      <c r="G33" s="88"/>
      <c r="H33" s="76"/>
      <c r="I33" s="76"/>
      <c r="J33" s="76"/>
      <c r="K33" s="76"/>
      <c r="U33" s="67"/>
    </row>
    <row r="34" spans="1:27" ht="15.5">
      <c r="D34" s="76"/>
      <c r="F34" s="88" t="s">
        <v>948</v>
      </c>
      <c r="G34" s="88"/>
      <c r="H34" s="76"/>
      <c r="I34" s="76"/>
      <c r="J34" s="76"/>
      <c r="K34" s="76"/>
      <c r="U34" s="67" t="s">
        <v>283</v>
      </c>
      <c r="V34" s="420">
        <f>IFERROR(V29*('Universal Data'!$D$31/'Universal Data'!$D$34),"-")</f>
        <v>0</v>
      </c>
      <c r="W34" s="420">
        <f>IFERROR(W29*('Universal Data'!$D$31/'Universal Data'!$D$35),"-")</f>
        <v>0</v>
      </c>
      <c r="X34" s="420">
        <f>IFERROR(X29*('Universal Data'!$D$31/'Universal Data'!$D$36),"-")</f>
        <v>0</v>
      </c>
      <c r="Y34" s="420">
        <f>IFERROR(Y29*('Universal Data'!$D$31/'Universal Data'!$D$37),"-")</f>
        <v>0</v>
      </c>
      <c r="Z34" s="420">
        <f>IFERROR(Z29*('Universal Data'!$D$31/'Universal Data'!$D$38),"-")</f>
        <v>0</v>
      </c>
    </row>
    <row r="35" spans="1:27"/>
    <row r="36" spans="1:27" ht="14">
      <c r="A36" s="49"/>
      <c r="B36" s="57" t="s">
        <v>949</v>
      </c>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7"/>
    <row r="38" spans="1:27">
      <c r="D38" s="419"/>
      <c r="E38" s="419"/>
      <c r="F38" s="419" t="s">
        <v>950</v>
      </c>
      <c r="U38" t="s">
        <v>768</v>
      </c>
      <c r="V38" s="419"/>
      <c r="W38" s="419"/>
      <c r="X38" s="419"/>
      <c r="Y38" s="419"/>
      <c r="Z38" s="419"/>
    </row>
    <row r="39" spans="1:27">
      <c r="D39" s="419"/>
      <c r="E39" s="419"/>
      <c r="F39" s="419" t="s">
        <v>950</v>
      </c>
      <c r="U39" t="s">
        <v>768</v>
      </c>
      <c r="V39" s="419"/>
      <c r="W39" s="419"/>
      <c r="X39" s="419"/>
      <c r="Y39" s="419"/>
      <c r="Z39" s="419"/>
    </row>
    <row r="40" spans="1:27">
      <c r="D40" s="76"/>
      <c r="F40" s="88" t="s">
        <v>279</v>
      </c>
      <c r="G40" s="88"/>
      <c r="H40" s="76"/>
      <c r="I40" s="76"/>
      <c r="J40" s="76"/>
      <c r="K40" s="76"/>
      <c r="U40" s="67" t="s">
        <v>768</v>
      </c>
      <c r="V40" s="420">
        <f>SUM(V38:V39)</f>
        <v>0</v>
      </c>
      <c r="W40" s="420">
        <f t="shared" ref="W40:Z40" si="0">SUM(W38:W39)</f>
        <v>0</v>
      </c>
      <c r="X40" s="420">
        <f t="shared" si="0"/>
        <v>0</v>
      </c>
      <c r="Y40" s="420">
        <f t="shared" si="0"/>
        <v>0</v>
      </c>
      <c r="Z40" s="420">
        <f t="shared" si="0"/>
        <v>0</v>
      </c>
    </row>
    <row r="41" spans="1:27">
      <c r="F41" s="88" t="s">
        <v>279</v>
      </c>
      <c r="U41" s="67" t="s">
        <v>283</v>
      </c>
      <c r="V41" s="290">
        <f>IFERROR(V40*('Universal Data'!$D$31/'Universal Data'!$D$34),"-")</f>
        <v>0</v>
      </c>
      <c r="W41" s="290">
        <f>IFERROR(W40*('Universal Data'!$D$31/'Universal Data'!$D$34),"-")</f>
        <v>0</v>
      </c>
      <c r="X41" s="290">
        <f>IFERROR(X40*('Universal Data'!$D$31/'Universal Data'!$D$34),"-")</f>
        <v>0</v>
      </c>
      <c r="Y41" s="290">
        <f>IFERROR(Y40*('Universal Data'!$D$31/'Universal Data'!$D$34),"-")</f>
        <v>0</v>
      </c>
      <c r="Z41" s="290">
        <f>IFERROR(Z40*('Universal Data'!$D$31/'Universal Data'!$D$34),"-")</f>
        <v>0</v>
      </c>
      <c r="AA41" s="91"/>
    </row>
    <row r="42" spans="1:27">
      <c r="V42" s="91"/>
      <c r="W42" s="91"/>
      <c r="X42" s="91"/>
      <c r="Y42" s="91"/>
      <c r="Z42" s="91"/>
    </row>
    <row r="43" spans="1:27" ht="14">
      <c r="A43" s="49"/>
      <c r="B43" s="57" t="s">
        <v>951</v>
      </c>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7"/>
    <row r="45" spans="1:27" ht="14.5">
      <c r="F45" s="89" t="s">
        <v>952</v>
      </c>
      <c r="G45" s="89"/>
      <c r="U45" t="s">
        <v>768</v>
      </c>
      <c r="V45" s="419"/>
      <c r="W45" s="419"/>
      <c r="X45" s="419"/>
      <c r="Y45" s="419"/>
      <c r="Z45" s="419"/>
      <c r="AA45" s="87"/>
    </row>
    <row r="46" spans="1:27">
      <c r="F46" t="s">
        <v>279</v>
      </c>
      <c r="U46" t="s">
        <v>283</v>
      </c>
      <c r="V46" s="331">
        <f>IFERROR(V45*('Universal Data'!$D$31/'Universal Data'!$D$34),"-")</f>
        <v>0</v>
      </c>
      <c r="W46" s="331">
        <f>IFERROR(W45*('Universal Data'!$D$31/'Universal Data'!$D$34),"-")</f>
        <v>0</v>
      </c>
      <c r="X46" s="331">
        <f>IFERROR(X45*('Universal Data'!$D$31/'Universal Data'!$D$34),"-")</f>
        <v>0</v>
      </c>
      <c r="Y46" s="331">
        <f>IFERROR(Y45*('Universal Data'!$D$31/'Universal Data'!$D$34),"-")</f>
        <v>0</v>
      </c>
      <c r="Z46" s="331">
        <f>IFERROR(Z45*('Universal Data'!$D$31/'Universal Data'!$D$34),"-")</f>
        <v>0</v>
      </c>
      <c r="AA46" s="91"/>
    </row>
    <row r="47" spans="1:27">
      <c r="V47" s="430" t="b">
        <f>SUM($V$46:$Z$46)&lt;=0.25*SUM($V$34:$Z$34)</f>
        <v>1</v>
      </c>
      <c r="W47" s="430" t="b">
        <f>SUM($V$46:$Z$46)&lt;=0.25*SUM($V$34:$Z$34)</f>
        <v>1</v>
      </c>
      <c r="X47" s="430" t="b">
        <f>SUM($V$46:$Z$46)&lt;=0.25*SUM($V$34:$Z$34)</f>
        <v>1</v>
      </c>
      <c r="Y47" s="430" t="b">
        <f>SUM($V$46:$Z$46)&lt;=0.25*SUM($V$34:$Z$34)</f>
        <v>1</v>
      </c>
      <c r="Z47" s="430" t="b">
        <f>SUM($V$46:$Z$46)&lt;=0.25*SUM($V$34:$Z$34)</f>
        <v>1</v>
      </c>
      <c r="AA47" s="92"/>
    </row>
    <row r="48" spans="1:27">
      <c r="V48" s="91"/>
      <c r="W48" s="91"/>
      <c r="X48" s="91"/>
      <c r="Y48" s="91"/>
      <c r="Z48" s="91"/>
    </row>
    <row r="49" spans="1:27" ht="14">
      <c r="A49" s="49"/>
      <c r="B49" s="57" t="s">
        <v>953</v>
      </c>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7"/>
    <row r="51" spans="1:27" ht="15.5">
      <c r="F51" s="89" t="s">
        <v>954</v>
      </c>
      <c r="G51" s="89"/>
      <c r="U51" t="s">
        <v>283</v>
      </c>
      <c r="V51" s="507">
        <v>42.6</v>
      </c>
      <c r="W51" s="507"/>
      <c r="X51" s="507"/>
      <c r="Y51" s="507"/>
      <c r="Z51" s="507"/>
    </row>
    <row r="52" spans="1:27" ht="15.5">
      <c r="F52" s="88" t="s">
        <v>955</v>
      </c>
      <c r="G52" s="88"/>
      <c r="U52" s="67" t="s">
        <v>283</v>
      </c>
      <c r="V52" s="421">
        <f>0.9*V34</f>
        <v>0</v>
      </c>
      <c r="W52" s="421">
        <f t="shared" ref="W52:Z52" si="1">0.9*W34</f>
        <v>0</v>
      </c>
      <c r="X52" s="421">
        <f t="shared" si="1"/>
        <v>0</v>
      </c>
      <c r="Y52" s="421">
        <f t="shared" si="1"/>
        <v>0</v>
      </c>
      <c r="Z52" s="421">
        <f t="shared" si="1"/>
        <v>0</v>
      </c>
      <c r="AA52" s="87"/>
    </row>
    <row r="53" spans="1:27">
      <c r="V53" s="430" t="b">
        <f>SUM($V$52:$Z$52)&lt;=$V$51</f>
        <v>1</v>
      </c>
      <c r="W53" s="430" t="b">
        <f t="shared" ref="W53:Z53" si="2">SUM($V$52:$Z$52)&lt;=$V$51</f>
        <v>1</v>
      </c>
      <c r="X53" s="430" t="b">
        <f t="shared" si="2"/>
        <v>1</v>
      </c>
      <c r="Y53" s="430" t="b">
        <f t="shared" si="2"/>
        <v>1</v>
      </c>
      <c r="Z53" s="430" t="b">
        <f t="shared" si="2"/>
        <v>1</v>
      </c>
    </row>
    <row r="54" spans="1:27"/>
    <row r="55" spans="1:27" ht="14">
      <c r="A55" s="49"/>
      <c r="B55" s="57" t="s">
        <v>956</v>
      </c>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7"/>
    <row r="57" spans="1:27">
      <c r="F57" s="88" t="s">
        <v>956</v>
      </c>
      <c r="G57" s="88"/>
      <c r="U57" s="67" t="s">
        <v>768</v>
      </c>
      <c r="V57" s="419"/>
      <c r="W57" s="419"/>
      <c r="X57" s="419"/>
      <c r="Y57" s="419"/>
      <c r="Z57" s="419"/>
    </row>
    <row r="58" spans="1:27">
      <c r="G58" s="88"/>
      <c r="U58" s="67"/>
      <c r="V58" s="430" t="b">
        <f>SUM($V$57:$Z$57)&lt;=0.1*SUM($V$29:$Z$29)</f>
        <v>1</v>
      </c>
      <c r="W58" s="430" t="b">
        <f>SUM($V$57:$Z$57)&lt;=0.1*SUM($V$29:$Z$29)</f>
        <v>1</v>
      </c>
      <c r="X58" s="430" t="b">
        <f t="shared" ref="X58:Z58" si="3">SUM($V$57:$Z$57)&lt;=0.1*SUM($V$29:$Z$29)</f>
        <v>1</v>
      </c>
      <c r="Y58" s="430" t="b">
        <f t="shared" si="3"/>
        <v>1</v>
      </c>
      <c r="Z58" s="430" t="b">
        <f t="shared" si="3"/>
        <v>1</v>
      </c>
    </row>
    <row r="59" spans="1:27"/>
  </sheetData>
  <mergeCells count="2">
    <mergeCell ref="V6:Z6"/>
    <mergeCell ref="V51:Z5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825F-A18B-4D1D-A02C-C268217CFF93}">
  <sheetPr codeName="Sheet28">
    <tabColor rgb="FF7030A0"/>
    <pageSetUpPr autoPageBreaks="0"/>
  </sheetPr>
  <dimension ref="A1:AA56"/>
  <sheetViews>
    <sheetView topLeftCell="D31" zoomScaleNormal="100" zoomScaleSheetLayoutView="50" workbookViewId="0">
      <selection activeCell="G54" sqref="G54"/>
    </sheetView>
  </sheetViews>
  <sheetFormatPr defaultColWidth="0" defaultRowHeight="13.5" zeroHeight="1"/>
  <cols>
    <col min="1" max="1" width="1.765625" customWidth="1"/>
    <col min="2" max="3" width="9.23046875" customWidth="1"/>
    <col min="4" max="4" width="25.3828125" bestFit="1" customWidth="1"/>
    <col min="5" max="5" width="21.23046875" bestFit="1" customWidth="1"/>
    <col min="6" max="6" width="56.84375" bestFit="1" customWidth="1"/>
    <col min="7" max="7" width="8.4609375" customWidth="1"/>
    <col min="8" max="20" width="1.765625" customWidth="1"/>
    <col min="21" max="21" width="15.23046875" bestFit="1" customWidth="1"/>
    <col min="22" max="26" width="9.23046875" customWidth="1"/>
    <col min="27" max="27" width="155.15234375" bestFit="1" customWidth="1"/>
    <col min="28" max="16384" width="9.23046875" hidden="1"/>
  </cols>
  <sheetData>
    <row r="1" spans="1:27"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5" thickBot="1">
      <c r="A4" s="27" t="s">
        <v>62</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0" t="s">
        <v>280</v>
      </c>
      <c r="W6" s="501"/>
      <c r="X6" s="501"/>
      <c r="Y6" s="501"/>
      <c r="Z6" s="502"/>
    </row>
    <row r="7" spans="1:27">
      <c r="A7" s="67"/>
      <c r="B7" s="67"/>
      <c r="C7" s="67"/>
      <c r="D7" s="67" t="s">
        <v>944</v>
      </c>
      <c r="E7" s="67" t="s">
        <v>945</v>
      </c>
      <c r="F7" s="67" t="s">
        <v>946</v>
      </c>
      <c r="H7" s="77" t="s">
        <v>800</v>
      </c>
      <c r="I7" s="77" t="s">
        <v>801</v>
      </c>
      <c r="J7" s="77" t="s">
        <v>802</v>
      </c>
      <c r="K7" s="77" t="s">
        <v>803</v>
      </c>
      <c r="L7" s="77" t="s">
        <v>804</v>
      </c>
      <c r="M7" s="77" t="s">
        <v>805</v>
      </c>
      <c r="N7" s="77" t="s">
        <v>806</v>
      </c>
      <c r="O7" s="77" t="s">
        <v>807</v>
      </c>
      <c r="P7" s="77" t="s">
        <v>808</v>
      </c>
      <c r="Q7" s="77" t="s">
        <v>809</v>
      </c>
      <c r="R7" s="77" t="s">
        <v>810</v>
      </c>
      <c r="S7" s="77" t="s">
        <v>811</v>
      </c>
      <c r="T7" s="77" t="s">
        <v>812</v>
      </c>
      <c r="U7" s="67" t="s">
        <v>256</v>
      </c>
      <c r="V7" s="345" t="s">
        <v>208</v>
      </c>
      <c r="W7" s="345" t="s">
        <v>7</v>
      </c>
      <c r="X7" s="345" t="s">
        <v>211</v>
      </c>
      <c r="Y7" s="345" t="s">
        <v>212</v>
      </c>
      <c r="Z7" s="345" t="s">
        <v>213</v>
      </c>
    </row>
    <row r="8" spans="1:27">
      <c r="G8" s="67"/>
      <c r="H8" s="67"/>
      <c r="I8" s="67"/>
      <c r="J8" s="67"/>
      <c r="K8" s="67"/>
      <c r="L8" s="67"/>
      <c r="M8" s="67"/>
      <c r="N8" s="67"/>
    </row>
    <row r="9" spans="1:27" ht="18">
      <c r="A9" s="28"/>
      <c r="B9" s="29" t="s">
        <v>957</v>
      </c>
      <c r="C9" s="28"/>
      <c r="D9" s="28"/>
      <c r="E9" s="28"/>
      <c r="F9" s="28"/>
      <c r="G9" s="28"/>
      <c r="H9" s="28"/>
      <c r="I9" s="28"/>
      <c r="J9" s="28"/>
      <c r="K9" s="28"/>
      <c r="L9" s="28"/>
      <c r="M9" s="28"/>
      <c r="N9" s="28"/>
      <c r="O9" s="28"/>
      <c r="P9" s="28"/>
      <c r="Q9" s="28"/>
      <c r="R9" s="28"/>
      <c r="S9" s="28"/>
      <c r="T9" s="28"/>
      <c r="U9" s="28"/>
      <c r="V9" s="28"/>
      <c r="W9" s="28"/>
      <c r="X9" s="28"/>
      <c r="Y9" s="28"/>
      <c r="Z9" s="28"/>
    </row>
    <row r="10" spans="1:27">
      <c r="G10" s="67"/>
      <c r="H10" s="67"/>
      <c r="I10" s="67"/>
      <c r="J10" s="67"/>
      <c r="K10" s="67"/>
      <c r="L10" s="67"/>
      <c r="M10" s="67"/>
      <c r="N10" s="67"/>
    </row>
    <row r="11" spans="1:27" ht="14">
      <c r="A11" s="49"/>
      <c r="B11" s="57" t="s">
        <v>957</v>
      </c>
      <c r="C11" s="58"/>
      <c r="D11" s="58"/>
      <c r="E11" s="58"/>
      <c r="F11" s="58"/>
      <c r="G11" s="58"/>
      <c r="H11" s="58"/>
      <c r="I11" s="58"/>
      <c r="J11" s="58"/>
      <c r="K11" s="58"/>
      <c r="L11" s="58"/>
      <c r="M11" s="58"/>
      <c r="N11" s="58"/>
      <c r="O11" s="58"/>
      <c r="P11" s="58"/>
      <c r="Q11" s="58"/>
      <c r="R11" s="58"/>
      <c r="S11" s="58"/>
      <c r="T11" s="58"/>
      <c r="U11" s="58"/>
      <c r="V11" s="58"/>
      <c r="W11" s="58"/>
      <c r="X11" s="58"/>
      <c r="Y11" s="58"/>
      <c r="Z11" s="58"/>
    </row>
    <row r="12" spans="1:27"/>
    <row r="13" spans="1:27">
      <c r="T13" s="90" t="s">
        <v>958</v>
      </c>
      <c r="U13" t="s">
        <v>768</v>
      </c>
      <c r="V13" s="419"/>
      <c r="W13" s="431"/>
      <c r="X13" s="431"/>
      <c r="Y13" s="431"/>
      <c r="Z13" s="431"/>
    </row>
    <row r="14" spans="1:27">
      <c r="T14" s="90" t="s">
        <v>959</v>
      </c>
      <c r="U14" t="s">
        <v>768</v>
      </c>
      <c r="V14" s="419"/>
      <c r="W14" s="431"/>
      <c r="X14" s="431"/>
      <c r="Y14" s="431"/>
      <c r="Z14" s="431"/>
    </row>
    <row r="15" spans="1:27">
      <c r="U15" t="s">
        <v>768</v>
      </c>
      <c r="V15" s="421">
        <f>SUM(V13:V14)</f>
        <v>0</v>
      </c>
      <c r="W15" s="431"/>
      <c r="X15" s="431"/>
      <c r="Y15" s="431"/>
      <c r="Z15" s="431"/>
    </row>
    <row r="16" spans="1:27"/>
    <row r="17" spans="1:26" ht="14">
      <c r="A17" s="49"/>
      <c r="B17" s="57" t="s">
        <v>960</v>
      </c>
      <c r="C17" s="58"/>
      <c r="D17" s="58"/>
      <c r="E17" s="58"/>
      <c r="F17" s="58"/>
      <c r="G17" s="58"/>
      <c r="H17" s="58"/>
      <c r="I17" s="58"/>
      <c r="J17" s="58"/>
      <c r="K17" s="58"/>
      <c r="L17" s="58"/>
      <c r="M17" s="58"/>
      <c r="N17" s="58"/>
      <c r="O17" s="58"/>
      <c r="P17" s="58"/>
      <c r="Q17" s="58"/>
      <c r="R17" s="58"/>
      <c r="S17" s="58"/>
      <c r="T17" s="58"/>
      <c r="U17" s="58"/>
      <c r="V17" s="58"/>
      <c r="W17" s="58"/>
      <c r="X17" s="58"/>
      <c r="Y17" s="58"/>
      <c r="Z17" s="58"/>
    </row>
    <row r="18" spans="1:26"/>
    <row r="19" spans="1:26">
      <c r="D19" s="429"/>
      <c r="E19" s="429"/>
      <c r="F19" s="429"/>
      <c r="V19" s="419"/>
      <c r="W19" s="431"/>
      <c r="X19" s="431"/>
      <c r="Y19" s="431"/>
      <c r="Z19" s="431"/>
    </row>
    <row r="20" spans="1:26">
      <c r="D20" s="429"/>
      <c r="E20" s="429"/>
      <c r="F20" s="429"/>
      <c r="V20" s="419"/>
      <c r="W20" s="431"/>
      <c r="X20" s="431"/>
      <c r="Y20" s="431"/>
      <c r="Z20" s="431"/>
    </row>
    <row r="21" spans="1:26">
      <c r="D21" s="429"/>
      <c r="E21" s="429"/>
      <c r="F21" s="429"/>
      <c r="V21" s="419"/>
      <c r="W21" s="431"/>
      <c r="X21" s="431"/>
      <c r="Y21" s="431"/>
      <c r="Z21" s="431"/>
    </row>
    <row r="22" spans="1:26">
      <c r="D22" s="429"/>
      <c r="E22" s="429"/>
      <c r="F22" s="429"/>
      <c r="V22" s="419"/>
      <c r="W22" s="431"/>
      <c r="X22" s="431"/>
      <c r="Y22" s="431"/>
      <c r="Z22" s="431"/>
    </row>
    <row r="23" spans="1:26">
      <c r="D23" s="429"/>
      <c r="E23" s="429"/>
      <c r="F23" s="429"/>
      <c r="V23" s="419"/>
      <c r="W23" s="431"/>
      <c r="X23" s="431"/>
      <c r="Y23" s="431"/>
      <c r="Z23" s="431"/>
    </row>
    <row r="24" spans="1:26">
      <c r="D24" s="429"/>
      <c r="E24" s="429"/>
      <c r="F24" s="429"/>
      <c r="V24" s="419"/>
      <c r="W24" s="431"/>
      <c r="X24" s="431"/>
      <c r="Y24" s="431"/>
      <c r="Z24" s="431"/>
    </row>
    <row r="25" spans="1:26">
      <c r="D25" s="429"/>
      <c r="E25" s="429"/>
      <c r="F25" s="429"/>
      <c r="V25" s="419"/>
      <c r="W25" s="431"/>
      <c r="X25" s="431"/>
      <c r="Y25" s="431"/>
      <c r="Z25" s="431"/>
    </row>
    <row r="26" spans="1:26">
      <c r="D26" s="429"/>
      <c r="E26" s="429"/>
      <c r="F26" s="429"/>
      <c r="V26" s="419"/>
      <c r="W26" s="431"/>
      <c r="X26" s="431"/>
      <c r="Y26" s="431"/>
      <c r="Z26" s="431"/>
    </row>
    <row r="27" spans="1:26">
      <c r="D27" s="429"/>
      <c r="E27" s="429"/>
      <c r="F27" s="429"/>
      <c r="V27" s="419"/>
      <c r="W27" s="431"/>
      <c r="X27" s="431"/>
      <c r="Y27" s="431"/>
      <c r="Z27" s="431"/>
    </row>
    <row r="28" spans="1:26">
      <c r="D28" s="429"/>
      <c r="E28" s="429"/>
      <c r="F28" s="429"/>
      <c r="V28" s="419"/>
      <c r="W28" s="431"/>
      <c r="X28" s="431"/>
      <c r="Y28" s="431"/>
      <c r="Z28" s="431"/>
    </row>
    <row r="29" spans="1:26">
      <c r="D29" s="429"/>
      <c r="E29" s="429"/>
      <c r="F29" s="429"/>
      <c r="V29" s="419"/>
      <c r="W29" s="431"/>
      <c r="X29" s="431"/>
      <c r="Y29" s="431"/>
      <c r="Z29" s="431"/>
    </row>
    <row r="30" spans="1:26">
      <c r="D30" s="429"/>
      <c r="E30" s="429"/>
      <c r="F30" s="429"/>
      <c r="U30" t="s">
        <v>768</v>
      </c>
      <c r="V30" s="419"/>
      <c r="W30" s="431"/>
      <c r="X30" s="431"/>
      <c r="Y30" s="431"/>
      <c r="Z30" s="431"/>
    </row>
    <row r="31" spans="1:26">
      <c r="D31" s="429"/>
      <c r="E31" s="429"/>
      <c r="F31" s="429"/>
      <c r="U31" t="s">
        <v>768</v>
      </c>
      <c r="V31" s="419"/>
      <c r="W31" s="431"/>
      <c r="X31" s="431"/>
      <c r="Y31" s="431"/>
      <c r="Z31" s="431"/>
    </row>
    <row r="32" spans="1:26" ht="15.5">
      <c r="D32" s="76"/>
      <c r="F32" s="88" t="s">
        <v>961</v>
      </c>
      <c r="G32" s="76"/>
      <c r="H32" s="76"/>
      <c r="I32" s="76"/>
      <c r="J32" s="76"/>
      <c r="K32" s="76"/>
      <c r="U32" s="67" t="s">
        <v>768</v>
      </c>
      <c r="V32" s="421">
        <f>SUM(V19:V31)</f>
        <v>0</v>
      </c>
      <c r="W32" s="431"/>
      <c r="X32" s="431"/>
      <c r="Y32" s="431"/>
      <c r="Z32" s="431"/>
    </row>
    <row r="33" spans="1:27"/>
    <row r="34" spans="1:27" ht="14">
      <c r="A34" s="49"/>
      <c r="B34" s="57" t="s">
        <v>962</v>
      </c>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7"/>
    <row r="36" spans="1:27">
      <c r="F36" s="89" t="s">
        <v>963</v>
      </c>
      <c r="U36" t="s">
        <v>768</v>
      </c>
      <c r="V36" s="419"/>
      <c r="W36" s="431"/>
      <c r="X36" s="431"/>
      <c r="Y36" s="431"/>
      <c r="Z36" s="431"/>
    </row>
    <row r="37" spans="1:27"/>
    <row r="38" spans="1:27" ht="14">
      <c r="B38" s="57" t="s">
        <v>964</v>
      </c>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7"/>
    <row r="40" spans="1:27" ht="15.5">
      <c r="F40" s="89" t="s">
        <v>965</v>
      </c>
      <c r="U40" t="s">
        <v>768</v>
      </c>
      <c r="V40" s="419"/>
      <c r="W40" s="431"/>
      <c r="X40" s="431"/>
      <c r="Y40" s="431"/>
      <c r="Z40" s="431"/>
    </row>
    <row r="41" spans="1:27"/>
    <row r="42" spans="1:27" ht="14">
      <c r="B42" s="57" t="s">
        <v>966</v>
      </c>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7"/>
    <row r="44" spans="1:27" ht="15.5">
      <c r="F44" s="89" t="s">
        <v>967</v>
      </c>
      <c r="U44" t="s">
        <v>768</v>
      </c>
      <c r="V44" s="419"/>
      <c r="W44" s="431"/>
      <c r="X44" s="431"/>
      <c r="Y44" s="431"/>
      <c r="Z44" s="431"/>
      <c r="AA44" s="34" t="s">
        <v>968</v>
      </c>
    </row>
    <row r="45" spans="1:27" ht="15.5">
      <c r="F45" s="89" t="s">
        <v>969</v>
      </c>
      <c r="U45" t="s">
        <v>768</v>
      </c>
      <c r="V45" s="419"/>
      <c r="W45" s="431"/>
      <c r="X45" s="431"/>
      <c r="Y45" s="431"/>
      <c r="Z45" s="431"/>
      <c r="AA45" s="34" t="s">
        <v>970</v>
      </c>
    </row>
    <row r="46" spans="1:27" ht="15.5">
      <c r="F46" s="89" t="s">
        <v>971</v>
      </c>
      <c r="U46" t="s">
        <v>768</v>
      </c>
      <c r="V46" s="419"/>
      <c r="W46" s="431"/>
      <c r="X46" s="431"/>
      <c r="Y46" s="431"/>
      <c r="Z46" s="431"/>
      <c r="AA46" s="34" t="s">
        <v>972</v>
      </c>
    </row>
    <row r="47" spans="1:27" ht="15.5">
      <c r="F47" s="89" t="s">
        <v>973</v>
      </c>
      <c r="U47" t="s">
        <v>768</v>
      </c>
      <c r="V47" s="419"/>
      <c r="W47" s="431"/>
      <c r="X47" s="431"/>
      <c r="Y47" s="431"/>
      <c r="Z47" s="431"/>
      <c r="AA47" s="34" t="s">
        <v>974</v>
      </c>
    </row>
    <row r="48" spans="1:27">
      <c r="F48" s="89" t="s">
        <v>975</v>
      </c>
      <c r="U48" t="s">
        <v>768</v>
      </c>
      <c r="V48" s="421">
        <f>V44*V45 - (V46+V47)</f>
        <v>0</v>
      </c>
      <c r="W48" s="431"/>
      <c r="X48" s="431"/>
      <c r="Y48" s="431"/>
      <c r="Z48" s="431"/>
    </row>
    <row r="49" spans="2:26"/>
    <row r="50" spans="2:26" ht="14">
      <c r="B50" s="57" t="s">
        <v>976</v>
      </c>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2:26"/>
    <row r="52" spans="2:26" ht="15.5">
      <c r="F52" s="90" t="s">
        <v>977</v>
      </c>
      <c r="G52" s="347">
        <f>'Universal Data'!D31</f>
        <v>283.30833333333334</v>
      </c>
    </row>
    <row r="53" spans="2:26" ht="15.5">
      <c r="F53" s="90" t="s">
        <v>978</v>
      </c>
      <c r="G53" s="356">
        <f>'Universal Data'!D34</f>
        <v>307.32821397646848</v>
      </c>
    </row>
    <row r="54" spans="2:26"/>
    <row r="55" spans="2:26">
      <c r="F55" s="89" t="s">
        <v>979</v>
      </c>
      <c r="U55" s="67" t="s">
        <v>283</v>
      </c>
      <c r="V55" s="421">
        <f>IFERROR((0.9*MIN(V32,V48)-V40)*G52/G53,"-")</f>
        <v>0</v>
      </c>
      <c r="W55" s="431"/>
      <c r="X55" s="431"/>
      <c r="Y55" s="431"/>
      <c r="Z55" s="431"/>
    </row>
    <row r="56" spans="2:26"/>
  </sheetData>
  <mergeCells count="1">
    <mergeCell ref="V6:Z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9C3B-C30B-4B0B-9432-234EA6F08F75}">
  <sheetPr codeName="Sheet3">
    <tabColor theme="5"/>
    <pageSetUpPr autoPageBreaks="0"/>
  </sheetPr>
  <dimension ref="A1:G74"/>
  <sheetViews>
    <sheetView topLeftCell="A66" zoomScale="85" zoomScaleNormal="85" workbookViewId="0">
      <selection activeCell="E73" sqref="E73"/>
    </sheetView>
  </sheetViews>
  <sheetFormatPr defaultColWidth="0" defaultRowHeight="13.5" zeroHeight="1"/>
  <cols>
    <col min="1" max="1" width="9.23046875" customWidth="1"/>
    <col min="2" max="2" width="14.15234375" bestFit="1" customWidth="1"/>
    <col min="3" max="3" width="11.15234375" bestFit="1" customWidth="1"/>
    <col min="4" max="4" width="28.3828125" customWidth="1"/>
    <col min="5" max="5" width="59.61328125" customWidth="1"/>
    <col min="6" max="6" width="21.84375" bestFit="1" customWidth="1"/>
    <col min="7" max="7" width="9.23046875" customWidth="1"/>
    <col min="8" max="16384" width="9.23046875" hidden="1"/>
  </cols>
  <sheetData>
    <row r="1" spans="1:7" ht="25">
      <c r="A1" s="1" t="str">
        <f>Cover!$A$2</f>
        <v>ESO Regulatory Reporting Pack</v>
      </c>
      <c r="B1" s="1"/>
      <c r="C1" s="22"/>
      <c r="D1" s="22"/>
      <c r="E1" s="22"/>
      <c r="F1" s="22"/>
      <c r="G1" s="22"/>
    </row>
    <row r="2" spans="1:7" ht="25">
      <c r="A2" s="4" t="str">
        <f>Cover!$A$3</f>
        <v>National Grid Electricity System Operator</v>
      </c>
      <c r="B2" s="4"/>
      <c r="C2" s="22"/>
      <c r="D2" s="22"/>
      <c r="E2" s="22"/>
      <c r="F2" s="22"/>
      <c r="G2" s="22"/>
    </row>
    <row r="3" spans="1:7" ht="25">
      <c r="A3" s="3" t="str">
        <f>Cover!$A$4</f>
        <v>2022/23</v>
      </c>
      <c r="B3" s="3"/>
      <c r="C3" s="3"/>
      <c r="D3" s="3"/>
      <c r="E3" s="3"/>
      <c r="F3" s="22"/>
      <c r="G3" s="22"/>
    </row>
    <row r="4" spans="1:7" ht="25.5" thickBot="1">
      <c r="A4" s="23" t="s">
        <v>29</v>
      </c>
      <c r="B4" s="23"/>
      <c r="C4" s="24"/>
      <c r="D4" s="24"/>
      <c r="E4" s="24"/>
      <c r="F4" s="24"/>
      <c r="G4" s="24"/>
    </row>
    <row r="5" spans="1:7"/>
    <row r="6" spans="1:7" ht="14">
      <c r="B6" s="304" t="s">
        <v>85</v>
      </c>
      <c r="C6" s="304" t="s">
        <v>86</v>
      </c>
      <c r="D6" s="304" t="s">
        <v>87</v>
      </c>
      <c r="E6" s="305" t="s">
        <v>88</v>
      </c>
      <c r="F6" s="304" t="s">
        <v>89</v>
      </c>
    </row>
    <row r="7" spans="1:7" ht="14">
      <c r="B7" s="306">
        <v>1</v>
      </c>
      <c r="C7" s="307">
        <v>0.1</v>
      </c>
      <c r="D7" s="306" t="s">
        <v>90</v>
      </c>
      <c r="E7" s="308" t="s">
        <v>91</v>
      </c>
      <c r="F7" s="309" t="s">
        <v>92</v>
      </c>
    </row>
    <row r="8" spans="1:7" ht="14">
      <c r="B8" s="306">
        <v>2</v>
      </c>
      <c r="C8" s="307">
        <v>1</v>
      </c>
      <c r="D8" s="306" t="s">
        <v>27</v>
      </c>
      <c r="E8" s="308" t="s">
        <v>93</v>
      </c>
      <c r="F8" s="310" t="s">
        <v>92</v>
      </c>
    </row>
    <row r="9" spans="1:7" ht="28">
      <c r="B9" s="306">
        <v>3</v>
      </c>
      <c r="C9" s="307">
        <v>1</v>
      </c>
      <c r="D9" s="306" t="s">
        <v>20</v>
      </c>
      <c r="E9" s="308" t="s">
        <v>94</v>
      </c>
      <c r="F9" s="310" t="s">
        <v>92</v>
      </c>
    </row>
    <row r="10" spans="1:7" ht="42">
      <c r="B10" s="306">
        <v>4</v>
      </c>
      <c r="C10" s="307">
        <v>1</v>
      </c>
      <c r="D10" s="306" t="s">
        <v>33</v>
      </c>
      <c r="E10" s="308" t="s">
        <v>95</v>
      </c>
      <c r="F10" s="310" t="s">
        <v>92</v>
      </c>
    </row>
    <row r="11" spans="1:7" ht="48">
      <c r="B11" s="306">
        <v>5</v>
      </c>
      <c r="C11" s="307">
        <v>1</v>
      </c>
      <c r="D11" s="311" t="s">
        <v>96</v>
      </c>
      <c r="E11" s="308" t="s">
        <v>97</v>
      </c>
      <c r="F11" s="310" t="s">
        <v>92</v>
      </c>
    </row>
    <row r="12" spans="1:7" ht="28">
      <c r="B12" s="306">
        <v>6</v>
      </c>
      <c r="C12" s="307">
        <v>1</v>
      </c>
      <c r="D12" s="311" t="s">
        <v>98</v>
      </c>
      <c r="E12" s="308" t="s">
        <v>99</v>
      </c>
      <c r="F12" s="310" t="s">
        <v>92</v>
      </c>
    </row>
    <row r="13" spans="1:7" ht="14">
      <c r="B13" s="306">
        <v>7</v>
      </c>
      <c r="C13" s="307">
        <v>1</v>
      </c>
      <c r="D13" s="306" t="s">
        <v>48</v>
      </c>
      <c r="E13" s="308" t="s">
        <v>100</v>
      </c>
      <c r="F13" s="310" t="s">
        <v>92</v>
      </c>
    </row>
    <row r="14" spans="1:7" ht="28">
      <c r="B14" s="306">
        <v>8</v>
      </c>
      <c r="C14" s="307">
        <v>1</v>
      </c>
      <c r="D14" s="306" t="s">
        <v>101</v>
      </c>
      <c r="E14" s="308" t="s">
        <v>102</v>
      </c>
      <c r="F14" s="310" t="s">
        <v>92</v>
      </c>
    </row>
    <row r="15" spans="1:7" ht="14">
      <c r="B15" s="306">
        <v>9</v>
      </c>
      <c r="C15" s="307">
        <v>1</v>
      </c>
      <c r="D15" s="306" t="s">
        <v>53</v>
      </c>
      <c r="E15" s="308" t="s">
        <v>103</v>
      </c>
      <c r="F15" s="310" t="s">
        <v>92</v>
      </c>
    </row>
    <row r="16" spans="1:7" ht="14">
      <c r="B16" s="306">
        <v>10</v>
      </c>
      <c r="C16" s="307">
        <v>1</v>
      </c>
      <c r="D16" s="306" t="s">
        <v>104</v>
      </c>
      <c r="E16" s="308" t="s">
        <v>105</v>
      </c>
      <c r="F16" s="310" t="s">
        <v>92</v>
      </c>
    </row>
    <row r="17" spans="2:6" ht="14">
      <c r="B17" s="306">
        <v>11</v>
      </c>
      <c r="C17" s="307">
        <v>1</v>
      </c>
      <c r="D17" s="306" t="s">
        <v>106</v>
      </c>
      <c r="E17" s="308" t="s">
        <v>107</v>
      </c>
      <c r="F17" s="310" t="s">
        <v>92</v>
      </c>
    </row>
    <row r="18" spans="2:6" ht="42">
      <c r="B18" s="306">
        <v>12</v>
      </c>
      <c r="C18" s="307">
        <v>1</v>
      </c>
      <c r="D18" s="306" t="s">
        <v>108</v>
      </c>
      <c r="E18" s="308" t="s">
        <v>109</v>
      </c>
      <c r="F18" s="310" t="s">
        <v>92</v>
      </c>
    </row>
    <row r="19" spans="2:6" ht="14">
      <c r="B19" s="306">
        <v>13</v>
      </c>
      <c r="C19" s="307">
        <v>1</v>
      </c>
      <c r="D19" s="306" t="s">
        <v>110</v>
      </c>
      <c r="E19" s="308" t="s">
        <v>111</v>
      </c>
      <c r="F19" s="310" t="s">
        <v>92</v>
      </c>
    </row>
    <row r="20" spans="2:6" ht="98">
      <c r="B20" s="306">
        <v>14</v>
      </c>
      <c r="C20" s="307">
        <v>1</v>
      </c>
      <c r="D20" s="311" t="s">
        <v>112</v>
      </c>
      <c r="E20" s="308" t="s">
        <v>113</v>
      </c>
      <c r="F20" s="310" t="s">
        <v>92</v>
      </c>
    </row>
    <row r="21" spans="2:6" ht="112">
      <c r="B21" s="306">
        <v>15</v>
      </c>
      <c r="C21" s="307">
        <v>1</v>
      </c>
      <c r="D21" s="311" t="s">
        <v>114</v>
      </c>
      <c r="E21" s="308" t="s">
        <v>115</v>
      </c>
      <c r="F21" s="310" t="s">
        <v>92</v>
      </c>
    </row>
    <row r="22" spans="2:6" ht="70">
      <c r="B22" s="306">
        <v>16</v>
      </c>
      <c r="C22" s="307">
        <v>1</v>
      </c>
      <c r="D22" s="306" t="s">
        <v>55</v>
      </c>
      <c r="E22" s="308" t="s">
        <v>116</v>
      </c>
      <c r="F22" s="310" t="s">
        <v>92</v>
      </c>
    </row>
    <row r="23" spans="2:6" ht="168">
      <c r="B23" s="306">
        <v>17</v>
      </c>
      <c r="C23" s="307">
        <v>1</v>
      </c>
      <c r="D23" s="311" t="s">
        <v>117</v>
      </c>
      <c r="E23" s="308" t="s">
        <v>118</v>
      </c>
      <c r="F23" s="310" t="s">
        <v>92</v>
      </c>
    </row>
    <row r="24" spans="2:6" ht="56">
      <c r="B24" s="306">
        <v>18</v>
      </c>
      <c r="C24" s="307">
        <v>1</v>
      </c>
      <c r="D24" s="311" t="s">
        <v>119</v>
      </c>
      <c r="E24" s="308" t="s">
        <v>120</v>
      </c>
      <c r="F24" s="310" t="s">
        <v>92</v>
      </c>
    </row>
    <row r="25" spans="2:6" ht="70">
      <c r="B25" s="306">
        <v>19</v>
      </c>
      <c r="C25" s="307">
        <v>1</v>
      </c>
      <c r="D25" s="306" t="s">
        <v>44</v>
      </c>
      <c r="E25" s="308" t="s">
        <v>121</v>
      </c>
      <c r="F25" s="310" t="s">
        <v>92</v>
      </c>
    </row>
    <row r="26" spans="2:6" ht="30">
      <c r="B26" s="306">
        <v>20</v>
      </c>
      <c r="C26" s="307">
        <v>1</v>
      </c>
      <c r="D26" s="306" t="s">
        <v>122</v>
      </c>
      <c r="E26" s="308" t="s">
        <v>123</v>
      </c>
      <c r="F26" s="310" t="s">
        <v>92</v>
      </c>
    </row>
    <row r="27" spans="2:6" ht="42">
      <c r="B27" s="306">
        <v>21</v>
      </c>
      <c r="C27" s="307">
        <v>1</v>
      </c>
      <c r="D27" s="311" t="s">
        <v>124</v>
      </c>
      <c r="E27" s="308" t="s">
        <v>125</v>
      </c>
      <c r="F27" s="310" t="s">
        <v>92</v>
      </c>
    </row>
    <row r="28" spans="2:6" ht="56">
      <c r="B28" s="306">
        <v>22</v>
      </c>
      <c r="C28" s="307">
        <v>1</v>
      </c>
      <c r="D28" s="306" t="s">
        <v>43</v>
      </c>
      <c r="E28" s="308" t="s">
        <v>126</v>
      </c>
      <c r="F28" s="310" t="s">
        <v>92</v>
      </c>
    </row>
    <row r="29" spans="2:6" ht="28">
      <c r="B29" s="306">
        <v>23</v>
      </c>
      <c r="C29" s="307">
        <v>1</v>
      </c>
      <c r="D29" s="306" t="s">
        <v>42</v>
      </c>
      <c r="E29" s="308" t="s">
        <v>127</v>
      </c>
      <c r="F29" s="310" t="s">
        <v>92</v>
      </c>
    </row>
    <row r="30" spans="2:6" ht="56">
      <c r="B30" s="306">
        <v>24</v>
      </c>
      <c r="C30" s="307">
        <v>1</v>
      </c>
      <c r="D30" s="306" t="s">
        <v>101</v>
      </c>
      <c r="E30" s="308" t="s">
        <v>128</v>
      </c>
      <c r="F30" s="310" t="s">
        <v>92</v>
      </c>
    </row>
    <row r="31" spans="2:6" ht="30">
      <c r="B31" s="306">
        <v>25</v>
      </c>
      <c r="C31" s="307">
        <v>1</v>
      </c>
      <c r="D31" s="306" t="s">
        <v>35</v>
      </c>
      <c r="E31" s="312" t="s">
        <v>129</v>
      </c>
      <c r="F31" s="310" t="s">
        <v>92</v>
      </c>
    </row>
    <row r="32" spans="2:6" ht="28">
      <c r="B32" s="306">
        <v>26</v>
      </c>
      <c r="C32" s="307">
        <v>1.1000000000000001</v>
      </c>
      <c r="D32" s="306" t="s">
        <v>130</v>
      </c>
      <c r="E32" s="308" t="s">
        <v>131</v>
      </c>
      <c r="F32" s="310" t="s">
        <v>132</v>
      </c>
    </row>
    <row r="33" spans="2:6" ht="14">
      <c r="B33" s="306">
        <v>27</v>
      </c>
      <c r="C33" s="307">
        <v>1.1000000000000001</v>
      </c>
      <c r="D33" s="306" t="s">
        <v>35</v>
      </c>
      <c r="E33" s="308" t="s">
        <v>133</v>
      </c>
      <c r="F33" s="310" t="s">
        <v>132</v>
      </c>
    </row>
    <row r="34" spans="2:6" ht="14">
      <c r="B34" s="306">
        <v>28</v>
      </c>
      <c r="C34" s="307">
        <v>1.1000000000000001</v>
      </c>
      <c r="D34" s="306" t="s">
        <v>122</v>
      </c>
      <c r="E34" s="308" t="s">
        <v>134</v>
      </c>
      <c r="F34" s="310" t="s">
        <v>135</v>
      </c>
    </row>
    <row r="35" spans="2:6" ht="28">
      <c r="B35" s="313">
        <v>29</v>
      </c>
      <c r="C35" s="307">
        <v>1.1000000000000001</v>
      </c>
      <c r="D35" s="313" t="s">
        <v>35</v>
      </c>
      <c r="E35" s="314" t="s">
        <v>136</v>
      </c>
      <c r="F35" s="309" t="s">
        <v>135</v>
      </c>
    </row>
    <row r="36" spans="2:6" ht="14">
      <c r="B36" s="306">
        <v>30</v>
      </c>
      <c r="C36" s="307">
        <v>1.1000000000000001</v>
      </c>
      <c r="D36" s="306" t="s">
        <v>137</v>
      </c>
      <c r="E36" s="308" t="s">
        <v>138</v>
      </c>
      <c r="F36" s="309" t="s">
        <v>135</v>
      </c>
    </row>
    <row r="37" spans="2:6" ht="14">
      <c r="B37" s="306">
        <v>31</v>
      </c>
      <c r="C37" s="307">
        <v>1.1000000000000001</v>
      </c>
      <c r="D37" s="306" t="s">
        <v>139</v>
      </c>
      <c r="E37" s="308" t="s">
        <v>138</v>
      </c>
      <c r="F37" s="309" t="s">
        <v>135</v>
      </c>
    </row>
    <row r="38" spans="2:6" ht="14">
      <c r="B38" s="306">
        <v>32</v>
      </c>
      <c r="C38" s="307">
        <v>1.1000000000000001</v>
      </c>
      <c r="D38" s="306" t="s">
        <v>140</v>
      </c>
      <c r="E38" s="308" t="s">
        <v>138</v>
      </c>
      <c r="F38" s="309" t="s">
        <v>135</v>
      </c>
    </row>
    <row r="39" spans="2:6" ht="14">
      <c r="B39" s="306">
        <v>33</v>
      </c>
      <c r="C39" s="307">
        <v>1.1000000000000001</v>
      </c>
      <c r="D39" s="306" t="s">
        <v>31</v>
      </c>
      <c r="E39" s="308" t="s">
        <v>138</v>
      </c>
      <c r="F39" s="309" t="s">
        <v>135</v>
      </c>
    </row>
    <row r="40" spans="2:6" ht="14">
      <c r="B40" s="306">
        <v>34</v>
      </c>
      <c r="C40" s="307">
        <v>1.2</v>
      </c>
      <c r="D40" s="306" t="s">
        <v>39</v>
      </c>
      <c r="E40" s="308" t="s">
        <v>138</v>
      </c>
      <c r="F40" s="309" t="s">
        <v>135</v>
      </c>
    </row>
    <row r="41" spans="2:6" ht="42">
      <c r="B41" s="306">
        <v>35</v>
      </c>
      <c r="C41" s="307">
        <v>1.2</v>
      </c>
      <c r="D41" s="306" t="s">
        <v>141</v>
      </c>
      <c r="E41" s="308" t="s">
        <v>142</v>
      </c>
      <c r="F41" s="309" t="s">
        <v>143</v>
      </c>
    </row>
    <row r="42" spans="2:6" ht="28">
      <c r="B42" s="306">
        <v>36</v>
      </c>
      <c r="C42" s="307">
        <v>1.2</v>
      </c>
      <c r="D42" s="306" t="s">
        <v>144</v>
      </c>
      <c r="E42" s="308" t="s">
        <v>145</v>
      </c>
      <c r="F42" s="309" t="s">
        <v>143</v>
      </c>
    </row>
    <row r="43" spans="2:6" ht="28">
      <c r="B43" s="306">
        <v>37</v>
      </c>
      <c r="C43" s="307">
        <v>1.2</v>
      </c>
      <c r="D43" s="306" t="s">
        <v>53</v>
      </c>
      <c r="E43" s="308" t="s">
        <v>146</v>
      </c>
      <c r="F43" s="309" t="s">
        <v>143</v>
      </c>
    </row>
    <row r="44" spans="2:6" ht="42">
      <c r="B44" s="306">
        <v>38</v>
      </c>
      <c r="C44" s="307">
        <v>1.2</v>
      </c>
      <c r="D44" s="306" t="s">
        <v>39</v>
      </c>
      <c r="E44" s="308" t="s">
        <v>147</v>
      </c>
      <c r="F44" s="309" t="s">
        <v>143</v>
      </c>
    </row>
    <row r="45" spans="2:6" ht="70">
      <c r="B45" s="306">
        <v>39</v>
      </c>
      <c r="C45" s="307">
        <v>1.2</v>
      </c>
      <c r="D45" s="306" t="s">
        <v>104</v>
      </c>
      <c r="E45" s="308" t="s">
        <v>148</v>
      </c>
      <c r="F45" s="309" t="s">
        <v>143</v>
      </c>
    </row>
    <row r="46" spans="2:6" ht="84">
      <c r="B46" s="306">
        <v>40</v>
      </c>
      <c r="C46" s="307">
        <v>1.2</v>
      </c>
      <c r="D46" s="306" t="s">
        <v>42</v>
      </c>
      <c r="E46" s="308" t="s">
        <v>149</v>
      </c>
      <c r="F46" s="309" t="s">
        <v>143</v>
      </c>
    </row>
    <row r="47" spans="2:6" ht="196">
      <c r="B47" s="306">
        <v>41</v>
      </c>
      <c r="C47" s="307">
        <v>1.2</v>
      </c>
      <c r="D47" s="306" t="s">
        <v>36</v>
      </c>
      <c r="E47" s="308" t="s">
        <v>150</v>
      </c>
      <c r="F47" s="310" t="s">
        <v>143</v>
      </c>
    </row>
    <row r="48" spans="2:6" ht="28">
      <c r="B48" s="306">
        <v>42</v>
      </c>
      <c r="C48" s="307">
        <v>1.2</v>
      </c>
      <c r="D48" s="306" t="s">
        <v>36</v>
      </c>
      <c r="E48" s="308" t="s">
        <v>151</v>
      </c>
      <c r="F48" s="310" t="s">
        <v>143</v>
      </c>
    </row>
    <row r="49" spans="2:6" ht="14">
      <c r="B49" s="306">
        <v>43</v>
      </c>
      <c r="C49" s="307">
        <v>1.3</v>
      </c>
      <c r="D49" s="306" t="s">
        <v>27</v>
      </c>
      <c r="E49" s="308" t="s">
        <v>152</v>
      </c>
      <c r="F49" s="310" t="s">
        <v>153</v>
      </c>
    </row>
    <row r="50" spans="2:6" ht="28">
      <c r="B50" s="306">
        <v>44</v>
      </c>
      <c r="C50" s="307">
        <v>1.3</v>
      </c>
      <c r="D50" s="311" t="s">
        <v>122</v>
      </c>
      <c r="E50" s="308" t="s">
        <v>154</v>
      </c>
      <c r="F50" s="310" t="s">
        <v>153</v>
      </c>
    </row>
    <row r="51" spans="2:6" ht="14">
      <c r="B51" s="306">
        <v>45</v>
      </c>
      <c r="C51" s="307">
        <v>1.3</v>
      </c>
      <c r="D51" s="306" t="s">
        <v>122</v>
      </c>
      <c r="E51" s="308" t="s">
        <v>155</v>
      </c>
      <c r="F51" s="310" t="s">
        <v>153</v>
      </c>
    </row>
    <row r="52" spans="2:6" ht="14">
      <c r="B52" s="306">
        <v>46</v>
      </c>
      <c r="C52" s="307">
        <v>1.3</v>
      </c>
      <c r="D52" s="311" t="s">
        <v>35</v>
      </c>
      <c r="E52" s="308" t="s">
        <v>156</v>
      </c>
      <c r="F52" s="310" t="s">
        <v>153</v>
      </c>
    </row>
    <row r="53" spans="2:6" ht="28">
      <c r="B53" s="306">
        <v>47</v>
      </c>
      <c r="C53" s="307">
        <v>1.3</v>
      </c>
      <c r="D53" s="311" t="s">
        <v>157</v>
      </c>
      <c r="E53" s="308" t="s">
        <v>158</v>
      </c>
      <c r="F53" s="310" t="s">
        <v>132</v>
      </c>
    </row>
    <row r="54" spans="2:6" ht="28">
      <c r="B54" s="306">
        <v>48</v>
      </c>
      <c r="C54" s="307">
        <v>1.3</v>
      </c>
      <c r="D54" s="311" t="s">
        <v>35</v>
      </c>
      <c r="E54" s="308" t="s">
        <v>159</v>
      </c>
      <c r="F54" s="310" t="s">
        <v>132</v>
      </c>
    </row>
    <row r="55" spans="2:6" ht="42">
      <c r="B55" s="306">
        <v>49</v>
      </c>
      <c r="C55" s="307">
        <v>1.3</v>
      </c>
      <c r="D55" s="311" t="s">
        <v>122</v>
      </c>
      <c r="E55" s="308" t="s">
        <v>160</v>
      </c>
      <c r="F55" s="310" t="s">
        <v>132</v>
      </c>
    </row>
    <row r="56" spans="2:6" ht="28">
      <c r="B56" s="306">
        <v>50</v>
      </c>
      <c r="C56" s="307">
        <v>1.3</v>
      </c>
      <c r="D56" s="311" t="s">
        <v>122</v>
      </c>
      <c r="E56" s="308" t="s">
        <v>161</v>
      </c>
      <c r="F56" s="310" t="s">
        <v>132</v>
      </c>
    </row>
    <row r="57" spans="2:6" ht="14">
      <c r="B57" s="306">
        <v>51</v>
      </c>
      <c r="C57" s="307">
        <v>1.3</v>
      </c>
      <c r="D57" s="311" t="s">
        <v>122</v>
      </c>
      <c r="E57" s="308" t="s">
        <v>162</v>
      </c>
      <c r="F57" s="310" t="s">
        <v>132</v>
      </c>
    </row>
    <row r="58" spans="2:6" ht="14">
      <c r="B58" s="306">
        <v>52</v>
      </c>
      <c r="C58" s="307">
        <v>2</v>
      </c>
      <c r="D58" s="306" t="s">
        <v>27</v>
      </c>
      <c r="E58" s="308" t="s">
        <v>152</v>
      </c>
      <c r="F58" s="310" t="s">
        <v>153</v>
      </c>
    </row>
    <row r="59" spans="2:6" ht="28">
      <c r="B59" s="306">
        <v>53</v>
      </c>
      <c r="C59" s="307">
        <v>2</v>
      </c>
      <c r="D59" s="306" t="s">
        <v>163</v>
      </c>
      <c r="E59" s="308" t="s">
        <v>164</v>
      </c>
      <c r="F59" s="310" t="s">
        <v>153</v>
      </c>
    </row>
    <row r="60" spans="2:6" ht="14">
      <c r="B60" s="306">
        <v>54</v>
      </c>
      <c r="C60" s="307">
        <v>2.1</v>
      </c>
      <c r="D60" s="306" t="s">
        <v>27</v>
      </c>
      <c r="E60" s="308" t="s">
        <v>152</v>
      </c>
      <c r="F60" s="310" t="s">
        <v>153</v>
      </c>
    </row>
    <row r="61" spans="2:6" ht="14">
      <c r="B61" s="306">
        <v>55</v>
      </c>
      <c r="C61" s="307">
        <v>2.1</v>
      </c>
      <c r="D61" s="306" t="s">
        <v>122</v>
      </c>
      <c r="E61" s="308" t="s">
        <v>165</v>
      </c>
      <c r="F61" s="310" t="s">
        <v>153</v>
      </c>
    </row>
    <row r="62" spans="2:6" ht="28">
      <c r="B62" s="306">
        <v>56</v>
      </c>
      <c r="C62" s="307">
        <v>2.1</v>
      </c>
      <c r="D62" s="306" t="s">
        <v>35</v>
      </c>
      <c r="E62" s="308" t="s">
        <v>166</v>
      </c>
      <c r="F62" s="310" t="s">
        <v>153</v>
      </c>
    </row>
    <row r="63" spans="2:6" ht="28">
      <c r="B63" s="306">
        <v>57</v>
      </c>
      <c r="C63" s="307">
        <v>2.1</v>
      </c>
      <c r="D63" s="306" t="s">
        <v>140</v>
      </c>
      <c r="E63" s="308" t="s">
        <v>167</v>
      </c>
      <c r="F63" s="310" t="s">
        <v>153</v>
      </c>
    </row>
    <row r="64" spans="2:6" ht="42">
      <c r="B64" s="306">
        <v>58</v>
      </c>
      <c r="C64" s="307">
        <v>2.1</v>
      </c>
      <c r="D64" s="306" t="s">
        <v>168</v>
      </c>
      <c r="E64" s="308" t="s">
        <v>169</v>
      </c>
      <c r="F64" s="310" t="s">
        <v>153</v>
      </c>
    </row>
    <row r="65" spans="2:6" ht="14">
      <c r="B65" s="306">
        <v>59</v>
      </c>
      <c r="C65" s="307">
        <v>2.1</v>
      </c>
      <c r="D65" s="306" t="s">
        <v>122</v>
      </c>
      <c r="E65" s="308" t="s">
        <v>170</v>
      </c>
      <c r="F65" s="310" t="s">
        <v>132</v>
      </c>
    </row>
    <row r="66" spans="2:6" ht="28">
      <c r="B66" s="306">
        <v>60</v>
      </c>
      <c r="C66" s="307">
        <v>2.1</v>
      </c>
      <c r="D66" s="306" t="s">
        <v>104</v>
      </c>
      <c r="E66" s="308" t="s">
        <v>171</v>
      </c>
      <c r="F66" s="310" t="s">
        <v>153</v>
      </c>
    </row>
    <row r="67" spans="2:6" ht="14">
      <c r="B67" s="306">
        <v>61</v>
      </c>
      <c r="C67" s="307">
        <v>2.1</v>
      </c>
      <c r="D67" s="306" t="s">
        <v>30</v>
      </c>
      <c r="E67" s="308" t="s">
        <v>172</v>
      </c>
      <c r="F67" s="310" t="s">
        <v>173</v>
      </c>
    </row>
    <row r="68" spans="2:6" ht="28">
      <c r="B68" s="306">
        <v>62</v>
      </c>
      <c r="C68" s="307">
        <v>2.1</v>
      </c>
      <c r="D68" s="306" t="s">
        <v>174</v>
      </c>
      <c r="E68" s="308" t="s">
        <v>175</v>
      </c>
      <c r="F68" s="310" t="s">
        <v>132</v>
      </c>
    </row>
    <row r="69" spans="2:6" ht="28">
      <c r="B69" s="306">
        <v>63</v>
      </c>
      <c r="C69" s="307">
        <v>2.1</v>
      </c>
      <c r="D69" s="306" t="s">
        <v>42</v>
      </c>
      <c r="E69" s="308" t="s">
        <v>176</v>
      </c>
      <c r="F69" s="310" t="s">
        <v>153</v>
      </c>
    </row>
    <row r="70" spans="2:6" ht="28">
      <c r="B70" s="306">
        <v>64</v>
      </c>
      <c r="C70" s="307">
        <v>2.1</v>
      </c>
      <c r="D70" s="306" t="s">
        <v>57</v>
      </c>
      <c r="E70" s="308" t="s">
        <v>177</v>
      </c>
      <c r="F70" s="310" t="s">
        <v>153</v>
      </c>
    </row>
    <row r="71" spans="2:6" ht="14">
      <c r="B71" s="306">
        <v>65</v>
      </c>
      <c r="C71" s="307">
        <v>3</v>
      </c>
      <c r="D71" s="306" t="s">
        <v>27</v>
      </c>
      <c r="E71" s="308" t="s">
        <v>152</v>
      </c>
      <c r="F71" s="310" t="s">
        <v>153</v>
      </c>
    </row>
    <row r="72" spans="2:6" ht="28">
      <c r="B72" s="306">
        <v>66</v>
      </c>
      <c r="C72" s="307">
        <v>3</v>
      </c>
      <c r="D72" s="306" t="s">
        <v>163</v>
      </c>
      <c r="E72" s="308" t="s">
        <v>178</v>
      </c>
      <c r="F72" s="310" t="s">
        <v>153</v>
      </c>
    </row>
    <row r="73" spans="2:6" ht="350">
      <c r="B73" s="306">
        <v>67</v>
      </c>
      <c r="C73" s="307">
        <v>3.1</v>
      </c>
      <c r="D73" s="311" t="s">
        <v>179</v>
      </c>
      <c r="E73" s="308" t="s">
        <v>180</v>
      </c>
      <c r="F73" s="308" t="s">
        <v>181</v>
      </c>
    </row>
    <row r="74" spans="2:6"/>
  </sheetData>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8037-4797-42A6-92D7-DB6A40D3C133}">
  <sheetPr codeName="Sheet29">
    <tabColor rgb="FF7030A0"/>
    <pageSetUpPr autoPageBreaks="0"/>
  </sheetPr>
  <dimension ref="A1:AT84"/>
  <sheetViews>
    <sheetView zoomScaleNormal="100" workbookViewId="0">
      <selection activeCell="G14" sqref="G14"/>
    </sheetView>
  </sheetViews>
  <sheetFormatPr defaultColWidth="0" defaultRowHeight="13.5" zeroHeight="1"/>
  <cols>
    <col min="1" max="1" width="1.765625" customWidth="1"/>
    <col min="2" max="3" width="9.23046875" customWidth="1"/>
    <col min="4" max="5" width="23.15234375" customWidth="1"/>
    <col min="6" max="6" width="63" bestFit="1" customWidth="1"/>
    <col min="7" max="7" width="49.4609375" bestFit="1" customWidth="1"/>
    <col min="8" max="20" width="1.765625" customWidth="1"/>
    <col min="21" max="21" width="16.765625" bestFit="1" customWidth="1"/>
    <col min="22" max="29" width="9.15234375" customWidth="1"/>
    <col min="30" max="35" width="9.23046875" customWidth="1"/>
    <col min="36" max="46" width="0" hidden="1" customWidth="1"/>
    <col min="47" max="16384" width="9.23046875" hidden="1"/>
  </cols>
  <sheetData>
    <row r="1" spans="1:35"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ht="25">
      <c r="A2" s="3" t="str">
        <f>Cover!$A$3</f>
        <v>National Grid Electricity System Operator</v>
      </c>
      <c r="B2" s="3"/>
    </row>
    <row r="3" spans="1:35" s="2" customFormat="1" ht="25">
      <c r="A3" s="3" t="str">
        <f>Cover!$A$4</f>
        <v>2022/23</v>
      </c>
      <c r="B3" s="3"/>
      <c r="C3" s="3"/>
    </row>
    <row r="4" spans="1:35" s="7" customFormat="1" ht="25.5" thickBot="1">
      <c r="A4" s="27" t="s">
        <v>63</v>
      </c>
      <c r="B4" s="27"/>
    </row>
    <row r="5" spans="1:35"/>
    <row r="6" spans="1:35"/>
    <row r="7" spans="1:35">
      <c r="V7" s="508" t="s">
        <v>531</v>
      </c>
      <c r="W7" s="508"/>
      <c r="X7" s="508"/>
      <c r="Y7" s="508"/>
      <c r="Z7" s="508"/>
      <c r="AA7" s="508"/>
      <c r="AB7" s="508"/>
      <c r="AC7" s="508"/>
      <c r="AD7" s="505" t="s">
        <v>280</v>
      </c>
      <c r="AE7" s="505"/>
      <c r="AF7" s="505"/>
      <c r="AG7" s="505"/>
      <c r="AH7" s="505"/>
    </row>
    <row r="8" spans="1:35">
      <c r="A8" s="67"/>
      <c r="B8" s="67"/>
      <c r="C8" s="67"/>
      <c r="D8" s="67" t="s">
        <v>980</v>
      </c>
      <c r="E8" s="67" t="s">
        <v>981</v>
      </c>
      <c r="F8" s="67" t="s">
        <v>946</v>
      </c>
      <c r="G8" s="67"/>
      <c r="H8" s="77" t="s">
        <v>800</v>
      </c>
      <c r="I8" s="77" t="s">
        <v>801</v>
      </c>
      <c r="J8" s="77" t="s">
        <v>802</v>
      </c>
      <c r="K8" s="77" t="s">
        <v>803</v>
      </c>
      <c r="L8" s="77" t="s">
        <v>804</v>
      </c>
      <c r="M8" s="77" t="s">
        <v>805</v>
      </c>
      <c r="N8" s="77" t="s">
        <v>806</v>
      </c>
      <c r="O8" s="77" t="s">
        <v>807</v>
      </c>
      <c r="P8" s="77" t="s">
        <v>808</v>
      </c>
      <c r="Q8" s="77" t="s">
        <v>809</v>
      </c>
      <c r="R8" s="77" t="s">
        <v>810</v>
      </c>
      <c r="S8" s="77" t="s">
        <v>811</v>
      </c>
      <c r="T8" s="77" t="s">
        <v>812</v>
      </c>
      <c r="U8" s="67" t="s">
        <v>256</v>
      </c>
      <c r="V8" s="345" t="s">
        <v>982</v>
      </c>
      <c r="W8" s="38" t="s">
        <v>983</v>
      </c>
      <c r="X8" s="38" t="s">
        <v>984</v>
      </c>
      <c r="Y8" s="345" t="s">
        <v>203</v>
      </c>
      <c r="Z8" s="38" t="s">
        <v>204</v>
      </c>
      <c r="AA8" s="38" t="s">
        <v>205</v>
      </c>
      <c r="AB8" s="345" t="s">
        <v>206</v>
      </c>
      <c r="AC8" s="38" t="s">
        <v>207</v>
      </c>
      <c r="AD8" s="345" t="s">
        <v>208</v>
      </c>
      <c r="AE8" s="38" t="s">
        <v>7</v>
      </c>
      <c r="AF8" s="38" t="s">
        <v>211</v>
      </c>
      <c r="AG8" s="38" t="s">
        <v>212</v>
      </c>
      <c r="AH8" s="345" t="s">
        <v>213</v>
      </c>
    </row>
    <row r="9" spans="1:35">
      <c r="H9" s="67"/>
      <c r="I9" s="67"/>
      <c r="J9" s="67"/>
      <c r="K9" s="67"/>
      <c r="L9" s="67"/>
      <c r="M9" s="67"/>
      <c r="N9" s="67"/>
    </row>
    <row r="10" spans="1:35">
      <c r="A10" s="58"/>
      <c r="B10" s="7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5"/>
    <row r="12" spans="1:35" ht="14">
      <c r="A12" s="49"/>
      <c r="B12" s="57" t="s">
        <v>985</v>
      </c>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5"/>
    <row r="14" spans="1:35">
      <c r="G14" s="88" t="s">
        <v>985</v>
      </c>
      <c r="H14" s="88"/>
      <c r="U14" s="67" t="s">
        <v>768</v>
      </c>
      <c r="V14" s="431"/>
      <c r="W14" s="431"/>
      <c r="X14" s="431"/>
      <c r="Y14" s="431"/>
      <c r="Z14" s="431"/>
      <c r="AA14" s="431"/>
      <c r="AB14" s="431"/>
      <c r="AC14" s="431"/>
      <c r="AD14" s="419"/>
      <c r="AE14" s="419"/>
      <c r="AF14" s="419"/>
      <c r="AG14" s="419"/>
      <c r="AH14" s="419"/>
    </row>
    <row r="15" spans="1:35"/>
    <row r="17" spans="1:34" ht="14">
      <c r="A17" s="49"/>
      <c r="B17" s="57" t="s">
        <v>986</v>
      </c>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row r="19" spans="1:34">
      <c r="D19" s="429"/>
      <c r="E19" s="429"/>
      <c r="F19" s="429"/>
      <c r="N19" s="79"/>
      <c r="U19" t="s">
        <v>768</v>
      </c>
      <c r="V19" s="419"/>
      <c r="W19" s="419"/>
      <c r="X19" s="419"/>
      <c r="Y19" s="419"/>
      <c r="Z19" s="419"/>
      <c r="AA19" s="419"/>
      <c r="AB19" s="419"/>
      <c r="AC19" s="419"/>
      <c r="AD19" s="419"/>
      <c r="AE19" s="419"/>
      <c r="AF19" s="419"/>
      <c r="AG19" s="419"/>
      <c r="AH19" s="419"/>
    </row>
    <row r="20" spans="1:34">
      <c r="D20" s="429"/>
      <c r="E20" s="429"/>
      <c r="F20" s="429"/>
      <c r="N20" s="79"/>
      <c r="U20" t="s">
        <v>768</v>
      </c>
      <c r="V20" s="419"/>
      <c r="W20" s="419"/>
      <c r="X20" s="419"/>
      <c r="Y20" s="419"/>
      <c r="Z20" s="419"/>
      <c r="AA20" s="419"/>
      <c r="AB20" s="419"/>
      <c r="AC20" s="419"/>
      <c r="AD20" s="419"/>
      <c r="AE20" s="419"/>
      <c r="AF20" s="419"/>
      <c r="AG20" s="419"/>
      <c r="AH20" s="419"/>
    </row>
    <row r="21" spans="1:34">
      <c r="D21" s="429"/>
      <c r="E21" s="429"/>
      <c r="F21" s="429"/>
      <c r="N21" s="79"/>
      <c r="U21" t="s">
        <v>768</v>
      </c>
      <c r="V21" s="419"/>
      <c r="W21" s="419"/>
      <c r="X21" s="419"/>
      <c r="Y21" s="419"/>
      <c r="Z21" s="419"/>
      <c r="AA21" s="419"/>
      <c r="AB21" s="419"/>
      <c r="AC21" s="419"/>
      <c r="AD21" s="419"/>
      <c r="AE21" s="419"/>
      <c r="AF21" s="419"/>
      <c r="AG21" s="419"/>
      <c r="AH21" s="419"/>
    </row>
    <row r="22" spans="1:34">
      <c r="D22" s="429"/>
      <c r="E22" s="429"/>
      <c r="F22" s="429"/>
      <c r="U22" t="s">
        <v>768</v>
      </c>
      <c r="V22" s="419"/>
      <c r="W22" s="419"/>
      <c r="X22" s="419"/>
      <c r="Y22" s="419"/>
      <c r="Z22" s="419"/>
      <c r="AA22" s="419"/>
      <c r="AB22" s="419"/>
      <c r="AC22" s="419"/>
      <c r="AD22" s="419"/>
      <c r="AE22" s="419"/>
      <c r="AF22" s="419"/>
      <c r="AG22" s="419"/>
      <c r="AH22" s="419"/>
    </row>
    <row r="23" spans="1:34">
      <c r="D23" s="429"/>
      <c r="E23" s="429"/>
      <c r="F23" s="429"/>
      <c r="U23" t="s">
        <v>768</v>
      </c>
      <c r="V23" s="419"/>
      <c r="W23" s="419"/>
      <c r="X23" s="419"/>
      <c r="Y23" s="419"/>
      <c r="Z23" s="419"/>
      <c r="AA23" s="419"/>
      <c r="AB23" s="419"/>
      <c r="AC23" s="419"/>
      <c r="AD23" s="419"/>
      <c r="AE23" s="419"/>
      <c r="AF23" s="419"/>
      <c r="AG23" s="419"/>
      <c r="AH23" s="419"/>
    </row>
    <row r="24" spans="1:34">
      <c r="K24" s="74"/>
      <c r="U24" s="67" t="s">
        <v>768</v>
      </c>
      <c r="V24" s="421">
        <f>SUM(V19:V23)</f>
        <v>0</v>
      </c>
      <c r="W24" s="421">
        <f t="shared" ref="W24:AC24" si="0">SUM(W19:W23)</f>
        <v>0</v>
      </c>
      <c r="X24" s="421">
        <f t="shared" si="0"/>
        <v>0</v>
      </c>
      <c r="Y24" s="421">
        <f t="shared" si="0"/>
        <v>0</v>
      </c>
      <c r="Z24" s="421">
        <f t="shared" si="0"/>
        <v>0</v>
      </c>
      <c r="AA24" s="421">
        <f t="shared" si="0"/>
        <v>0</v>
      </c>
      <c r="AB24" s="421">
        <f t="shared" si="0"/>
        <v>0</v>
      </c>
      <c r="AC24" s="421">
        <f t="shared" si="0"/>
        <v>0</v>
      </c>
      <c r="AD24" s="421">
        <f>SUM(AD19:AD23)</f>
        <v>0</v>
      </c>
      <c r="AE24" s="421">
        <f t="shared" ref="AE24:AH24" si="1">SUM(AE19:AE23)</f>
        <v>0</v>
      </c>
      <c r="AF24" s="421">
        <f t="shared" si="1"/>
        <v>0</v>
      </c>
      <c r="AG24" s="421">
        <f t="shared" si="1"/>
        <v>0</v>
      </c>
      <c r="AH24" s="421">
        <f t="shared" si="1"/>
        <v>0</v>
      </c>
    </row>
    <row r="25" spans="1:34"/>
    <row r="26" spans="1:34"/>
    <row r="27" spans="1:34" ht="14">
      <c r="A27" s="49"/>
      <c r="B27" s="57" t="s">
        <v>987</v>
      </c>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row r="29" spans="1:34">
      <c r="D29" s="429"/>
      <c r="E29" s="429"/>
      <c r="F29" s="429"/>
      <c r="N29" s="79"/>
      <c r="U29" t="s">
        <v>768</v>
      </c>
      <c r="V29" s="419"/>
      <c r="W29" s="419"/>
      <c r="X29" s="419"/>
      <c r="Y29" s="419"/>
      <c r="Z29" s="419"/>
      <c r="AA29" s="419"/>
      <c r="AB29" s="419"/>
      <c r="AC29" s="419"/>
      <c r="AD29" s="419"/>
      <c r="AE29" s="419"/>
      <c r="AF29" s="419"/>
      <c r="AG29" s="419"/>
      <c r="AH29" s="419"/>
    </row>
    <row r="30" spans="1:34">
      <c r="D30" s="429"/>
      <c r="E30" s="429"/>
      <c r="F30" s="429"/>
      <c r="N30" s="79"/>
      <c r="U30" t="s">
        <v>768</v>
      </c>
      <c r="V30" s="419"/>
      <c r="W30" s="419"/>
      <c r="X30" s="419"/>
      <c r="Y30" s="419"/>
      <c r="Z30" s="419"/>
      <c r="AA30" s="419"/>
      <c r="AB30" s="419"/>
      <c r="AC30" s="419"/>
      <c r="AD30" s="419"/>
      <c r="AE30" s="419"/>
      <c r="AF30" s="419"/>
      <c r="AG30" s="419"/>
      <c r="AH30" s="419"/>
    </row>
    <row r="31" spans="1:34">
      <c r="D31" s="429"/>
      <c r="E31" s="429"/>
      <c r="F31" s="429"/>
      <c r="N31" s="79"/>
      <c r="U31" t="s">
        <v>768</v>
      </c>
      <c r="V31" s="419"/>
      <c r="W31" s="419"/>
      <c r="X31" s="419"/>
      <c r="Y31" s="419"/>
      <c r="Z31" s="419"/>
      <c r="AA31" s="419"/>
      <c r="AB31" s="419"/>
      <c r="AC31" s="419"/>
      <c r="AD31" s="419"/>
      <c r="AE31" s="419"/>
      <c r="AF31" s="419"/>
      <c r="AG31" s="419"/>
      <c r="AH31" s="419"/>
    </row>
    <row r="32" spans="1:34">
      <c r="D32" s="429"/>
      <c r="E32" s="429"/>
      <c r="F32" s="429"/>
      <c r="U32" t="s">
        <v>768</v>
      </c>
      <c r="V32" s="419"/>
      <c r="W32" s="419"/>
      <c r="X32" s="419"/>
      <c r="Y32" s="419"/>
      <c r="Z32" s="419"/>
      <c r="AA32" s="419"/>
      <c r="AB32" s="419"/>
      <c r="AC32" s="419"/>
      <c r="AD32" s="419"/>
      <c r="AE32" s="419"/>
      <c r="AF32" s="419"/>
      <c r="AG32" s="419"/>
      <c r="AH32" s="419"/>
    </row>
    <row r="33" spans="1:34">
      <c r="D33" s="429"/>
      <c r="E33" s="429"/>
      <c r="F33" s="429"/>
      <c r="U33" t="s">
        <v>768</v>
      </c>
      <c r="V33" s="419"/>
      <c r="W33" s="419"/>
      <c r="X33" s="419"/>
      <c r="Y33" s="419"/>
      <c r="Z33" s="419"/>
      <c r="AA33" s="419"/>
      <c r="AB33" s="419"/>
      <c r="AC33" s="419"/>
      <c r="AD33" s="419"/>
      <c r="AE33" s="419"/>
      <c r="AF33" s="419"/>
      <c r="AG33" s="419"/>
      <c r="AH33" s="419"/>
    </row>
    <row r="34" spans="1:34">
      <c r="K34" s="74"/>
      <c r="U34" s="67" t="s">
        <v>768</v>
      </c>
      <c r="V34" s="421">
        <f t="shared" ref="V34:AC34" si="2">SUM(V29:V33)</f>
        <v>0</v>
      </c>
      <c r="W34" s="421">
        <f t="shared" si="2"/>
        <v>0</v>
      </c>
      <c r="X34" s="421">
        <f t="shared" si="2"/>
        <v>0</v>
      </c>
      <c r="Y34" s="421">
        <f>SUM(Y29:Y33)</f>
        <v>0</v>
      </c>
      <c r="Z34" s="421">
        <f t="shared" si="2"/>
        <v>0</v>
      </c>
      <c r="AA34" s="421">
        <f t="shared" si="2"/>
        <v>0</v>
      </c>
      <c r="AB34" s="421">
        <f t="shared" si="2"/>
        <v>0</v>
      </c>
      <c r="AC34" s="421">
        <f t="shared" si="2"/>
        <v>0</v>
      </c>
      <c r="AD34" s="421">
        <f>SUM(AD29:AD33)</f>
        <v>0</v>
      </c>
      <c r="AE34" s="421">
        <f t="shared" ref="AE34:AH34" si="3">SUM(AE29:AE33)</f>
        <v>0</v>
      </c>
      <c r="AF34" s="421">
        <f t="shared" si="3"/>
        <v>0</v>
      </c>
      <c r="AG34" s="421">
        <f t="shared" si="3"/>
        <v>0</v>
      </c>
      <c r="AH34" s="421">
        <f t="shared" si="3"/>
        <v>0</v>
      </c>
    </row>
    <row r="35" spans="1:34"/>
    <row r="36" spans="1:34"/>
    <row r="37" spans="1:34" ht="14">
      <c r="A37" s="49"/>
      <c r="B37" s="57" t="s">
        <v>988</v>
      </c>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row r="39" spans="1:34">
      <c r="D39" s="429"/>
      <c r="E39" s="429"/>
      <c r="F39" s="429"/>
      <c r="N39" s="79"/>
      <c r="U39" t="s">
        <v>768</v>
      </c>
      <c r="V39" s="419"/>
      <c r="W39" s="419"/>
      <c r="X39" s="419"/>
      <c r="Y39" s="419"/>
      <c r="Z39" s="419"/>
      <c r="AA39" s="419"/>
      <c r="AB39" s="419"/>
      <c r="AC39" s="419"/>
      <c r="AD39" s="419"/>
      <c r="AE39" s="419"/>
      <c r="AF39" s="419"/>
      <c r="AG39" s="419"/>
      <c r="AH39" s="419"/>
    </row>
    <row r="40" spans="1:34">
      <c r="D40" s="429"/>
      <c r="E40" s="429"/>
      <c r="F40" s="429"/>
      <c r="N40" s="79"/>
      <c r="U40" t="s">
        <v>768</v>
      </c>
      <c r="V40" s="419"/>
      <c r="W40" s="419"/>
      <c r="X40" s="419"/>
      <c r="Y40" s="419"/>
      <c r="Z40" s="419"/>
      <c r="AA40" s="419"/>
      <c r="AB40" s="419"/>
      <c r="AC40" s="419"/>
      <c r="AD40" s="419"/>
      <c r="AE40" s="419"/>
      <c r="AF40" s="419"/>
      <c r="AG40" s="419"/>
      <c r="AH40" s="419"/>
    </row>
    <row r="41" spans="1:34">
      <c r="D41" s="429"/>
      <c r="E41" s="429"/>
      <c r="F41" s="429"/>
      <c r="N41" s="79"/>
      <c r="U41" t="s">
        <v>768</v>
      </c>
      <c r="V41" s="419"/>
      <c r="W41" s="419"/>
      <c r="X41" s="419"/>
      <c r="Y41" s="419"/>
      <c r="Z41" s="419"/>
      <c r="AA41" s="419"/>
      <c r="AB41" s="419"/>
      <c r="AC41" s="419"/>
      <c r="AD41" s="419"/>
      <c r="AE41" s="419"/>
      <c r="AF41" s="419"/>
      <c r="AG41" s="419"/>
      <c r="AH41" s="419"/>
    </row>
    <row r="42" spans="1:34">
      <c r="D42" s="429"/>
      <c r="E42" s="429"/>
      <c r="F42" s="429"/>
      <c r="U42" t="s">
        <v>768</v>
      </c>
      <c r="V42" s="419"/>
      <c r="W42" s="419"/>
      <c r="X42" s="419"/>
      <c r="Y42" s="419"/>
      <c r="Z42" s="419"/>
      <c r="AA42" s="419"/>
      <c r="AB42" s="419"/>
      <c r="AC42" s="419"/>
      <c r="AD42" s="419"/>
      <c r="AE42" s="419"/>
      <c r="AF42" s="419"/>
      <c r="AG42" s="419"/>
      <c r="AH42" s="419"/>
    </row>
    <row r="43" spans="1:34">
      <c r="D43" s="429"/>
      <c r="E43" s="429"/>
      <c r="F43" s="429"/>
      <c r="U43" t="s">
        <v>768</v>
      </c>
      <c r="V43" s="419"/>
      <c r="W43" s="419"/>
      <c r="X43" s="419"/>
      <c r="Y43" s="419"/>
      <c r="Z43" s="419"/>
      <c r="AA43" s="419"/>
      <c r="AB43" s="419"/>
      <c r="AC43" s="419"/>
      <c r="AD43" s="419"/>
      <c r="AE43" s="419"/>
      <c r="AF43" s="419"/>
      <c r="AG43" s="419"/>
      <c r="AH43" s="419"/>
    </row>
    <row r="44" spans="1:34">
      <c r="K44" s="74"/>
      <c r="U44" s="67" t="s">
        <v>768</v>
      </c>
      <c r="V44" s="421">
        <f t="shared" ref="V44:AC44" si="4">SUM(V39:V43)</f>
        <v>0</v>
      </c>
      <c r="W44" s="421">
        <f>SUM(W39:W43)</f>
        <v>0</v>
      </c>
      <c r="X44" s="421">
        <f t="shared" si="4"/>
        <v>0</v>
      </c>
      <c r="Y44" s="421">
        <f t="shared" si="4"/>
        <v>0</v>
      </c>
      <c r="Z44" s="421">
        <f t="shared" si="4"/>
        <v>0</v>
      </c>
      <c r="AA44" s="421">
        <f t="shared" si="4"/>
        <v>0</v>
      </c>
      <c r="AB44" s="421">
        <f t="shared" si="4"/>
        <v>0</v>
      </c>
      <c r="AC44" s="421">
        <f t="shared" si="4"/>
        <v>0</v>
      </c>
      <c r="AD44" s="421">
        <f>SUM(AD39:AD43)</f>
        <v>0</v>
      </c>
      <c r="AE44" s="421">
        <f t="shared" ref="AE44:AH44" si="5">SUM(AE39:AE43)</f>
        <v>0</v>
      </c>
      <c r="AF44" s="421">
        <f t="shared" si="5"/>
        <v>0</v>
      </c>
      <c r="AG44" s="421">
        <f t="shared" si="5"/>
        <v>0</v>
      </c>
      <c r="AH44" s="421">
        <f t="shared" si="5"/>
        <v>0</v>
      </c>
    </row>
    <row r="45" spans="1:34"/>
    <row r="46" spans="1:34"/>
    <row r="47" spans="1:34" ht="14">
      <c r="A47" s="49"/>
      <c r="B47" s="57" t="s">
        <v>989</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row r="49" spans="1:34">
      <c r="D49" s="429"/>
      <c r="E49" s="429"/>
      <c r="F49" s="429"/>
      <c r="N49" s="79"/>
      <c r="U49" t="s">
        <v>768</v>
      </c>
      <c r="V49" s="419"/>
      <c r="W49" s="419"/>
      <c r="X49" s="419"/>
      <c r="Y49" s="419"/>
      <c r="Z49" s="419"/>
      <c r="AA49" s="419"/>
      <c r="AB49" s="419"/>
      <c r="AC49" s="419"/>
      <c r="AD49" s="419"/>
      <c r="AE49" s="419"/>
      <c r="AF49" s="419"/>
      <c r="AG49" s="419"/>
      <c r="AH49" s="419"/>
    </row>
    <row r="50" spans="1:34">
      <c r="D50" s="429"/>
      <c r="E50" s="429"/>
      <c r="F50" s="429"/>
      <c r="N50" s="79"/>
      <c r="U50" t="s">
        <v>768</v>
      </c>
      <c r="V50" s="419"/>
      <c r="W50" s="419"/>
      <c r="X50" s="419"/>
      <c r="Y50" s="419"/>
      <c r="Z50" s="419"/>
      <c r="AA50" s="419"/>
      <c r="AB50" s="419"/>
      <c r="AC50" s="419"/>
      <c r="AD50" s="419"/>
      <c r="AE50" s="419"/>
      <c r="AF50" s="419"/>
      <c r="AG50" s="419"/>
      <c r="AH50" s="419"/>
    </row>
    <row r="51" spans="1:34">
      <c r="D51" s="429"/>
      <c r="E51" s="429"/>
      <c r="F51" s="429"/>
      <c r="N51" s="79"/>
      <c r="U51" t="s">
        <v>768</v>
      </c>
      <c r="V51" s="419"/>
      <c r="W51" s="419"/>
      <c r="X51" s="419"/>
      <c r="Y51" s="419"/>
      <c r="Z51" s="419"/>
      <c r="AA51" s="419"/>
      <c r="AB51" s="419"/>
      <c r="AC51" s="419"/>
      <c r="AD51" s="419"/>
      <c r="AE51" s="419"/>
      <c r="AF51" s="419"/>
      <c r="AG51" s="419"/>
      <c r="AH51" s="419"/>
    </row>
    <row r="52" spans="1:34">
      <c r="D52" s="429"/>
      <c r="E52" s="429"/>
      <c r="F52" s="429"/>
      <c r="U52" t="s">
        <v>768</v>
      </c>
      <c r="V52" s="419"/>
      <c r="W52" s="419"/>
      <c r="X52" s="419"/>
      <c r="Y52" s="419"/>
      <c r="Z52" s="419"/>
      <c r="AA52" s="419"/>
      <c r="AB52" s="419"/>
      <c r="AC52" s="419"/>
      <c r="AD52" s="419"/>
      <c r="AE52" s="419"/>
      <c r="AF52" s="419"/>
      <c r="AG52" s="419"/>
      <c r="AH52" s="419"/>
    </row>
    <row r="53" spans="1:34">
      <c r="D53" s="429"/>
      <c r="E53" s="429"/>
      <c r="F53" s="429"/>
      <c r="U53" t="s">
        <v>768</v>
      </c>
      <c r="V53" s="419"/>
      <c r="W53" s="419"/>
      <c r="X53" s="419"/>
      <c r="Y53" s="419"/>
      <c r="Z53" s="419"/>
      <c r="AA53" s="419"/>
      <c r="AB53" s="419"/>
      <c r="AC53" s="419"/>
      <c r="AD53" s="419"/>
      <c r="AE53" s="419"/>
      <c r="AF53" s="419"/>
      <c r="AG53" s="419"/>
      <c r="AH53" s="419"/>
    </row>
    <row r="54" spans="1:34">
      <c r="K54" s="74"/>
      <c r="U54" s="67" t="s">
        <v>768</v>
      </c>
      <c r="V54" s="421">
        <f t="shared" ref="V54:AC54" si="6">SUM(V49:V53)</f>
        <v>0</v>
      </c>
      <c r="W54" s="421">
        <f t="shared" si="6"/>
        <v>0</v>
      </c>
      <c r="X54" s="421">
        <f t="shared" si="6"/>
        <v>0</v>
      </c>
      <c r="Y54" s="421">
        <f t="shared" si="6"/>
        <v>0</v>
      </c>
      <c r="Z54" s="421">
        <f t="shared" si="6"/>
        <v>0</v>
      </c>
      <c r="AA54" s="421">
        <f>SUM(AA49:AA53)</f>
        <v>0</v>
      </c>
      <c r="AB54" s="421">
        <f t="shared" si="6"/>
        <v>0</v>
      </c>
      <c r="AC54" s="421">
        <f t="shared" si="6"/>
        <v>0</v>
      </c>
      <c r="AD54" s="421">
        <f>SUM(AD49:AD53)</f>
        <v>0</v>
      </c>
      <c r="AE54" s="421">
        <f t="shared" ref="AE54:AH54" si="7">SUM(AE49:AE53)</f>
        <v>0</v>
      </c>
      <c r="AF54" s="421">
        <f t="shared" si="7"/>
        <v>0</v>
      </c>
      <c r="AG54" s="421">
        <f t="shared" si="7"/>
        <v>0</v>
      </c>
      <c r="AH54" s="421">
        <f t="shared" si="7"/>
        <v>0</v>
      </c>
    </row>
    <row r="55" spans="1:34"/>
    <row r="56" spans="1:34"/>
    <row r="57" spans="1:34" ht="14">
      <c r="A57" s="49"/>
      <c r="B57" s="57" t="s">
        <v>990</v>
      </c>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row r="59" spans="1:34">
      <c r="D59" s="429"/>
      <c r="E59" s="429"/>
      <c r="F59" s="429"/>
      <c r="N59" s="79"/>
      <c r="U59" t="s">
        <v>768</v>
      </c>
      <c r="V59" s="419"/>
      <c r="W59" s="419"/>
      <c r="X59" s="419"/>
      <c r="Y59" s="419"/>
      <c r="Z59" s="419"/>
      <c r="AA59" s="419"/>
      <c r="AB59" s="419"/>
      <c r="AC59" s="419"/>
      <c r="AD59" s="419"/>
      <c r="AE59" s="419"/>
      <c r="AF59" s="419"/>
      <c r="AG59" s="419"/>
      <c r="AH59" s="419"/>
    </row>
    <row r="60" spans="1:34">
      <c r="D60" s="429"/>
      <c r="E60" s="429"/>
      <c r="F60" s="429"/>
      <c r="N60" s="79"/>
      <c r="U60" t="s">
        <v>768</v>
      </c>
      <c r="V60" s="419"/>
      <c r="W60" s="419"/>
      <c r="X60" s="419"/>
      <c r="Y60" s="419"/>
      <c r="Z60" s="419"/>
      <c r="AA60" s="419"/>
      <c r="AB60" s="419"/>
      <c r="AC60" s="419"/>
      <c r="AD60" s="419"/>
      <c r="AE60" s="419"/>
      <c r="AF60" s="419"/>
      <c r="AG60" s="419"/>
      <c r="AH60" s="419"/>
    </row>
    <row r="61" spans="1:34">
      <c r="D61" s="429"/>
      <c r="E61" s="429"/>
      <c r="F61" s="429"/>
      <c r="N61" s="79"/>
      <c r="U61" t="s">
        <v>768</v>
      </c>
      <c r="V61" s="419"/>
      <c r="W61" s="419"/>
      <c r="X61" s="419"/>
      <c r="Y61" s="419"/>
      <c r="Z61" s="419"/>
      <c r="AA61" s="419"/>
      <c r="AB61" s="419"/>
      <c r="AC61" s="419"/>
      <c r="AD61" s="419"/>
      <c r="AE61" s="419"/>
      <c r="AF61" s="419"/>
      <c r="AG61" s="419"/>
      <c r="AH61" s="419"/>
    </row>
    <row r="62" spans="1:34">
      <c r="D62" s="429"/>
      <c r="E62" s="429"/>
      <c r="F62" s="429"/>
      <c r="U62" t="s">
        <v>768</v>
      </c>
      <c r="V62" s="419"/>
      <c r="W62" s="419"/>
      <c r="X62" s="419"/>
      <c r="Y62" s="419"/>
      <c r="Z62" s="419"/>
      <c r="AA62" s="419"/>
      <c r="AB62" s="419"/>
      <c r="AC62" s="419"/>
      <c r="AD62" s="419"/>
      <c r="AE62" s="419"/>
      <c r="AF62" s="419"/>
      <c r="AG62" s="419"/>
      <c r="AH62" s="419"/>
    </row>
    <row r="63" spans="1:34">
      <c r="D63" s="429"/>
      <c r="E63" s="429"/>
      <c r="F63" s="429"/>
      <c r="U63" t="s">
        <v>768</v>
      </c>
      <c r="V63" s="419"/>
      <c r="W63" s="419"/>
      <c r="X63" s="419"/>
      <c r="Y63" s="419"/>
      <c r="Z63" s="419"/>
      <c r="AA63" s="419"/>
      <c r="AB63" s="419"/>
      <c r="AC63" s="419"/>
      <c r="AD63" s="419"/>
      <c r="AE63" s="419"/>
      <c r="AF63" s="419"/>
      <c r="AG63" s="419"/>
      <c r="AH63" s="419"/>
    </row>
    <row r="64" spans="1:34">
      <c r="K64" s="74"/>
      <c r="U64" s="67" t="s">
        <v>768</v>
      </c>
      <c r="V64" s="421">
        <f t="shared" ref="V64:AC64" si="8">SUM(V59:V63)</f>
        <v>0</v>
      </c>
      <c r="W64" s="421">
        <f t="shared" si="8"/>
        <v>0</v>
      </c>
      <c r="X64" s="421">
        <f t="shared" si="8"/>
        <v>0</v>
      </c>
      <c r="Y64" s="421">
        <f t="shared" si="8"/>
        <v>0</v>
      </c>
      <c r="Z64" s="421">
        <f t="shared" si="8"/>
        <v>0</v>
      </c>
      <c r="AA64" s="421">
        <f t="shared" si="8"/>
        <v>0</v>
      </c>
      <c r="AB64" s="421">
        <f t="shared" si="8"/>
        <v>0</v>
      </c>
      <c r="AC64" s="421">
        <f t="shared" si="8"/>
        <v>0</v>
      </c>
      <c r="AD64" s="421">
        <f>SUM(AD59:AD63)</f>
        <v>0</v>
      </c>
      <c r="AE64" s="421">
        <f t="shared" ref="AE64:AH64" si="9">SUM(AE59:AE63)</f>
        <v>0</v>
      </c>
      <c r="AF64" s="421">
        <f t="shared" si="9"/>
        <v>0</v>
      </c>
      <c r="AG64" s="421">
        <f t="shared" si="9"/>
        <v>0</v>
      </c>
      <c r="AH64" s="421">
        <f t="shared" si="9"/>
        <v>0</v>
      </c>
    </row>
    <row r="65" spans="1:34"/>
    <row r="66" spans="1:34"/>
    <row r="67" spans="1:34" ht="14">
      <c r="A67" s="49"/>
      <c r="B67" s="57" t="s">
        <v>991</v>
      </c>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row r="69" spans="1:34">
      <c r="D69" s="429"/>
      <c r="E69" s="429"/>
      <c r="F69" s="429"/>
      <c r="N69" s="79"/>
      <c r="U69" t="s">
        <v>768</v>
      </c>
      <c r="V69" s="419"/>
      <c r="W69" s="419"/>
      <c r="X69" s="419"/>
      <c r="Y69" s="419"/>
      <c r="Z69" s="419"/>
      <c r="AA69" s="419"/>
      <c r="AB69" s="419"/>
      <c r="AC69" s="419"/>
      <c r="AD69" s="419"/>
      <c r="AE69" s="419"/>
      <c r="AF69" s="419"/>
      <c r="AG69" s="419"/>
      <c r="AH69" s="419"/>
    </row>
    <row r="70" spans="1:34">
      <c r="D70" s="429"/>
      <c r="E70" s="429"/>
      <c r="F70" s="429"/>
      <c r="N70" s="79"/>
      <c r="U70" t="s">
        <v>768</v>
      </c>
      <c r="V70" s="419"/>
      <c r="W70" s="419"/>
      <c r="X70" s="419"/>
      <c r="Y70" s="419"/>
      <c r="Z70" s="419"/>
      <c r="AA70" s="419"/>
      <c r="AB70" s="419"/>
      <c r="AC70" s="419"/>
      <c r="AD70" s="419"/>
      <c r="AE70" s="419"/>
      <c r="AF70" s="419"/>
      <c r="AG70" s="419"/>
      <c r="AH70" s="419"/>
    </row>
    <row r="71" spans="1:34">
      <c r="D71" s="429"/>
      <c r="E71" s="429"/>
      <c r="F71" s="429"/>
      <c r="N71" s="79"/>
      <c r="U71" t="s">
        <v>768</v>
      </c>
      <c r="V71" s="419"/>
      <c r="W71" s="419"/>
      <c r="X71" s="419"/>
      <c r="Y71" s="419"/>
      <c r="Z71" s="419"/>
      <c r="AA71" s="419"/>
      <c r="AB71" s="419"/>
      <c r="AC71" s="419"/>
      <c r="AD71" s="419"/>
      <c r="AE71" s="419"/>
      <c r="AF71" s="419"/>
      <c r="AG71" s="419"/>
      <c r="AH71" s="419"/>
    </row>
    <row r="72" spans="1:34">
      <c r="D72" s="429"/>
      <c r="E72" s="429"/>
      <c r="F72" s="429"/>
      <c r="U72" t="s">
        <v>768</v>
      </c>
      <c r="V72" s="419"/>
      <c r="W72" s="419"/>
      <c r="X72" s="419"/>
      <c r="Y72" s="419"/>
      <c r="Z72" s="419"/>
      <c r="AA72" s="419"/>
      <c r="AB72" s="419"/>
      <c r="AC72" s="419"/>
      <c r="AD72" s="419"/>
      <c r="AE72" s="419"/>
      <c r="AF72" s="419"/>
      <c r="AG72" s="419"/>
      <c r="AH72" s="419"/>
    </row>
    <row r="73" spans="1:34">
      <c r="D73" s="429"/>
      <c r="E73" s="429"/>
      <c r="F73" s="429"/>
      <c r="U73" t="s">
        <v>768</v>
      </c>
      <c r="V73" s="419"/>
      <c r="W73" s="419"/>
      <c r="X73" s="419"/>
      <c r="Y73" s="419"/>
      <c r="Z73" s="419"/>
      <c r="AA73" s="419"/>
      <c r="AB73" s="419"/>
      <c r="AC73" s="419"/>
      <c r="AD73" s="419"/>
      <c r="AE73" s="419"/>
      <c r="AF73" s="419"/>
      <c r="AG73" s="419"/>
      <c r="AH73" s="419"/>
    </row>
    <row r="74" spans="1:34">
      <c r="K74" s="74"/>
      <c r="U74" s="67" t="s">
        <v>768</v>
      </c>
      <c r="V74" s="421">
        <f t="shared" ref="V74:AC74" si="10">SUM(V69:V73)</f>
        <v>0</v>
      </c>
      <c r="W74" s="421">
        <f t="shared" si="10"/>
        <v>0</v>
      </c>
      <c r="X74" s="421">
        <f t="shared" si="10"/>
        <v>0</v>
      </c>
      <c r="Y74" s="421">
        <f t="shared" si="10"/>
        <v>0</v>
      </c>
      <c r="Z74" s="421">
        <f t="shared" si="10"/>
        <v>0</v>
      </c>
      <c r="AA74" s="421">
        <f t="shared" si="10"/>
        <v>0</v>
      </c>
      <c r="AB74" s="421">
        <f t="shared" si="10"/>
        <v>0</v>
      </c>
      <c r="AC74" s="421">
        <f t="shared" si="10"/>
        <v>0</v>
      </c>
      <c r="AD74" s="421">
        <f>SUM(AD69:AD73)</f>
        <v>0</v>
      </c>
      <c r="AE74" s="421">
        <f t="shared" ref="AE74:AH74" si="11">SUM(AE69:AE73)</f>
        <v>0</v>
      </c>
      <c r="AF74" s="421">
        <f t="shared" si="11"/>
        <v>0</v>
      </c>
      <c r="AG74" s="421">
        <f t="shared" si="11"/>
        <v>0</v>
      </c>
      <c r="AH74" s="421">
        <f t="shared" si="11"/>
        <v>0</v>
      </c>
    </row>
    <row r="75" spans="1:34"/>
    <row r="76" spans="1:34" ht="14">
      <c r="A76" s="49"/>
      <c r="B76" s="57" t="s">
        <v>992</v>
      </c>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row r="78" spans="1:34">
      <c r="D78" s="429"/>
      <c r="E78" s="429"/>
      <c r="F78" s="429"/>
      <c r="N78" s="79"/>
      <c r="U78" t="s">
        <v>768</v>
      </c>
      <c r="V78" s="419"/>
      <c r="W78" s="419"/>
      <c r="X78" s="419"/>
      <c r="Y78" s="419"/>
      <c r="Z78" s="419"/>
      <c r="AA78" s="419"/>
      <c r="AB78" s="419"/>
      <c r="AC78" s="419"/>
      <c r="AD78" s="419"/>
      <c r="AE78" s="419"/>
      <c r="AF78" s="419"/>
      <c r="AG78" s="419"/>
      <c r="AH78" s="419"/>
    </row>
    <row r="79" spans="1:34">
      <c r="D79" s="429"/>
      <c r="E79" s="429"/>
      <c r="F79" s="429"/>
      <c r="N79" s="79"/>
      <c r="U79" t="s">
        <v>768</v>
      </c>
      <c r="V79" s="419"/>
      <c r="W79" s="419"/>
      <c r="X79" s="419"/>
      <c r="Y79" s="419"/>
      <c r="Z79" s="419"/>
      <c r="AA79" s="419"/>
      <c r="AB79" s="419"/>
      <c r="AC79" s="419"/>
      <c r="AD79" s="419"/>
      <c r="AE79" s="419"/>
      <c r="AF79" s="419"/>
      <c r="AG79" s="419"/>
      <c r="AH79" s="419"/>
    </row>
    <row r="80" spans="1:34">
      <c r="D80" s="429"/>
      <c r="E80" s="429"/>
      <c r="F80" s="429"/>
      <c r="N80" s="79"/>
      <c r="U80" t="s">
        <v>768</v>
      </c>
      <c r="V80" s="419"/>
      <c r="W80" s="419"/>
      <c r="X80" s="419"/>
      <c r="Y80" s="419"/>
      <c r="Z80" s="419"/>
      <c r="AA80" s="419"/>
      <c r="AB80" s="419"/>
      <c r="AC80" s="419"/>
      <c r="AD80" s="419"/>
      <c r="AE80" s="419"/>
      <c r="AF80" s="419"/>
      <c r="AG80" s="419"/>
      <c r="AH80" s="419"/>
    </row>
    <row r="81" spans="4:34">
      <c r="D81" s="429"/>
      <c r="E81" s="429"/>
      <c r="F81" s="429"/>
      <c r="U81" t="s">
        <v>768</v>
      </c>
      <c r="V81" s="419"/>
      <c r="W81" s="419"/>
      <c r="X81" s="419"/>
      <c r="Y81" s="419"/>
      <c r="Z81" s="419"/>
      <c r="AA81" s="419"/>
      <c r="AB81" s="419"/>
      <c r="AC81" s="419"/>
      <c r="AD81" s="419"/>
      <c r="AE81" s="419"/>
      <c r="AF81" s="419"/>
      <c r="AG81" s="419"/>
      <c r="AH81" s="419"/>
    </row>
    <row r="82" spans="4:34">
      <c r="D82" s="429"/>
      <c r="E82" s="429"/>
      <c r="F82" s="429"/>
      <c r="U82" t="s">
        <v>768</v>
      </c>
      <c r="V82" s="419"/>
      <c r="W82" s="419"/>
      <c r="X82" s="419"/>
      <c r="Y82" s="419"/>
      <c r="Z82" s="419"/>
      <c r="AA82" s="419"/>
      <c r="AB82" s="419"/>
      <c r="AC82" s="419"/>
      <c r="AD82" s="419"/>
      <c r="AE82" s="419"/>
      <c r="AF82" s="419"/>
      <c r="AG82" s="419"/>
      <c r="AH82" s="419"/>
    </row>
    <row r="83" spans="4:34">
      <c r="K83" s="74"/>
      <c r="U83" s="67" t="s">
        <v>768</v>
      </c>
      <c r="V83" s="421">
        <f t="shared" ref="V83:AC83" si="12">SUM(V78:V82)</f>
        <v>0</v>
      </c>
      <c r="W83" s="421">
        <f t="shared" si="12"/>
        <v>0</v>
      </c>
      <c r="X83" s="421">
        <f t="shared" si="12"/>
        <v>0</v>
      </c>
      <c r="Y83" s="421">
        <f t="shared" si="12"/>
        <v>0</v>
      </c>
      <c r="Z83" s="421">
        <f t="shared" si="12"/>
        <v>0</v>
      </c>
      <c r="AA83" s="421">
        <f>SUM(AA78:AA82)</f>
        <v>0</v>
      </c>
      <c r="AB83" s="421">
        <f t="shared" si="12"/>
        <v>0</v>
      </c>
      <c r="AC83" s="421">
        <f t="shared" si="12"/>
        <v>0</v>
      </c>
      <c r="AD83" s="421">
        <f>SUM(AD78:AD82)</f>
        <v>0</v>
      </c>
      <c r="AE83" s="421">
        <f t="shared" ref="AE83:AH83" si="13">SUM(AE78:AE82)</f>
        <v>0</v>
      </c>
      <c r="AF83" s="421">
        <f t="shared" si="13"/>
        <v>0</v>
      </c>
      <c r="AG83" s="421">
        <f t="shared" si="13"/>
        <v>0</v>
      </c>
      <c r="AH83" s="421">
        <f t="shared" si="13"/>
        <v>0</v>
      </c>
    </row>
    <row r="84" spans="4:34">
      <c r="K84" s="74"/>
      <c r="U84" s="67"/>
    </row>
  </sheetData>
  <mergeCells count="2">
    <mergeCell ref="AD7:AH7"/>
    <mergeCell ref="V7:AC7"/>
  </mergeCells>
  <phoneticPr fontId="107"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82A-E632-4BDA-B15F-F80843E17E5A}">
  <sheetPr codeName="Sheet30">
    <tabColor rgb="FF7030A0"/>
    <pageSetUpPr autoPageBreaks="0"/>
  </sheetPr>
  <dimension ref="A1:AL83"/>
  <sheetViews>
    <sheetView zoomScaleNormal="100" workbookViewId="0">
      <selection activeCell="H14" sqref="H14"/>
    </sheetView>
  </sheetViews>
  <sheetFormatPr defaultColWidth="0" defaultRowHeight="13.5" zeroHeight="1"/>
  <cols>
    <col min="1" max="1" width="1.765625" customWidth="1"/>
    <col min="2" max="3" width="9.23046875" customWidth="1"/>
    <col min="4" max="6" width="22.61328125" customWidth="1"/>
    <col min="7" max="7" width="56.84375" bestFit="1" customWidth="1"/>
    <col min="8" max="8" width="39.23046875" bestFit="1" customWidth="1"/>
    <col min="9" max="21" width="1.765625" customWidth="1"/>
    <col min="22" max="22" width="15.23046875" bestFit="1" customWidth="1"/>
    <col min="23" max="28" width="9.23046875" customWidth="1"/>
    <col min="29" max="38" width="0" hidden="1" customWidth="1"/>
    <col min="39" max="16384" width="9.23046875" hidden="1"/>
  </cols>
  <sheetData>
    <row r="1" spans="1:28"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row>
    <row r="4" spans="1:28" ht="25.5" thickBot="1">
      <c r="A4" s="27" t="s">
        <v>64</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row r="7" spans="1:28">
      <c r="W7" s="500" t="s">
        <v>280</v>
      </c>
      <c r="X7" s="501"/>
      <c r="Y7" s="501"/>
      <c r="Z7" s="501"/>
      <c r="AA7" s="502"/>
    </row>
    <row r="8" spans="1:28">
      <c r="A8" s="67"/>
      <c r="B8" s="67"/>
      <c r="C8" s="67"/>
      <c r="D8" s="67" t="s">
        <v>980</v>
      </c>
      <c r="E8" s="67" t="s">
        <v>981</v>
      </c>
      <c r="F8" s="67" t="s">
        <v>993</v>
      </c>
      <c r="G8" s="67" t="s">
        <v>946</v>
      </c>
      <c r="H8" s="67"/>
      <c r="I8" s="77" t="s">
        <v>800</v>
      </c>
      <c r="J8" s="77" t="s">
        <v>801</v>
      </c>
      <c r="K8" s="77" t="s">
        <v>802</v>
      </c>
      <c r="L8" s="77" t="s">
        <v>803</v>
      </c>
      <c r="M8" s="77" t="s">
        <v>804</v>
      </c>
      <c r="N8" s="77" t="s">
        <v>805</v>
      </c>
      <c r="O8" s="77" t="s">
        <v>806</v>
      </c>
      <c r="P8" s="77" t="s">
        <v>807</v>
      </c>
      <c r="Q8" s="77" t="s">
        <v>808</v>
      </c>
      <c r="R8" s="77" t="s">
        <v>809</v>
      </c>
      <c r="S8" s="77" t="s">
        <v>810</v>
      </c>
      <c r="T8" s="77" t="s">
        <v>811</v>
      </c>
      <c r="U8" s="77" t="s">
        <v>812</v>
      </c>
      <c r="V8" s="67" t="s">
        <v>256</v>
      </c>
      <c r="W8" s="345" t="s">
        <v>208</v>
      </c>
      <c r="X8" s="345" t="s">
        <v>7</v>
      </c>
      <c r="Y8" s="345" t="s">
        <v>211</v>
      </c>
      <c r="Z8" s="345" t="s">
        <v>212</v>
      </c>
      <c r="AA8" s="345" t="s">
        <v>213</v>
      </c>
    </row>
    <row r="9" spans="1:28">
      <c r="I9" s="67"/>
      <c r="J9" s="67"/>
      <c r="K9" s="67"/>
      <c r="L9" s="67"/>
      <c r="M9" s="67"/>
      <c r="N9" s="67"/>
      <c r="O9" s="67"/>
    </row>
    <row r="10" spans="1:28">
      <c r="A10" s="58"/>
      <c r="B10" s="78"/>
      <c r="C10" s="58"/>
      <c r="D10" s="58"/>
      <c r="E10" s="58"/>
      <c r="F10" s="58"/>
      <c r="G10" s="58"/>
      <c r="H10" s="58"/>
      <c r="I10" s="58"/>
      <c r="J10" s="58"/>
      <c r="K10" s="58"/>
      <c r="L10" s="58"/>
      <c r="M10" s="58"/>
      <c r="N10" s="58"/>
      <c r="O10" s="58"/>
      <c r="P10" s="58"/>
      <c r="Q10" s="58"/>
      <c r="R10" s="58"/>
      <c r="S10" s="58"/>
      <c r="T10" s="58"/>
      <c r="U10" s="58"/>
      <c r="V10" s="58"/>
      <c r="W10" s="58"/>
      <c r="X10" s="58"/>
      <c r="Y10" s="58"/>
      <c r="Z10" s="58"/>
      <c r="AA10" s="58"/>
    </row>
    <row r="11" spans="1:28"/>
    <row r="12" spans="1:28" ht="14">
      <c r="A12" s="49"/>
      <c r="B12" s="57" t="s">
        <v>994</v>
      </c>
      <c r="C12" s="58"/>
      <c r="D12" s="58"/>
      <c r="E12" s="58"/>
      <c r="F12" s="58"/>
      <c r="G12" s="58"/>
      <c r="H12" s="58"/>
      <c r="I12" s="58"/>
      <c r="J12" s="58"/>
      <c r="K12" s="58"/>
      <c r="L12" s="58"/>
      <c r="M12" s="58"/>
      <c r="N12" s="58"/>
      <c r="O12" s="58"/>
      <c r="P12" s="58"/>
      <c r="Q12" s="58"/>
      <c r="R12" s="58"/>
      <c r="S12" s="58"/>
      <c r="T12" s="58"/>
      <c r="U12" s="58"/>
      <c r="V12" s="58"/>
      <c r="W12" s="58"/>
      <c r="X12" s="58"/>
      <c r="Y12" s="58"/>
      <c r="Z12" s="58"/>
      <c r="AA12" s="58"/>
    </row>
    <row r="13" spans="1:28"/>
    <row r="14" spans="1:28">
      <c r="H14" s="88" t="s">
        <v>994</v>
      </c>
      <c r="V14" s="67" t="s">
        <v>768</v>
      </c>
      <c r="W14" s="432"/>
      <c r="X14" s="432"/>
      <c r="Y14" s="432"/>
      <c r="Z14" s="432"/>
      <c r="AA14" s="432"/>
    </row>
    <row r="15" spans="1:28"/>
    <row r="16" spans="1:28" ht="14">
      <c r="A16" s="49"/>
      <c r="B16" s="57" t="s">
        <v>995</v>
      </c>
      <c r="C16" s="58"/>
      <c r="D16" s="58"/>
      <c r="E16" s="58"/>
      <c r="F16" s="58"/>
      <c r="G16" s="58"/>
      <c r="H16" s="58"/>
      <c r="I16" s="58"/>
      <c r="J16" s="58"/>
      <c r="K16" s="58"/>
      <c r="L16" s="58"/>
      <c r="M16" s="58"/>
      <c r="N16" s="58"/>
      <c r="O16" s="58"/>
      <c r="P16" s="58"/>
      <c r="Q16" s="58"/>
      <c r="R16" s="58"/>
      <c r="S16" s="58"/>
      <c r="T16" s="58"/>
      <c r="U16" s="58"/>
      <c r="V16" s="58"/>
      <c r="W16" s="58"/>
      <c r="X16" s="58"/>
      <c r="Y16" s="58"/>
      <c r="Z16" s="58"/>
      <c r="AA16" s="58"/>
    </row>
    <row r="17" spans="1:27"/>
    <row r="18" spans="1:27">
      <c r="D18" s="419"/>
      <c r="E18" s="419"/>
      <c r="F18" s="419"/>
      <c r="G18" s="419"/>
      <c r="O18" s="79"/>
      <c r="V18" t="s">
        <v>768</v>
      </c>
      <c r="W18" s="419"/>
      <c r="X18" s="419"/>
      <c r="Y18" s="419"/>
      <c r="Z18" s="419"/>
      <c r="AA18" s="419"/>
    </row>
    <row r="19" spans="1:27">
      <c r="D19" s="419"/>
      <c r="E19" s="419"/>
      <c r="F19" s="419"/>
      <c r="G19" s="419"/>
      <c r="O19" s="79"/>
      <c r="V19" t="s">
        <v>768</v>
      </c>
      <c r="W19" s="419"/>
      <c r="X19" s="419"/>
      <c r="Y19" s="419"/>
      <c r="Z19" s="419"/>
      <c r="AA19" s="419"/>
    </row>
    <row r="20" spans="1:27">
      <c r="D20" s="419"/>
      <c r="E20" s="419"/>
      <c r="F20" s="419"/>
      <c r="G20" s="419"/>
      <c r="O20" s="79"/>
      <c r="V20" t="s">
        <v>768</v>
      </c>
      <c r="W20" s="419"/>
      <c r="X20" s="419"/>
      <c r="Y20" s="419"/>
      <c r="Z20" s="419"/>
      <c r="AA20" s="419"/>
    </row>
    <row r="21" spans="1:27">
      <c r="D21" s="419"/>
      <c r="E21" s="419"/>
      <c r="F21" s="419"/>
      <c r="G21" s="419"/>
      <c r="V21" t="s">
        <v>768</v>
      </c>
      <c r="W21" s="419"/>
      <c r="X21" s="419"/>
      <c r="Y21" s="419"/>
      <c r="Z21" s="419"/>
      <c r="AA21" s="419"/>
    </row>
    <row r="22" spans="1:27">
      <c r="D22" s="419"/>
      <c r="E22" s="419"/>
      <c r="F22" s="419"/>
      <c r="G22" s="419"/>
      <c r="V22" t="s">
        <v>768</v>
      </c>
      <c r="W22" s="419"/>
      <c r="X22" s="419"/>
      <c r="Y22" s="419"/>
      <c r="Z22" s="419"/>
      <c r="AA22" s="419"/>
    </row>
    <row r="23" spans="1:27">
      <c r="L23" s="74"/>
      <c r="V23" s="67" t="s">
        <v>768</v>
      </c>
      <c r="W23" s="421">
        <f>SUM(W18:W22)</f>
        <v>0</v>
      </c>
      <c r="X23" s="421">
        <f t="shared" ref="X23:AA23" si="0">SUM(X18:X22)</f>
        <v>0</v>
      </c>
      <c r="Y23" s="421">
        <f t="shared" si="0"/>
        <v>0</v>
      </c>
      <c r="Z23" s="421">
        <f t="shared" si="0"/>
        <v>0</v>
      </c>
      <c r="AA23" s="421">
        <f t="shared" si="0"/>
        <v>0</v>
      </c>
    </row>
    <row r="24" spans="1:27"/>
    <row r="25" spans="1:27"/>
    <row r="26" spans="1:27" ht="14">
      <c r="A26" s="49"/>
      <c r="B26" s="57" t="s">
        <v>996</v>
      </c>
      <c r="C26" s="58"/>
      <c r="D26" s="58"/>
      <c r="E26" s="58"/>
      <c r="F26" s="58"/>
      <c r="G26" s="58"/>
      <c r="H26" s="58"/>
      <c r="I26" s="58"/>
      <c r="J26" s="58"/>
      <c r="K26" s="58"/>
      <c r="L26" s="58"/>
      <c r="M26" s="58"/>
      <c r="N26" s="58"/>
      <c r="O26" s="58"/>
      <c r="P26" s="58"/>
      <c r="Q26" s="58"/>
      <c r="R26" s="58"/>
      <c r="S26" s="58"/>
      <c r="T26" s="58"/>
      <c r="U26" s="58"/>
      <c r="V26" s="58"/>
      <c r="W26" s="58"/>
      <c r="X26" s="58"/>
      <c r="Y26" s="58"/>
      <c r="Z26" s="58"/>
      <c r="AA26" s="58"/>
    </row>
    <row r="27" spans="1:27"/>
    <row r="28" spans="1:27">
      <c r="D28" s="419"/>
      <c r="E28" s="419"/>
      <c r="F28" s="419"/>
      <c r="G28" s="419"/>
      <c r="O28" s="79"/>
      <c r="V28" t="s">
        <v>768</v>
      </c>
      <c r="W28" s="419"/>
      <c r="X28" s="419"/>
      <c r="Y28" s="419"/>
      <c r="Z28" s="419"/>
      <c r="AA28" s="419"/>
    </row>
    <row r="29" spans="1:27">
      <c r="D29" s="419"/>
      <c r="E29" s="419"/>
      <c r="F29" s="419"/>
      <c r="G29" s="419"/>
      <c r="O29" s="79"/>
      <c r="V29" t="s">
        <v>768</v>
      </c>
      <c r="W29" s="419"/>
      <c r="X29" s="419"/>
      <c r="Y29" s="419"/>
      <c r="Z29" s="419"/>
      <c r="AA29" s="419"/>
    </row>
    <row r="30" spans="1:27">
      <c r="D30" s="419"/>
      <c r="E30" s="419"/>
      <c r="F30" s="419"/>
      <c r="G30" s="419"/>
      <c r="O30" s="79"/>
      <c r="V30" t="s">
        <v>768</v>
      </c>
      <c r="W30" s="419"/>
      <c r="X30" s="419"/>
      <c r="Y30" s="419"/>
      <c r="Z30" s="419"/>
      <c r="AA30" s="419"/>
    </row>
    <row r="31" spans="1:27">
      <c r="D31" s="419"/>
      <c r="E31" s="419"/>
      <c r="F31" s="419"/>
      <c r="G31" s="419"/>
      <c r="V31" t="s">
        <v>768</v>
      </c>
      <c r="W31" s="419"/>
      <c r="X31" s="419"/>
      <c r="Y31" s="419"/>
      <c r="Z31" s="419"/>
      <c r="AA31" s="419"/>
    </row>
    <row r="32" spans="1:27">
      <c r="D32" s="419"/>
      <c r="E32" s="419"/>
      <c r="F32" s="419"/>
      <c r="G32" s="419"/>
      <c r="V32" t="s">
        <v>768</v>
      </c>
      <c r="W32" s="419"/>
      <c r="X32" s="419"/>
      <c r="Y32" s="419"/>
      <c r="Z32" s="419"/>
      <c r="AA32" s="419"/>
    </row>
    <row r="33" spans="1:27">
      <c r="L33" s="74"/>
      <c r="V33" s="67" t="s">
        <v>768</v>
      </c>
      <c r="W33" s="421">
        <f>SUM(W28:W32)</f>
        <v>0</v>
      </c>
      <c r="X33" s="421">
        <f t="shared" ref="X33" si="1">SUM(X28:X32)</f>
        <v>0</v>
      </c>
      <c r="Y33" s="421">
        <f t="shared" ref="Y33" si="2">SUM(Y28:Y32)</f>
        <v>0</v>
      </c>
      <c r="Z33" s="421">
        <f t="shared" ref="Z33" si="3">SUM(Z28:Z32)</f>
        <v>0</v>
      </c>
      <c r="AA33" s="421">
        <f t="shared" ref="AA33" si="4">SUM(AA28:AA32)</f>
        <v>0</v>
      </c>
    </row>
    <row r="34" spans="1:27"/>
    <row r="35" spans="1:27"/>
    <row r="36" spans="1:27" ht="14">
      <c r="A36" s="49"/>
      <c r="B36" s="57" t="s">
        <v>997</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row>
    <row r="37" spans="1:27"/>
    <row r="38" spans="1:27">
      <c r="D38" s="419"/>
      <c r="E38" s="419"/>
      <c r="F38" s="419"/>
      <c r="G38" s="419"/>
      <c r="O38" s="79"/>
      <c r="V38" t="s">
        <v>768</v>
      </c>
      <c r="W38" s="419"/>
      <c r="X38" s="419"/>
      <c r="Y38" s="419"/>
      <c r="Z38" s="419"/>
      <c r="AA38" s="419"/>
    </row>
    <row r="39" spans="1:27">
      <c r="D39" s="419"/>
      <c r="E39" s="419"/>
      <c r="F39" s="419"/>
      <c r="G39" s="419"/>
      <c r="O39" s="79"/>
      <c r="V39" t="s">
        <v>768</v>
      </c>
      <c r="W39" s="419"/>
      <c r="X39" s="419"/>
      <c r="Y39" s="419"/>
      <c r="Z39" s="419"/>
      <c r="AA39" s="419"/>
    </row>
    <row r="40" spans="1:27">
      <c r="D40" s="419"/>
      <c r="E40" s="419"/>
      <c r="F40" s="419"/>
      <c r="G40" s="419"/>
      <c r="O40" s="79"/>
      <c r="V40" t="s">
        <v>768</v>
      </c>
      <c r="W40" s="419"/>
      <c r="X40" s="419"/>
      <c r="Y40" s="419"/>
      <c r="Z40" s="419"/>
      <c r="AA40" s="419"/>
    </row>
    <row r="41" spans="1:27">
      <c r="D41" s="419"/>
      <c r="E41" s="419"/>
      <c r="F41" s="419"/>
      <c r="G41" s="419"/>
      <c r="V41" t="s">
        <v>768</v>
      </c>
      <c r="W41" s="419"/>
      <c r="X41" s="419"/>
      <c r="Y41" s="419"/>
      <c r="Z41" s="419"/>
      <c r="AA41" s="419"/>
    </row>
    <row r="42" spans="1:27">
      <c r="D42" s="419"/>
      <c r="E42" s="419"/>
      <c r="F42" s="419"/>
      <c r="G42" s="419"/>
      <c r="V42" t="s">
        <v>768</v>
      </c>
      <c r="W42" s="419"/>
      <c r="X42" s="419"/>
      <c r="Y42" s="419"/>
      <c r="Z42" s="419"/>
      <c r="AA42" s="419"/>
    </row>
    <row r="43" spans="1:27">
      <c r="L43" s="74"/>
      <c r="V43" s="67" t="s">
        <v>768</v>
      </c>
      <c r="W43" s="421">
        <f>SUM(W38:W42)</f>
        <v>0</v>
      </c>
      <c r="X43" s="421">
        <f t="shared" ref="X43" si="5">SUM(X38:X42)</f>
        <v>0</v>
      </c>
      <c r="Y43" s="421">
        <f t="shared" ref="Y43" si="6">SUM(Y38:Y42)</f>
        <v>0</v>
      </c>
      <c r="Z43" s="421">
        <f t="shared" ref="Z43" si="7">SUM(Z38:Z42)</f>
        <v>0</v>
      </c>
      <c r="AA43" s="421">
        <f t="shared" ref="AA43" si="8">SUM(AA38:AA42)</f>
        <v>0</v>
      </c>
    </row>
    <row r="44" spans="1:27"/>
    <row r="45" spans="1:27"/>
    <row r="46" spans="1:27" ht="14">
      <c r="A46" s="49"/>
      <c r="B46" s="57" t="s">
        <v>998</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row>
    <row r="47" spans="1:27"/>
    <row r="48" spans="1:27">
      <c r="D48" s="419"/>
      <c r="E48" s="419"/>
      <c r="F48" s="419"/>
      <c r="G48" s="419"/>
      <c r="O48" s="79"/>
      <c r="V48" t="s">
        <v>768</v>
      </c>
      <c r="W48" s="419"/>
      <c r="X48" s="419"/>
      <c r="Y48" s="419"/>
      <c r="Z48" s="419"/>
      <c r="AA48" s="419"/>
    </row>
    <row r="49" spans="1:27">
      <c r="D49" s="419"/>
      <c r="E49" s="419"/>
      <c r="F49" s="419"/>
      <c r="G49" s="419"/>
      <c r="O49" s="79"/>
      <c r="V49" t="s">
        <v>768</v>
      </c>
      <c r="W49" s="419"/>
      <c r="X49" s="419"/>
      <c r="Y49" s="419"/>
      <c r="Z49" s="419"/>
      <c r="AA49" s="419"/>
    </row>
    <row r="50" spans="1:27">
      <c r="D50" s="419"/>
      <c r="E50" s="419"/>
      <c r="F50" s="419"/>
      <c r="G50" s="419"/>
      <c r="O50" s="79"/>
      <c r="V50" t="s">
        <v>768</v>
      </c>
      <c r="W50" s="419"/>
      <c r="X50" s="419"/>
      <c r="Y50" s="419"/>
      <c r="Z50" s="419"/>
      <c r="AA50" s="419"/>
    </row>
    <row r="51" spans="1:27">
      <c r="D51" s="419"/>
      <c r="E51" s="419"/>
      <c r="F51" s="419"/>
      <c r="G51" s="419"/>
      <c r="V51" t="s">
        <v>768</v>
      </c>
      <c r="W51" s="419"/>
      <c r="X51" s="419"/>
      <c r="Y51" s="419"/>
      <c r="Z51" s="419"/>
      <c r="AA51" s="419"/>
    </row>
    <row r="52" spans="1:27">
      <c r="D52" s="419"/>
      <c r="E52" s="419"/>
      <c r="F52" s="419"/>
      <c r="G52" s="419"/>
      <c r="V52" t="s">
        <v>768</v>
      </c>
      <c r="W52" s="419"/>
      <c r="X52" s="419"/>
      <c r="Y52" s="419"/>
      <c r="Z52" s="419"/>
      <c r="AA52" s="419"/>
    </row>
    <row r="53" spans="1:27">
      <c r="L53" s="74"/>
      <c r="V53" s="67" t="s">
        <v>768</v>
      </c>
      <c r="W53" s="421">
        <f>SUM(W48:W52)</f>
        <v>0</v>
      </c>
      <c r="X53" s="421">
        <f t="shared" ref="X53" si="9">SUM(X48:X52)</f>
        <v>0</v>
      </c>
      <c r="Y53" s="421">
        <f t="shared" ref="Y53" si="10">SUM(Y48:Y52)</f>
        <v>0</v>
      </c>
      <c r="Z53" s="421">
        <f t="shared" ref="Z53" si="11">SUM(Z48:Z52)</f>
        <v>0</v>
      </c>
      <c r="AA53" s="421">
        <f t="shared" ref="AA53" si="12">SUM(AA48:AA52)</f>
        <v>0</v>
      </c>
    </row>
    <row r="54" spans="1:27"/>
    <row r="55" spans="1:27"/>
    <row r="56" spans="1:27" ht="14">
      <c r="A56" s="49"/>
      <c r="B56" s="57" t="s">
        <v>999</v>
      </c>
      <c r="C56" s="58"/>
      <c r="D56" s="58"/>
      <c r="E56" s="58"/>
      <c r="F56" s="58"/>
      <c r="G56" s="58"/>
      <c r="H56" s="58"/>
      <c r="I56" s="58"/>
      <c r="J56" s="58"/>
      <c r="K56" s="58"/>
      <c r="L56" s="58"/>
      <c r="M56" s="58"/>
      <c r="N56" s="58"/>
      <c r="O56" s="58"/>
      <c r="P56" s="58"/>
      <c r="Q56" s="58"/>
      <c r="R56" s="58"/>
      <c r="S56" s="58"/>
      <c r="T56" s="58"/>
      <c r="U56" s="58"/>
      <c r="V56" s="58"/>
      <c r="W56" s="58"/>
      <c r="X56" s="58"/>
      <c r="Y56" s="58"/>
      <c r="Z56" s="58"/>
      <c r="AA56" s="58"/>
    </row>
    <row r="57" spans="1:27"/>
    <row r="58" spans="1:27">
      <c r="D58" s="419"/>
      <c r="E58" s="419"/>
      <c r="F58" s="419"/>
      <c r="G58" s="419"/>
      <c r="O58" s="79"/>
      <c r="V58" t="s">
        <v>768</v>
      </c>
      <c r="W58" s="419"/>
      <c r="X58" s="419"/>
      <c r="Y58" s="419"/>
      <c r="Z58" s="419"/>
      <c r="AA58" s="419"/>
    </row>
    <row r="59" spans="1:27">
      <c r="D59" s="419"/>
      <c r="E59" s="419"/>
      <c r="F59" s="419"/>
      <c r="G59" s="419"/>
      <c r="O59" s="79"/>
      <c r="V59" t="s">
        <v>768</v>
      </c>
      <c r="W59" s="419"/>
      <c r="X59" s="419"/>
      <c r="Y59" s="419"/>
      <c r="Z59" s="419"/>
      <c r="AA59" s="419"/>
    </row>
    <row r="60" spans="1:27">
      <c r="D60" s="419"/>
      <c r="E60" s="419"/>
      <c r="F60" s="419"/>
      <c r="G60" s="419"/>
      <c r="O60" s="79"/>
      <c r="V60" t="s">
        <v>768</v>
      </c>
      <c r="W60" s="419"/>
      <c r="X60" s="419"/>
      <c r="Y60" s="419"/>
      <c r="Z60" s="419"/>
      <c r="AA60" s="419"/>
    </row>
    <row r="61" spans="1:27">
      <c r="D61" s="419"/>
      <c r="E61" s="419"/>
      <c r="F61" s="419"/>
      <c r="G61" s="419"/>
      <c r="V61" t="s">
        <v>768</v>
      </c>
      <c r="W61" s="419"/>
      <c r="X61" s="419"/>
      <c r="Y61" s="419"/>
      <c r="Z61" s="419"/>
      <c r="AA61" s="419"/>
    </row>
    <row r="62" spans="1:27">
      <c r="D62" s="419"/>
      <c r="E62" s="419"/>
      <c r="F62" s="419"/>
      <c r="G62" s="419"/>
      <c r="V62" t="s">
        <v>768</v>
      </c>
      <c r="W62" s="419"/>
      <c r="X62" s="419"/>
      <c r="Y62" s="419"/>
      <c r="Z62" s="419"/>
      <c r="AA62" s="419"/>
    </row>
    <row r="63" spans="1:27">
      <c r="L63" s="74"/>
      <c r="V63" s="67" t="s">
        <v>768</v>
      </c>
      <c r="W63" s="421">
        <f>SUM(W58:W62)</f>
        <v>0</v>
      </c>
      <c r="X63" s="421">
        <f t="shared" ref="X63" si="13">SUM(X58:X62)</f>
        <v>0</v>
      </c>
      <c r="Y63" s="421">
        <f t="shared" ref="Y63" si="14">SUM(Y58:Y62)</f>
        <v>0</v>
      </c>
      <c r="Z63" s="421">
        <f t="shared" ref="Z63" si="15">SUM(Z58:Z62)</f>
        <v>0</v>
      </c>
      <c r="AA63" s="421">
        <f t="shared" ref="AA63" si="16">SUM(AA58:AA62)</f>
        <v>0</v>
      </c>
    </row>
    <row r="64" spans="1:27"/>
    <row r="65" spans="1:27"/>
    <row r="66" spans="1:27" ht="14">
      <c r="A66" s="49"/>
      <c r="B66" s="57" t="s">
        <v>1000</v>
      </c>
      <c r="C66" s="58"/>
      <c r="D66" s="58"/>
      <c r="E66" s="58"/>
      <c r="F66" s="58"/>
      <c r="G66" s="58"/>
      <c r="H66" s="58"/>
      <c r="I66" s="58"/>
      <c r="J66" s="58"/>
      <c r="K66" s="58"/>
      <c r="L66" s="58"/>
      <c r="M66" s="58"/>
      <c r="N66" s="58"/>
      <c r="O66" s="58"/>
      <c r="P66" s="58"/>
      <c r="Q66" s="58"/>
      <c r="R66" s="58"/>
      <c r="S66" s="58"/>
      <c r="T66" s="58"/>
      <c r="U66" s="58"/>
      <c r="V66" s="58"/>
      <c r="W66" s="58"/>
      <c r="X66" s="58"/>
      <c r="Y66" s="58"/>
      <c r="Z66" s="58"/>
      <c r="AA66" s="58"/>
    </row>
    <row r="67" spans="1:27"/>
    <row r="68" spans="1:27">
      <c r="D68" s="419"/>
      <c r="E68" s="419"/>
      <c r="F68" s="419"/>
      <c r="G68" s="419"/>
      <c r="O68" s="79"/>
      <c r="V68" t="s">
        <v>768</v>
      </c>
      <c r="W68" s="419"/>
      <c r="X68" s="419"/>
      <c r="Y68" s="419"/>
      <c r="Z68" s="419"/>
      <c r="AA68" s="419"/>
    </row>
    <row r="69" spans="1:27">
      <c r="D69" s="419"/>
      <c r="E69" s="419"/>
      <c r="F69" s="419"/>
      <c r="G69" s="419"/>
      <c r="O69" s="79"/>
      <c r="V69" t="s">
        <v>768</v>
      </c>
      <c r="W69" s="419"/>
      <c r="X69" s="419"/>
      <c r="Y69" s="419"/>
      <c r="Z69" s="419"/>
      <c r="AA69" s="419"/>
    </row>
    <row r="70" spans="1:27">
      <c r="D70" s="419"/>
      <c r="E70" s="419"/>
      <c r="F70" s="419"/>
      <c r="G70" s="419"/>
      <c r="O70" s="79"/>
      <c r="V70" t="s">
        <v>768</v>
      </c>
      <c r="W70" s="419"/>
      <c r="X70" s="419"/>
      <c r="Y70" s="419"/>
      <c r="Z70" s="419"/>
      <c r="AA70" s="419"/>
    </row>
    <row r="71" spans="1:27">
      <c r="D71" s="419"/>
      <c r="E71" s="419"/>
      <c r="F71" s="419"/>
      <c r="G71" s="419"/>
      <c r="V71" t="s">
        <v>768</v>
      </c>
      <c r="W71" s="419"/>
      <c r="X71" s="419"/>
      <c r="Y71" s="419"/>
      <c r="Z71" s="419"/>
      <c r="AA71" s="419"/>
    </row>
    <row r="72" spans="1:27">
      <c r="D72" s="419"/>
      <c r="E72" s="419"/>
      <c r="F72" s="419"/>
      <c r="G72" s="419"/>
      <c r="V72" t="s">
        <v>768</v>
      </c>
      <c r="W72" s="419"/>
      <c r="X72" s="419"/>
      <c r="Y72" s="419"/>
      <c r="Z72" s="419"/>
      <c r="AA72" s="419"/>
    </row>
    <row r="73" spans="1:27">
      <c r="L73" s="74"/>
      <c r="V73" s="67" t="s">
        <v>768</v>
      </c>
      <c r="W73" s="421">
        <f>SUM(W68:W72)</f>
        <v>0</v>
      </c>
      <c r="X73" s="421">
        <f t="shared" ref="X73" si="17">SUM(X68:X72)</f>
        <v>0</v>
      </c>
      <c r="Y73" s="421">
        <f t="shared" ref="Y73" si="18">SUM(Y68:Y72)</f>
        <v>0</v>
      </c>
      <c r="Z73" s="421">
        <f t="shared" ref="Z73" si="19">SUM(Z68:Z72)</f>
        <v>0</v>
      </c>
      <c r="AA73" s="421">
        <f t="shared" ref="AA73" si="20">SUM(AA68:AA72)</f>
        <v>0</v>
      </c>
    </row>
    <row r="74" spans="1:27"/>
    <row r="75" spans="1:27" ht="14">
      <c r="A75" s="49"/>
      <c r="B75" s="57" t="s">
        <v>1001</v>
      </c>
      <c r="C75" s="58"/>
      <c r="D75" s="58"/>
      <c r="E75" s="58"/>
      <c r="F75" s="58"/>
      <c r="G75" s="58"/>
      <c r="H75" s="58"/>
      <c r="I75" s="58"/>
      <c r="J75" s="58"/>
      <c r="K75" s="58"/>
      <c r="L75" s="58"/>
      <c r="M75" s="58"/>
      <c r="N75" s="58"/>
      <c r="O75" s="58"/>
      <c r="P75" s="58"/>
      <c r="Q75" s="58"/>
      <c r="R75" s="58"/>
      <c r="S75" s="58"/>
      <c r="T75" s="58"/>
      <c r="U75" s="58"/>
      <c r="V75" s="58"/>
      <c r="W75" s="58"/>
      <c r="X75" s="58"/>
      <c r="Y75" s="58"/>
      <c r="Z75" s="58"/>
      <c r="AA75" s="58"/>
    </row>
    <row r="76" spans="1:27"/>
    <row r="77" spans="1:27">
      <c r="D77" s="419"/>
      <c r="E77" s="419"/>
      <c r="F77" s="419"/>
      <c r="G77" s="419"/>
      <c r="O77" s="79"/>
      <c r="V77" t="s">
        <v>768</v>
      </c>
      <c r="W77" s="419"/>
      <c r="X77" s="419"/>
      <c r="Y77" s="419"/>
      <c r="Z77" s="419"/>
      <c r="AA77" s="419"/>
    </row>
    <row r="78" spans="1:27">
      <c r="D78" s="419"/>
      <c r="E78" s="419"/>
      <c r="F78" s="419"/>
      <c r="G78" s="419"/>
      <c r="O78" s="79"/>
      <c r="V78" t="s">
        <v>768</v>
      </c>
      <c r="W78" s="419"/>
      <c r="X78" s="419"/>
      <c r="Y78" s="419"/>
      <c r="Z78" s="419"/>
      <c r="AA78" s="419"/>
    </row>
    <row r="79" spans="1:27">
      <c r="D79" s="419"/>
      <c r="E79" s="419"/>
      <c r="F79" s="419"/>
      <c r="G79" s="419"/>
      <c r="O79" s="79"/>
      <c r="V79" t="s">
        <v>768</v>
      </c>
      <c r="W79" s="419"/>
      <c r="X79" s="419"/>
      <c r="Y79" s="419"/>
      <c r="Z79" s="419"/>
      <c r="AA79" s="419"/>
    </row>
    <row r="80" spans="1:27">
      <c r="D80" s="419"/>
      <c r="E80" s="419"/>
      <c r="F80" s="419"/>
      <c r="G80" s="419"/>
      <c r="V80" t="s">
        <v>768</v>
      </c>
      <c r="W80" s="419"/>
      <c r="X80" s="419"/>
      <c r="Y80" s="419"/>
      <c r="Z80" s="419"/>
      <c r="AA80" s="419"/>
    </row>
    <row r="81" spans="4:27">
      <c r="D81" s="419"/>
      <c r="E81" s="419"/>
      <c r="F81" s="419"/>
      <c r="G81" s="419"/>
      <c r="V81" t="s">
        <v>768</v>
      </c>
      <c r="W81" s="419"/>
      <c r="X81" s="419"/>
      <c r="Y81" s="419"/>
      <c r="Z81" s="419"/>
      <c r="AA81" s="419"/>
    </row>
    <row r="82" spans="4:27">
      <c r="L82" s="74"/>
      <c r="V82" s="67" t="s">
        <v>768</v>
      </c>
      <c r="W82" s="421">
        <f>SUM(W77:W81)</f>
        <v>0</v>
      </c>
      <c r="X82" s="421">
        <f t="shared" ref="X82" si="21">SUM(X77:X81)</f>
        <v>0</v>
      </c>
      <c r="Y82" s="421">
        <f t="shared" ref="Y82" si="22">SUM(Y77:Y81)</f>
        <v>0</v>
      </c>
      <c r="Z82" s="421">
        <f t="shared" ref="Z82" si="23">SUM(Z77:Z81)</f>
        <v>0</v>
      </c>
      <c r="AA82" s="421">
        <f t="shared" ref="AA82" si="24">SUM(AA77:AA81)</f>
        <v>0</v>
      </c>
    </row>
    <row r="83" spans="4:27">
      <c r="L83" s="74"/>
      <c r="V83" s="67"/>
    </row>
  </sheetData>
  <mergeCells count="1">
    <mergeCell ref="W7:AA7"/>
  </mergeCells>
  <dataValidations count="1">
    <dataValidation type="list" allowBlank="1" showInputMessage="1" showErrorMessage="1" sqref="F18:F22 F28:F32 F38:F42 F48:F52 F58:F62 F68:F72 F77:F81" xr:uid="{727C4C83-E52D-4E36-8846-486EBC04FB6E}">
      <formula1>"Research, Alpha, Beta"</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E110-F9A5-4C8D-ACA5-B1A614F91B75}">
  <sheetPr codeName="Sheet31">
    <tabColor rgb="FF00B050"/>
    <pageSetUpPr autoPageBreaks="0"/>
  </sheetPr>
  <dimension ref="A1:AJ57"/>
  <sheetViews>
    <sheetView zoomScaleNormal="100" workbookViewId="0">
      <selection activeCell="G22" sqref="G22"/>
    </sheetView>
  </sheetViews>
  <sheetFormatPr defaultColWidth="0" defaultRowHeight="0" customHeight="1" zeroHeight="1"/>
  <cols>
    <col min="1" max="1" width="1.765625" customWidth="1"/>
    <col min="2" max="3" width="9.23046875" customWidth="1"/>
    <col min="4" max="4" width="56.15234375" bestFit="1" customWidth="1"/>
    <col min="5" max="17" width="1.765625" customWidth="1"/>
    <col min="18" max="18" width="4.3828125" bestFit="1" customWidth="1"/>
    <col min="19" max="24" width="9.23046875" customWidth="1"/>
    <col min="25" max="36" width="0" hidden="1" customWidth="1"/>
    <col min="37" max="16384" width="9.23046875" hidden="1"/>
  </cols>
  <sheetData>
    <row r="1" spans="1:24" s="2" customFormat="1" ht="25">
      <c r="A1" s="26" t="str">
        <f>Cover!$A$2</f>
        <v>ESO Regulatory Reporting Pack</v>
      </c>
      <c r="B1" s="3"/>
      <c r="D1" s="4"/>
      <c r="E1" s="4"/>
      <c r="F1" s="4"/>
      <c r="G1" s="4"/>
      <c r="H1" s="4"/>
      <c r="I1" s="4"/>
      <c r="J1" s="4"/>
      <c r="K1" s="4"/>
      <c r="L1" s="4"/>
      <c r="M1" s="4"/>
      <c r="N1" s="4"/>
      <c r="O1" s="4"/>
      <c r="P1" s="4"/>
      <c r="Q1" s="4"/>
      <c r="R1" s="4"/>
      <c r="V1" s="3"/>
    </row>
    <row r="2" spans="1:24" ht="25">
      <c r="A2" s="3" t="str">
        <f>Cover!$A$3</f>
        <v>National Grid Electricity System Operator</v>
      </c>
      <c r="B2" s="3"/>
      <c r="C2" s="3"/>
      <c r="D2" s="2"/>
      <c r="E2" s="2"/>
      <c r="F2" s="2"/>
      <c r="G2" s="2"/>
      <c r="H2" s="2"/>
      <c r="I2" s="2"/>
      <c r="J2" s="2"/>
      <c r="K2" s="2"/>
      <c r="L2" s="2"/>
      <c r="M2" s="2"/>
      <c r="N2" s="2"/>
      <c r="O2" s="2"/>
      <c r="P2" s="2"/>
      <c r="Q2" s="2"/>
      <c r="R2" s="2"/>
      <c r="S2" s="2"/>
      <c r="T2" s="2"/>
      <c r="U2" s="2"/>
      <c r="V2" s="2"/>
      <c r="W2" s="2"/>
      <c r="X2" s="2"/>
    </row>
    <row r="3" spans="1:24" ht="25">
      <c r="A3" s="3" t="str">
        <f>Cover!A4</f>
        <v>2022/23</v>
      </c>
      <c r="B3" s="3"/>
      <c r="C3" s="4"/>
      <c r="D3" s="2"/>
      <c r="E3" s="2"/>
      <c r="F3" s="2"/>
      <c r="G3" s="2"/>
      <c r="H3" s="2"/>
      <c r="I3" s="2"/>
      <c r="J3" s="2"/>
      <c r="K3" s="2"/>
      <c r="L3" s="2"/>
      <c r="M3" s="2"/>
      <c r="N3" s="2"/>
      <c r="O3" s="2"/>
      <c r="P3" s="2"/>
      <c r="Q3" s="2"/>
      <c r="R3" s="2"/>
      <c r="S3" s="2"/>
      <c r="T3" s="2"/>
      <c r="U3" s="2"/>
      <c r="V3" s="2"/>
      <c r="W3" s="2"/>
      <c r="X3" s="2"/>
    </row>
    <row r="4" spans="1:24" ht="25.5" thickBot="1">
      <c r="A4" s="27" t="s">
        <v>66</v>
      </c>
      <c r="B4" s="27"/>
      <c r="C4" s="27"/>
      <c r="D4" s="7"/>
      <c r="E4" s="7"/>
      <c r="F4" s="7"/>
      <c r="G4" s="7"/>
      <c r="H4" s="7"/>
      <c r="I4" s="7"/>
      <c r="J4" s="7"/>
      <c r="K4" s="7"/>
      <c r="L4" s="7"/>
      <c r="M4" s="7"/>
      <c r="N4" s="7"/>
      <c r="O4" s="7"/>
      <c r="P4" s="7"/>
      <c r="Q4" s="7"/>
      <c r="R4" s="7"/>
      <c r="S4" s="7"/>
      <c r="T4" s="7"/>
      <c r="U4" s="7"/>
      <c r="V4" s="7"/>
      <c r="W4" s="7"/>
      <c r="X4" s="7"/>
    </row>
    <row r="5" spans="1:24" ht="13.5"/>
    <row r="6" spans="1:24" ht="13.5">
      <c r="D6" s="81" t="s">
        <v>1002</v>
      </c>
    </row>
    <row r="7" spans="1:24" ht="13.5">
      <c r="S7" s="500" t="s">
        <v>280</v>
      </c>
      <c r="T7" s="501"/>
      <c r="U7" s="501"/>
      <c r="V7" s="501"/>
      <c r="W7" s="502"/>
    </row>
    <row r="8" spans="1:24" ht="13.5">
      <c r="A8" s="67"/>
      <c r="B8" s="67"/>
      <c r="C8" s="67"/>
      <c r="D8" s="67" t="s">
        <v>765</v>
      </c>
      <c r="E8" s="77" t="s">
        <v>800</v>
      </c>
      <c r="F8" s="77" t="s">
        <v>801</v>
      </c>
      <c r="G8" s="77" t="s">
        <v>802</v>
      </c>
      <c r="H8" s="77" t="s">
        <v>803</v>
      </c>
      <c r="I8" s="77" t="s">
        <v>804</v>
      </c>
      <c r="J8" s="77" t="s">
        <v>805</v>
      </c>
      <c r="K8" s="77" t="s">
        <v>806</v>
      </c>
      <c r="L8" s="77" t="s">
        <v>807</v>
      </c>
      <c r="M8" s="77" t="s">
        <v>808</v>
      </c>
      <c r="N8" s="77" t="s">
        <v>809</v>
      </c>
      <c r="O8" s="77" t="s">
        <v>810</v>
      </c>
      <c r="P8" s="77" t="s">
        <v>811</v>
      </c>
      <c r="Q8" s="77" t="s">
        <v>812</v>
      </c>
      <c r="R8" s="67" t="s">
        <v>256</v>
      </c>
      <c r="S8" s="345" t="s">
        <v>208</v>
      </c>
      <c r="T8" s="345" t="s">
        <v>7</v>
      </c>
      <c r="U8" s="345" t="s">
        <v>211</v>
      </c>
      <c r="V8" s="345" t="s">
        <v>212</v>
      </c>
      <c r="W8" s="345" t="s">
        <v>213</v>
      </c>
    </row>
    <row r="9" spans="1:24" ht="13.5">
      <c r="E9" s="67"/>
      <c r="F9" s="67"/>
      <c r="G9" s="67"/>
      <c r="H9" s="67"/>
      <c r="I9" s="67"/>
      <c r="J9" s="67"/>
      <c r="K9" s="67"/>
    </row>
    <row r="10" spans="1:24" ht="13.5">
      <c r="A10" s="58"/>
      <c r="B10" s="78"/>
      <c r="C10" s="78"/>
      <c r="D10" s="58"/>
      <c r="E10" s="58"/>
      <c r="F10" s="58"/>
      <c r="G10" s="58"/>
      <c r="H10" s="58"/>
      <c r="I10" s="58"/>
      <c r="J10" s="58"/>
      <c r="K10" s="58"/>
      <c r="L10" s="58"/>
      <c r="M10" s="58"/>
      <c r="N10" s="58"/>
      <c r="O10" s="58"/>
      <c r="P10" s="58"/>
      <c r="Q10" s="58"/>
      <c r="R10" s="58"/>
      <c r="S10" s="58"/>
      <c r="T10" s="58"/>
      <c r="U10" s="58"/>
      <c r="V10" s="58"/>
      <c r="W10" s="58"/>
    </row>
    <row r="11" spans="1:24" ht="13.5"/>
    <row r="12" spans="1:24" ht="14">
      <c r="A12" s="49"/>
      <c r="B12" s="57" t="s">
        <v>1003</v>
      </c>
      <c r="C12" s="57"/>
      <c r="D12" s="58"/>
      <c r="E12" s="58"/>
      <c r="F12" s="58"/>
      <c r="G12" s="58"/>
      <c r="H12" s="58"/>
      <c r="I12" s="58"/>
      <c r="J12" s="58"/>
      <c r="K12" s="58"/>
      <c r="L12" s="58"/>
      <c r="M12" s="58"/>
      <c r="N12" s="58"/>
      <c r="O12" s="58"/>
      <c r="P12" s="58"/>
      <c r="Q12" s="58"/>
      <c r="R12" s="58"/>
      <c r="S12" s="58"/>
      <c r="T12" s="58"/>
      <c r="U12" s="58"/>
      <c r="V12" s="58"/>
      <c r="W12" s="58"/>
    </row>
    <row r="13" spans="1:24" ht="13.5"/>
    <row r="14" spans="1:24" ht="13.5">
      <c r="D14" t="s">
        <v>1004</v>
      </c>
      <c r="R14" t="s">
        <v>1005</v>
      </c>
      <c r="S14" s="419"/>
      <c r="T14" s="419"/>
      <c r="U14" s="419"/>
      <c r="V14" s="419"/>
      <c r="W14" s="419"/>
    </row>
    <row r="15" spans="1:24" ht="13.5">
      <c r="D15" t="s">
        <v>1006</v>
      </c>
      <c r="K15" s="79"/>
      <c r="R15" t="s">
        <v>1005</v>
      </c>
      <c r="S15" s="419"/>
      <c r="T15" s="419"/>
      <c r="U15" s="419"/>
      <c r="V15" s="419"/>
      <c r="W15" s="419"/>
    </row>
    <row r="16" spans="1:24" ht="13.5">
      <c r="D16" t="s">
        <v>1007</v>
      </c>
      <c r="K16" s="79"/>
      <c r="R16" t="s">
        <v>1005</v>
      </c>
      <c r="S16" s="433">
        <f>S14-S15</f>
        <v>0</v>
      </c>
      <c r="T16" s="433">
        <f t="shared" ref="T16:W16" si="0">T14-T15</f>
        <v>0</v>
      </c>
      <c r="U16" s="433">
        <f t="shared" si="0"/>
        <v>0</v>
      </c>
      <c r="V16" s="433">
        <f t="shared" si="0"/>
        <v>0</v>
      </c>
      <c r="W16" s="433">
        <f t="shared" si="0"/>
        <v>0</v>
      </c>
    </row>
    <row r="17" spans="1:23" ht="13.5">
      <c r="D17" t="s">
        <v>1008</v>
      </c>
      <c r="K17" s="79"/>
      <c r="R17" t="s">
        <v>1005</v>
      </c>
      <c r="S17" s="419"/>
      <c r="T17" s="419"/>
      <c r="U17" s="419"/>
      <c r="V17" s="419"/>
      <c r="W17" s="419"/>
    </row>
    <row r="18" spans="1:23" ht="13.5">
      <c r="D18" t="s">
        <v>1009</v>
      </c>
      <c r="R18" t="s">
        <v>1005</v>
      </c>
      <c r="S18" s="419"/>
      <c r="T18" s="419"/>
      <c r="U18" s="419"/>
      <c r="V18" s="419"/>
      <c r="W18" s="419"/>
    </row>
    <row r="19" spans="1:23" ht="13.5">
      <c r="D19" t="s">
        <v>1010</v>
      </c>
      <c r="R19" t="s">
        <v>1005</v>
      </c>
      <c r="S19" s="419"/>
      <c r="T19" s="419"/>
      <c r="U19" s="419"/>
      <c r="V19" s="419"/>
      <c r="W19" s="419"/>
    </row>
    <row r="20" spans="1:23" ht="13.5">
      <c r="D20" t="s">
        <v>1011</v>
      </c>
      <c r="H20" s="74"/>
      <c r="R20" t="s">
        <v>1005</v>
      </c>
      <c r="S20" s="419"/>
      <c r="T20" s="419"/>
      <c r="U20" s="419"/>
      <c r="V20" s="419"/>
      <c r="W20" s="419"/>
    </row>
    <row r="21" spans="1:23" ht="13.5">
      <c r="D21" t="s">
        <v>1012</v>
      </c>
      <c r="R21" t="s">
        <v>1005</v>
      </c>
      <c r="S21" s="419"/>
      <c r="T21" s="419"/>
      <c r="U21" s="419"/>
      <c r="V21" s="419"/>
      <c r="W21" s="419"/>
    </row>
    <row r="22" spans="1:23" ht="13.5">
      <c r="D22" t="s">
        <v>1013</v>
      </c>
      <c r="R22" t="s">
        <v>1005</v>
      </c>
      <c r="S22" s="419"/>
      <c r="T22" s="419"/>
      <c r="U22" s="419"/>
      <c r="V22" s="419"/>
      <c r="W22" s="419"/>
    </row>
    <row r="23" spans="1:23" ht="13.5">
      <c r="D23" t="s">
        <v>1014</v>
      </c>
      <c r="R23" t="s">
        <v>1005</v>
      </c>
      <c r="S23" s="419"/>
      <c r="T23" s="419"/>
      <c r="U23" s="419"/>
      <c r="V23" s="419"/>
      <c r="W23" s="419"/>
    </row>
    <row r="24" spans="1:23" ht="13.5">
      <c r="D24" t="s">
        <v>1015</v>
      </c>
      <c r="R24" t="s">
        <v>1005</v>
      </c>
      <c r="S24" s="419"/>
      <c r="T24" s="419"/>
      <c r="U24" s="419"/>
      <c r="V24" s="419"/>
      <c r="W24" s="419"/>
    </row>
    <row r="25" spans="1:23" ht="13.5"/>
    <row r="26" spans="1:23" ht="14">
      <c r="A26" s="49"/>
      <c r="B26" s="57" t="s">
        <v>1016</v>
      </c>
      <c r="C26" s="57"/>
      <c r="D26" s="58"/>
      <c r="E26" s="58"/>
      <c r="F26" s="58"/>
      <c r="G26" s="58"/>
      <c r="H26" s="58"/>
      <c r="I26" s="58"/>
      <c r="J26" s="58"/>
      <c r="K26" s="58"/>
      <c r="L26" s="58"/>
      <c r="M26" s="58"/>
      <c r="N26" s="58"/>
      <c r="O26" s="58"/>
      <c r="P26" s="58"/>
      <c r="Q26" s="58"/>
      <c r="R26" s="58"/>
      <c r="S26" s="58"/>
      <c r="T26" s="58"/>
      <c r="U26" s="58"/>
      <c r="V26" s="58"/>
      <c r="W26" s="58"/>
    </row>
    <row r="27" spans="1:23" ht="13.5"/>
    <row r="28" spans="1:23" ht="13.5">
      <c r="D28" t="s">
        <v>1017</v>
      </c>
      <c r="K28" s="79"/>
      <c r="R28" t="s">
        <v>1005</v>
      </c>
      <c r="S28" s="419"/>
      <c r="T28" s="419"/>
      <c r="U28" s="419"/>
      <c r="V28" s="419"/>
      <c r="W28" s="419"/>
    </row>
    <row r="29" spans="1:23" ht="13.5">
      <c r="D29" t="s">
        <v>1018</v>
      </c>
      <c r="K29" s="79"/>
      <c r="R29" t="s">
        <v>1005</v>
      </c>
      <c r="S29" s="419"/>
      <c r="T29" s="419"/>
      <c r="U29" s="419"/>
      <c r="V29" s="419"/>
      <c r="W29" s="419"/>
    </row>
    <row r="30" spans="1:23" ht="13.5">
      <c r="D30" t="s">
        <v>1019</v>
      </c>
      <c r="K30" s="79"/>
      <c r="R30" t="s">
        <v>1005</v>
      </c>
      <c r="S30" s="419"/>
      <c r="T30" s="419"/>
      <c r="U30" s="419"/>
      <c r="V30" s="419"/>
      <c r="W30" s="419"/>
    </row>
    <row r="31" spans="1:23" ht="13.5">
      <c r="D31" t="s">
        <v>1020</v>
      </c>
      <c r="R31" t="s">
        <v>1005</v>
      </c>
      <c r="S31" s="419"/>
      <c r="T31" s="419"/>
      <c r="U31" s="419"/>
      <c r="V31" s="419"/>
      <c r="W31" s="419"/>
    </row>
    <row r="32" spans="1:23" ht="13.5">
      <c r="D32" t="s">
        <v>1021</v>
      </c>
      <c r="R32" t="s">
        <v>1005</v>
      </c>
      <c r="S32" s="419"/>
      <c r="T32" s="419"/>
      <c r="U32" s="419"/>
      <c r="V32" s="419"/>
      <c r="W32" s="419"/>
    </row>
    <row r="33" spans="1:23" ht="13.5">
      <c r="D33" t="s">
        <v>1022</v>
      </c>
      <c r="H33" s="74"/>
      <c r="R33" t="s">
        <v>1005</v>
      </c>
      <c r="S33" s="419"/>
      <c r="T33" s="419"/>
      <c r="U33" s="419"/>
      <c r="V33" s="419"/>
      <c r="W33" s="419"/>
    </row>
    <row r="34" spans="1:23" ht="13.5"/>
    <row r="35" spans="1:23" ht="14">
      <c r="A35" s="49"/>
      <c r="B35" s="57" t="s">
        <v>1023</v>
      </c>
      <c r="C35" s="57"/>
      <c r="D35" s="58"/>
      <c r="E35" s="58"/>
      <c r="F35" s="58"/>
      <c r="G35" s="58"/>
      <c r="H35" s="58"/>
      <c r="I35" s="58"/>
      <c r="J35" s="58"/>
      <c r="K35" s="58"/>
      <c r="L35" s="58"/>
      <c r="M35" s="58"/>
      <c r="N35" s="58"/>
      <c r="O35" s="58"/>
      <c r="P35" s="58"/>
      <c r="Q35" s="58"/>
      <c r="R35" s="58"/>
      <c r="S35" s="58"/>
      <c r="T35" s="58"/>
      <c r="U35" s="58"/>
      <c r="V35" s="58"/>
      <c r="W35" s="58"/>
    </row>
    <row r="36" spans="1:23" ht="13.5"/>
    <row r="37" spans="1:23" ht="13.5">
      <c r="D37" t="s">
        <v>1024</v>
      </c>
      <c r="K37" s="79"/>
      <c r="R37" t="s">
        <v>1005</v>
      </c>
      <c r="S37" s="419"/>
      <c r="T37" s="419"/>
      <c r="U37" s="419"/>
      <c r="V37" s="419"/>
      <c r="W37" s="419"/>
    </row>
    <row r="38" spans="1:23" ht="13.5">
      <c r="D38" t="s">
        <v>1025</v>
      </c>
      <c r="K38" s="79"/>
      <c r="R38" t="s">
        <v>1005</v>
      </c>
      <c r="S38" s="419"/>
      <c r="T38" s="419"/>
      <c r="U38" s="419"/>
      <c r="V38" s="419"/>
      <c r="W38" s="419"/>
    </row>
    <row r="39" spans="1:23" ht="13.5">
      <c r="D39" t="s">
        <v>1026</v>
      </c>
      <c r="K39" s="79"/>
      <c r="R39" t="s">
        <v>1005</v>
      </c>
      <c r="S39" s="419"/>
      <c r="T39" s="419"/>
      <c r="U39" s="419"/>
      <c r="V39" s="419"/>
      <c r="W39" s="419"/>
    </row>
    <row r="40" spans="1:23" ht="13.5">
      <c r="D40" t="s">
        <v>1027</v>
      </c>
      <c r="R40" t="s">
        <v>1005</v>
      </c>
      <c r="S40" s="419"/>
      <c r="T40" s="419"/>
      <c r="U40" s="419"/>
      <c r="V40" s="419"/>
      <c r="W40" s="419"/>
    </row>
    <row r="41" spans="1:23" ht="13.5">
      <c r="D41" t="s">
        <v>1028</v>
      </c>
      <c r="R41" t="s">
        <v>1005</v>
      </c>
      <c r="S41" s="419"/>
      <c r="T41" s="419"/>
      <c r="U41" s="419"/>
      <c r="V41" s="419"/>
      <c r="W41" s="419"/>
    </row>
    <row r="42" spans="1:23" ht="13.5">
      <c r="D42" t="s">
        <v>1029</v>
      </c>
      <c r="H42" s="74"/>
      <c r="R42" t="s">
        <v>1030</v>
      </c>
      <c r="S42" s="419"/>
      <c r="T42" s="419"/>
      <c r="U42" s="419"/>
      <c r="V42" s="419"/>
      <c r="W42" s="419"/>
    </row>
    <row r="43" spans="1:23" ht="13.5"/>
    <row r="44" spans="1:23" ht="14">
      <c r="A44" s="49"/>
      <c r="B44" s="57" t="s">
        <v>1031</v>
      </c>
      <c r="C44" s="57"/>
      <c r="D44" s="58"/>
      <c r="E44" s="58"/>
      <c r="F44" s="58"/>
      <c r="G44" s="58"/>
      <c r="H44" s="58"/>
      <c r="I44" s="58"/>
      <c r="J44" s="58"/>
      <c r="K44" s="58"/>
      <c r="L44" s="58"/>
      <c r="M44" s="58"/>
      <c r="N44" s="58"/>
      <c r="O44" s="58"/>
      <c r="P44" s="58"/>
      <c r="Q44" s="58"/>
      <c r="R44" s="58"/>
      <c r="S44" s="58"/>
      <c r="T44" s="58"/>
      <c r="U44" s="58"/>
      <c r="V44" s="58"/>
      <c r="W44" s="58"/>
    </row>
    <row r="45" spans="1:23" ht="13.5"/>
    <row r="46" spans="1:23" ht="13.5">
      <c r="D46" t="s">
        <v>1032</v>
      </c>
      <c r="K46" s="79"/>
      <c r="R46" t="s">
        <v>1030</v>
      </c>
      <c r="S46" s="419"/>
      <c r="T46" s="419"/>
      <c r="U46" s="419"/>
      <c r="V46" s="419"/>
      <c r="W46" s="419"/>
    </row>
    <row r="47" spans="1:23" ht="13.5">
      <c r="D47" t="s">
        <v>1033</v>
      </c>
      <c r="K47" s="79"/>
      <c r="R47" t="s">
        <v>1030</v>
      </c>
      <c r="S47" s="419"/>
      <c r="T47" s="419"/>
      <c r="U47" s="419"/>
      <c r="V47" s="419"/>
      <c r="W47" s="419"/>
    </row>
    <row r="48" spans="1:23" ht="13.5">
      <c r="D48" t="s">
        <v>1034</v>
      </c>
      <c r="K48" s="79"/>
      <c r="R48" t="s">
        <v>1030</v>
      </c>
      <c r="S48" s="419"/>
      <c r="T48" s="419"/>
      <c r="U48" s="419"/>
      <c r="V48" s="419"/>
      <c r="W48" s="419"/>
    </row>
    <row r="49" spans="1:23" ht="13.5"/>
    <row r="50" spans="1:23" ht="14">
      <c r="A50" s="49"/>
      <c r="B50" s="57" t="s">
        <v>1035</v>
      </c>
      <c r="C50" s="57"/>
      <c r="D50" s="58"/>
      <c r="E50" s="58"/>
      <c r="F50" s="58"/>
      <c r="G50" s="58"/>
      <c r="H50" s="58"/>
      <c r="I50" s="58"/>
      <c r="J50" s="58"/>
      <c r="K50" s="58"/>
      <c r="L50" s="58"/>
      <c r="M50" s="58"/>
      <c r="N50" s="58"/>
      <c r="O50" s="58"/>
      <c r="P50" s="58"/>
      <c r="Q50" s="58"/>
      <c r="R50" s="58"/>
      <c r="S50" s="58"/>
      <c r="T50" s="58"/>
      <c r="U50" s="58"/>
      <c r="V50" s="58"/>
      <c r="W50" s="58"/>
    </row>
    <row r="51" spans="1:23" ht="13.5"/>
    <row r="52" spans="1:23" ht="13.5">
      <c r="D52" t="s">
        <v>1036</v>
      </c>
      <c r="K52" s="79"/>
      <c r="R52" t="s">
        <v>1005</v>
      </c>
      <c r="S52" s="419"/>
      <c r="T52" s="419"/>
      <c r="U52" s="419"/>
      <c r="V52" s="419"/>
      <c r="W52" s="419"/>
    </row>
    <row r="53" spans="1:23" ht="13.5">
      <c r="D53" t="s">
        <v>1037</v>
      </c>
      <c r="K53" s="79"/>
      <c r="R53" t="s">
        <v>950</v>
      </c>
      <c r="S53" s="419"/>
      <c r="T53" s="419"/>
      <c r="U53" s="419"/>
      <c r="V53" s="419"/>
      <c r="W53" s="419"/>
    </row>
    <row r="54" spans="1:23" ht="13.5">
      <c r="D54" t="s">
        <v>1038</v>
      </c>
      <c r="K54" s="79"/>
      <c r="R54" t="s">
        <v>1005</v>
      </c>
      <c r="S54" s="419"/>
      <c r="T54" s="419"/>
      <c r="U54" s="419"/>
      <c r="V54" s="419"/>
      <c r="W54" s="419"/>
    </row>
    <row r="55" spans="1:23" ht="13.5">
      <c r="D55" t="s">
        <v>1039</v>
      </c>
      <c r="R55" t="s">
        <v>950</v>
      </c>
      <c r="S55" s="419"/>
      <c r="T55" s="419"/>
      <c r="U55" s="419"/>
      <c r="V55" s="419"/>
      <c r="W55" s="419"/>
    </row>
    <row r="56" spans="1:23" ht="13.5"/>
    <row r="57" spans="1:23" ht="13.5"/>
  </sheetData>
  <mergeCells count="1">
    <mergeCell ref="S7:W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codeName="Sheet4">
    <tabColor theme="5"/>
    <pageSetUpPr autoPageBreaks="0"/>
  </sheetPr>
  <dimension ref="A1:AD44"/>
  <sheetViews>
    <sheetView topLeftCell="A4" workbookViewId="0">
      <selection activeCell="C8" sqref="C8"/>
    </sheetView>
  </sheetViews>
  <sheetFormatPr defaultColWidth="0" defaultRowHeight="13.5" zeroHeight="1"/>
  <cols>
    <col min="1" max="1" width="9.23046875" customWidth="1"/>
    <col min="2" max="2" width="34.15234375" bestFit="1" customWidth="1"/>
    <col min="3" max="3" width="33.61328125" bestFit="1" customWidth="1"/>
    <col min="4" max="5" width="24.765625" customWidth="1"/>
    <col min="6" max="7" width="25.765625" customWidth="1"/>
    <col min="8" max="30" width="0" hidden="1" customWidth="1"/>
    <col min="31" max="16384" width="9.23046875" hidden="1"/>
  </cols>
  <sheetData>
    <row r="1" spans="1:7" ht="25">
      <c r="A1" s="1" t="str">
        <f>Cover!$A$2</f>
        <v>ESO Regulatory Reporting Pack</v>
      </c>
      <c r="B1" s="22"/>
      <c r="C1" s="22"/>
      <c r="D1" s="22"/>
      <c r="E1" s="22"/>
      <c r="F1" s="22"/>
      <c r="G1" s="22"/>
    </row>
    <row r="2" spans="1:7" ht="25">
      <c r="A2" s="4" t="str">
        <f>Cover!$A$3</f>
        <v>National Grid Electricity System Operator</v>
      </c>
      <c r="B2" s="22"/>
      <c r="C2" s="22"/>
      <c r="D2" s="22"/>
      <c r="E2" s="22"/>
      <c r="F2" s="22"/>
      <c r="G2" s="22"/>
    </row>
    <row r="3" spans="1:7" ht="25">
      <c r="A3" s="3" t="str">
        <f>Cover!$A$4</f>
        <v>2022/23</v>
      </c>
      <c r="B3" s="3"/>
      <c r="C3" s="3"/>
      <c r="D3" s="3"/>
      <c r="E3" s="3"/>
      <c r="F3" s="3"/>
      <c r="G3" s="3"/>
    </row>
    <row r="4" spans="1:7" ht="25.5" thickBot="1">
      <c r="A4" s="23" t="s">
        <v>30</v>
      </c>
      <c r="B4" s="24"/>
      <c r="C4" s="24"/>
      <c r="D4" s="24"/>
      <c r="E4" s="24"/>
      <c r="F4" s="24"/>
      <c r="G4" s="24"/>
    </row>
    <row r="5" spans="1:7"/>
    <row r="6" spans="1:7">
      <c r="B6" s="315" t="s">
        <v>182</v>
      </c>
      <c r="C6" s="316" t="s">
        <v>3</v>
      </c>
    </row>
    <row r="7" spans="1:7">
      <c r="B7" s="315" t="s">
        <v>183</v>
      </c>
      <c r="C7" s="317" t="s">
        <v>5</v>
      </c>
    </row>
    <row r="8" spans="1:7">
      <c r="B8" s="315" t="s">
        <v>184</v>
      </c>
      <c r="C8" s="318" t="str">
        <f>Cover!E18</f>
        <v>2022/23</v>
      </c>
    </row>
    <row r="9" spans="1:7">
      <c r="B9" s="315" t="s">
        <v>185</v>
      </c>
      <c r="C9" s="318">
        <f>Cover!E20</f>
        <v>3</v>
      </c>
    </row>
    <row r="10" spans="1:7">
      <c r="B10" s="315" t="s">
        <v>186</v>
      </c>
      <c r="C10" s="319">
        <f>Cover!E22</f>
        <v>45078</v>
      </c>
    </row>
    <row r="11" spans="1:7"/>
    <row r="12" spans="1:7">
      <c r="B12" s="315" t="s">
        <v>187</v>
      </c>
      <c r="C12" s="320" t="str">
        <f>LEFT($C$8,4)-5&amp;"/"&amp;RIGHT($C$8,2)-5</f>
        <v>2017/18</v>
      </c>
    </row>
    <row r="13" spans="1:7">
      <c r="B13" s="315" t="s">
        <v>188</v>
      </c>
      <c r="C13" s="320" t="str">
        <f>LEFT($C$8,4)-4&amp;"/"&amp;RIGHT($C$8,2)-4</f>
        <v>2018/19</v>
      </c>
    </row>
    <row r="14" spans="1:7">
      <c r="B14" s="315" t="s">
        <v>189</v>
      </c>
      <c r="C14" s="320" t="str">
        <f>LEFT($C$8,4)-3&amp;"/"&amp;RIGHT($C$8,2)-3</f>
        <v>2019/20</v>
      </c>
    </row>
    <row r="15" spans="1:7">
      <c r="B15" s="315" t="s">
        <v>190</v>
      </c>
      <c r="C15" s="320" t="str">
        <f>LEFT($C$8,4)-2&amp;"/"&amp;RIGHT($C$8,2)-2</f>
        <v>2020/21</v>
      </c>
    </row>
    <row r="16" spans="1:7">
      <c r="B16" s="315" t="s">
        <v>191</v>
      </c>
      <c r="C16" s="320" t="str">
        <f>LEFT($C$8,4)-1&amp;"/"&amp;RIGHT($C$8,2)-1</f>
        <v>2021/22</v>
      </c>
    </row>
    <row r="17" spans="2:7">
      <c r="B17" s="321" t="s">
        <v>6</v>
      </c>
      <c r="C17" s="320" t="str">
        <f>LEFT($C$8,4)-0&amp;"/"&amp;RIGHT($C$8,2)-0</f>
        <v>2022/23</v>
      </c>
    </row>
    <row r="18" spans="2:7">
      <c r="B18" s="315" t="s">
        <v>192</v>
      </c>
      <c r="C18" s="320" t="str">
        <f>LEFT($C$8,4)+1&amp;"/"&amp;RIGHT($C$8,2)+1</f>
        <v>2023/24</v>
      </c>
    </row>
    <row r="19" spans="2:7">
      <c r="B19" s="315" t="s">
        <v>193</v>
      </c>
      <c r="C19" s="320" t="str">
        <f>LEFT($C$8,4)+2&amp;"/"&amp;RIGHT($C$8,2)+2</f>
        <v>2024/25</v>
      </c>
    </row>
    <row r="20" spans="2:7">
      <c r="B20" s="315" t="s">
        <v>194</v>
      </c>
      <c r="C20" s="320" t="str">
        <f>LEFT($C$8,4)+3&amp;"/"&amp;RIGHT($C$8,2)+3</f>
        <v>2025/26</v>
      </c>
    </row>
    <row r="21" spans="2:7">
      <c r="B21" s="315" t="s">
        <v>195</v>
      </c>
      <c r="C21" s="320" t="str">
        <f>LEFT($C$8,4)+4&amp;"/"&amp;RIGHT($C$8,2)+4</f>
        <v>2026/27</v>
      </c>
    </row>
    <row r="22" spans="2:7">
      <c r="B22" s="315" t="s">
        <v>196</v>
      </c>
      <c r="C22" s="320" t="str">
        <f>LEFT($C$8,4)+5&amp;"/"&amp;RIGHT($C$8,2)+5</f>
        <v>2027/28</v>
      </c>
    </row>
    <row r="23" spans="2:7">
      <c r="B23" s="70"/>
      <c r="C23" s="70"/>
    </row>
    <row r="24" spans="2:7">
      <c r="B24" s="70"/>
      <c r="C24" s="70"/>
    </row>
    <row r="25" spans="2:7">
      <c r="B25" s="70" t="s">
        <v>197</v>
      </c>
      <c r="C25" s="322">
        <v>0.1</v>
      </c>
    </row>
    <row r="26" spans="2:7"/>
    <row r="27" spans="2:7"/>
    <row r="28" spans="2:7" ht="54">
      <c r="B28" s="323" t="s">
        <v>198</v>
      </c>
      <c r="C28" s="324" t="s">
        <v>199</v>
      </c>
      <c r="D28" s="325" t="s">
        <v>200</v>
      </c>
      <c r="E28" s="324" t="s">
        <v>201</v>
      </c>
      <c r="F28" s="324" t="s">
        <v>202</v>
      </c>
    </row>
    <row r="29" spans="2:7">
      <c r="B29" s="326"/>
      <c r="C29" s="286" t="s">
        <v>203</v>
      </c>
      <c r="D29" s="327">
        <f>+'[23]Annual Inflation'!$AK$29</f>
        <v>264.99166666666673</v>
      </c>
      <c r="E29" s="328"/>
      <c r="F29" s="328"/>
      <c r="G29" s="91"/>
    </row>
    <row r="30" spans="2:7">
      <c r="B30" s="326"/>
      <c r="C30" s="286" t="s">
        <v>204</v>
      </c>
      <c r="D30" s="327">
        <f>+'[23]Annual Inflation'!$AL$29</f>
        <v>274.90833333333336</v>
      </c>
      <c r="E30" s="328"/>
      <c r="F30" s="328"/>
      <c r="G30" s="91"/>
    </row>
    <row r="31" spans="2:7">
      <c r="B31" s="326"/>
      <c r="C31" s="286" t="s">
        <v>205</v>
      </c>
      <c r="D31" s="327">
        <f>+'[23]Annual Inflation'!$AM$29</f>
        <v>283.30833333333334</v>
      </c>
      <c r="E31" s="329">
        <f>D31/$D$31</f>
        <v>1</v>
      </c>
      <c r="F31" s="329">
        <f>$E$31/E31</f>
        <v>1</v>
      </c>
      <c r="G31" s="91"/>
    </row>
    <row r="32" spans="2:7">
      <c r="B32" s="326"/>
      <c r="C32" s="286" t="s">
        <v>206</v>
      </c>
      <c r="D32" s="327">
        <f>+'[23]Annual Inflation'!$AN$29</f>
        <v>290.64166666666665</v>
      </c>
      <c r="E32" s="329">
        <f t="shared" ref="E32:E38" si="0">D32/$D$31</f>
        <v>1.0258846368797245</v>
      </c>
      <c r="F32" s="329">
        <f t="shared" ref="F32:F38" si="1">$E$31/E32</f>
        <v>0.97476847205895012</v>
      </c>
      <c r="G32" s="91"/>
    </row>
    <row r="33" spans="2:7">
      <c r="B33" s="326"/>
      <c r="C33" s="286" t="s">
        <v>207</v>
      </c>
      <c r="D33" s="327">
        <f>+'[23]Annual Inflation'!$AO$29</f>
        <v>294.16666666666669</v>
      </c>
      <c r="E33" s="329">
        <f t="shared" si="0"/>
        <v>1.0383269111980469</v>
      </c>
      <c r="F33" s="329">
        <f t="shared" si="1"/>
        <v>0.96308781869688387</v>
      </c>
      <c r="G33" s="91"/>
    </row>
    <row r="34" spans="2:7">
      <c r="B34" s="326"/>
      <c r="C34" s="286" t="s">
        <v>208</v>
      </c>
      <c r="D34" s="327">
        <f>+'[23]Annual Inflation'!$AP$29</f>
        <v>307.32821397646848</v>
      </c>
      <c r="E34" s="329">
        <f t="shared" si="0"/>
        <v>1.0847835302284383</v>
      </c>
      <c r="F34" s="329">
        <f t="shared" si="1"/>
        <v>0.92184290426073834</v>
      </c>
      <c r="G34" s="249" t="s">
        <v>209</v>
      </c>
    </row>
    <row r="35" spans="2:7">
      <c r="B35" s="326"/>
      <c r="C35" s="286" t="s">
        <v>7</v>
      </c>
      <c r="D35" s="327">
        <v>334.29358180068937</v>
      </c>
      <c r="E35" s="329">
        <f t="shared" si="0"/>
        <v>1.1799638149272795</v>
      </c>
      <c r="F35" s="329">
        <f t="shared" si="1"/>
        <v>0.84748361547140272</v>
      </c>
      <c r="G35" s="249" t="s">
        <v>210</v>
      </c>
    </row>
    <row r="36" spans="2:7">
      <c r="B36" s="326"/>
      <c r="C36" s="286" t="s">
        <v>211</v>
      </c>
      <c r="D36" s="327">
        <v>350.17008495704403</v>
      </c>
      <c r="E36" s="329">
        <f t="shared" si="0"/>
        <v>1.2360034766257399</v>
      </c>
      <c r="F36" s="329">
        <f t="shared" si="1"/>
        <v>0.80905921294815142</v>
      </c>
      <c r="G36" s="249" t="s">
        <v>210</v>
      </c>
    </row>
    <row r="37" spans="2:7">
      <c r="B37" s="326"/>
      <c r="C37" s="286" t="s">
        <v>212</v>
      </c>
      <c r="D37" s="327">
        <v>352.72791950127947</v>
      </c>
      <c r="E37" s="329">
        <f t="shared" si="0"/>
        <v>1.2450319245860968</v>
      </c>
      <c r="F37" s="329">
        <f t="shared" si="1"/>
        <v>0.80319225575877806</v>
      </c>
      <c r="G37" s="249" t="s">
        <v>210</v>
      </c>
    </row>
    <row r="38" spans="2:7">
      <c r="B38" s="326"/>
      <c r="C38" s="286" t="s">
        <v>213</v>
      </c>
      <c r="D38" s="327">
        <v>353.6130043675667</v>
      </c>
      <c r="E38" s="329">
        <f t="shared" si="0"/>
        <v>1.248156029182222</v>
      </c>
      <c r="F38" s="329">
        <f t="shared" si="1"/>
        <v>0.80118188481226094</v>
      </c>
      <c r="G38" s="249" t="s">
        <v>210</v>
      </c>
    </row>
    <row r="39" spans="2:7">
      <c r="B39" s="326"/>
      <c r="C39" s="286" t="s">
        <v>214</v>
      </c>
      <c r="D39" s="330"/>
      <c r="E39" s="328"/>
      <c r="F39" s="328"/>
    </row>
    <row r="40" spans="2:7">
      <c r="B40" s="70"/>
      <c r="C40" s="70"/>
      <c r="D40" s="70"/>
    </row>
    <row r="41" spans="2:7">
      <c r="B41" s="454" t="s">
        <v>215</v>
      </c>
      <c r="C41" s="454"/>
      <c r="D41" s="331">
        <f>INDEX($D$29:$D$39,MATCH($C$17,C29:C39,0))</f>
        <v>334.29358180068937</v>
      </c>
    </row>
    <row r="42" spans="2:7">
      <c r="B42" s="70"/>
    </row>
    <row r="43" spans="2:7">
      <c r="B43" s="70"/>
    </row>
    <row r="44" spans="2:7" ht="14" hidden="1">
      <c r="B44" s="30"/>
    </row>
  </sheetData>
  <mergeCells count="1">
    <mergeCell ref="B41:C41"/>
  </mergeCells>
  <dataValidations disablePrompts="1" count="1">
    <dataValidation type="list" allowBlank="1" showInputMessage="1" showErrorMessage="1" sqref="C6" xr:uid="{A6276E64-2F52-4AF9-BB46-2B7614965E84}">
      <formula1>#REF!</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8F3-2E45-4603-9D27-ECFE77EA8CC3}">
  <sheetPr codeName="Sheet5">
    <tabColor theme="5" tint="-0.249977111117893"/>
    <pageSetUpPr autoPageBreaks="0" fitToPage="1"/>
  </sheetPr>
  <dimension ref="A1:XFD256"/>
  <sheetViews>
    <sheetView showGridLines="0" zoomScale="85" zoomScaleNormal="85" zoomScaleSheetLayoutView="85" workbookViewId="0">
      <pane xSplit="1" ySplit="5" topLeftCell="B6" activePane="bottomRight" state="frozen"/>
      <selection pane="topRight" activeCell="H70" sqref="H70"/>
      <selection pane="bottomLeft" activeCell="H70" sqref="H70"/>
      <selection pane="bottomRight" activeCell="C9" sqref="C9"/>
    </sheetView>
  </sheetViews>
  <sheetFormatPr defaultColWidth="0" defaultRowHeight="0" customHeight="1" zeroHeight="1"/>
  <cols>
    <col min="1" max="1" width="39" style="169" customWidth="1"/>
    <col min="2" max="2" width="12.3828125" style="170" customWidth="1"/>
    <col min="3" max="3" width="11.3828125" style="181" customWidth="1"/>
    <col min="4" max="4" width="9.15234375" style="181" customWidth="1"/>
    <col min="5" max="5" width="14.4609375" style="181" bestFit="1" customWidth="1"/>
    <col min="6" max="6" width="9.15234375" style="169" customWidth="1"/>
    <col min="7" max="7" width="9.3828125" style="169" customWidth="1"/>
    <col min="8" max="8" width="10.765625" style="169" customWidth="1"/>
    <col min="9" max="9" width="9.15234375" style="169" customWidth="1"/>
    <col min="10" max="10" width="11.765625" style="169" customWidth="1"/>
    <col min="11" max="11" width="9.3828125" style="169" customWidth="1"/>
    <col min="12" max="12" width="10.3828125" style="169" customWidth="1"/>
    <col min="13" max="13" width="9.3828125" style="169" customWidth="1"/>
    <col min="14" max="14" width="10" style="172" customWidth="1"/>
    <col min="15" max="15" width="10" style="170" customWidth="1"/>
    <col min="16" max="16" width="14" style="170" customWidth="1"/>
    <col min="17" max="17" width="0" style="172" hidden="1"/>
    <col min="18" max="18" width="11.4609375" style="170" hidden="1" customWidth="1"/>
    <col min="19" max="19" width="6.61328125" style="170" hidden="1" customWidth="1"/>
    <col min="20" max="20" width="18.15234375" style="170" hidden="1" customWidth="1"/>
    <col min="21" max="21" width="18.15234375" style="169" hidden="1" customWidth="1"/>
    <col min="22" max="22" width="11.4609375" style="169" hidden="1" customWidth="1"/>
    <col min="23" max="23" width="6.61328125" style="169" hidden="1" customWidth="1"/>
    <col min="24" max="31" width="18.15234375" style="169" hidden="1" customWidth="1"/>
    <col min="32" max="16383" width="9" style="169" hidden="1"/>
    <col min="16384" max="16384" width="12" style="169" customWidth="1"/>
  </cols>
  <sheetData>
    <row r="1" spans="1:26" s="170" customFormat="1" ht="12.75" customHeight="1">
      <c r="A1" s="180" t="s">
        <v>216</v>
      </c>
      <c r="B1" s="179"/>
      <c r="C1" s="178"/>
      <c r="D1" s="178"/>
      <c r="E1" s="178"/>
    </row>
    <row r="2" spans="1:26" s="170" customFormat="1" ht="12.75" customHeight="1">
      <c r="A2" s="177" t="s">
        <v>217</v>
      </c>
      <c r="B2" s="177"/>
      <c r="C2" s="177"/>
      <c r="D2" s="177"/>
      <c r="E2" s="176"/>
      <c r="F2" s="176"/>
    </row>
    <row r="3" spans="1:26" ht="12.75" customHeight="1">
      <c r="A3" s="245" t="s">
        <v>218</v>
      </c>
      <c r="B3" s="245"/>
      <c r="C3" s="245"/>
      <c r="D3" s="245"/>
      <c r="E3" s="175"/>
      <c r="G3" s="455"/>
      <c r="H3" s="455"/>
      <c r="I3" s="174"/>
      <c r="J3" s="174"/>
      <c r="K3" s="174"/>
      <c r="L3" s="174"/>
      <c r="M3" s="174"/>
      <c r="O3" s="173"/>
      <c r="P3" s="173"/>
      <c r="S3" s="171"/>
    </row>
    <row r="4" spans="1:26" s="170" customFormat="1" ht="12.75" customHeight="1">
      <c r="A4" s="182" t="s">
        <v>219</v>
      </c>
      <c r="B4" s="198"/>
      <c r="C4" s="198">
        <v>2011</v>
      </c>
      <c r="D4" s="198">
        <v>2012</v>
      </c>
      <c r="E4" s="198">
        <v>2013</v>
      </c>
      <c r="F4" s="198">
        <v>2014</v>
      </c>
      <c r="G4" s="198">
        <v>2015</v>
      </c>
      <c r="H4" s="198">
        <v>2016</v>
      </c>
      <c r="I4" s="198">
        <v>2017</v>
      </c>
      <c r="J4" s="198">
        <v>2018</v>
      </c>
      <c r="K4" s="198">
        <v>2019</v>
      </c>
      <c r="L4" s="198">
        <v>2020</v>
      </c>
      <c r="M4" s="198">
        <v>2021</v>
      </c>
      <c r="N4" s="197">
        <v>2022</v>
      </c>
      <c r="O4" s="197">
        <v>2023</v>
      </c>
      <c r="P4" s="197">
        <v>2024</v>
      </c>
      <c r="U4" s="169"/>
      <c r="V4" s="169"/>
      <c r="W4" s="169"/>
      <c r="X4" s="169"/>
      <c r="Y4" s="169"/>
      <c r="Z4" s="169"/>
    </row>
    <row r="5" spans="1:26" ht="12.75" customHeight="1">
      <c r="A5" s="176"/>
      <c r="B5" s="171"/>
      <c r="C5" s="196"/>
      <c r="D5" s="196"/>
      <c r="E5" s="196"/>
      <c r="F5" s="196"/>
      <c r="G5" s="196"/>
      <c r="H5" s="196"/>
      <c r="I5" s="196"/>
      <c r="J5" s="196"/>
      <c r="K5" s="196"/>
      <c r="L5" s="196"/>
      <c r="M5" s="196"/>
      <c r="O5" s="173"/>
      <c r="P5" s="173"/>
      <c r="S5" s="171"/>
    </row>
    <row r="6" spans="1:26" s="170" customFormat="1" ht="13.5">
      <c r="A6" s="182"/>
      <c r="C6" s="178"/>
      <c r="D6" s="178"/>
      <c r="E6" s="178"/>
      <c r="O6" s="173"/>
      <c r="P6" s="173"/>
      <c r="U6" s="169"/>
      <c r="V6" s="169"/>
      <c r="W6" s="169"/>
      <c r="X6" s="169"/>
      <c r="Y6" s="169"/>
      <c r="Z6" s="169"/>
    </row>
    <row r="7" spans="1:26" s="147" customFormat="1" ht="12.75" customHeight="1">
      <c r="A7" s="186" t="s">
        <v>220</v>
      </c>
      <c r="C7" s="186"/>
      <c r="D7" s="332">
        <v>2012</v>
      </c>
      <c r="E7" s="332">
        <v>2013</v>
      </c>
      <c r="F7" s="332">
        <v>2014</v>
      </c>
      <c r="G7" s="332">
        <v>2015</v>
      </c>
      <c r="H7" s="332">
        <v>2016</v>
      </c>
      <c r="I7" s="332">
        <v>2017</v>
      </c>
      <c r="J7" s="332">
        <v>2018</v>
      </c>
      <c r="K7" s="332">
        <v>2019</v>
      </c>
      <c r="L7" s="332">
        <v>2020</v>
      </c>
      <c r="M7" s="332">
        <v>2021</v>
      </c>
      <c r="N7" s="332">
        <v>2022</v>
      </c>
      <c r="O7" s="332">
        <v>2023</v>
      </c>
    </row>
    <row r="8" spans="1:26" s="170" customFormat="1" ht="12.75" customHeight="1">
      <c r="A8" s="182" t="s">
        <v>221</v>
      </c>
      <c r="B8" s="195" t="s">
        <v>222</v>
      </c>
      <c r="D8" s="333">
        <f t="shared" ref="D8:O8" si="0">ROUND(D9/$B$9,3)</f>
        <v>1.1000000000000001</v>
      </c>
      <c r="E8" s="334">
        <f t="shared" si="0"/>
        <v>1.1339999999999999</v>
      </c>
      <c r="F8" s="333">
        <f t="shared" si="0"/>
        <v>1.167</v>
      </c>
      <c r="G8" s="333">
        <f t="shared" si="0"/>
        <v>1.19</v>
      </c>
      <c r="H8" s="333">
        <f t="shared" si="0"/>
        <v>1.202</v>
      </c>
      <c r="I8" s="333">
        <f t="shared" si="0"/>
        <v>1.228</v>
      </c>
      <c r="J8" s="333">
        <f t="shared" si="0"/>
        <v>1.274</v>
      </c>
      <c r="K8" s="333">
        <f t="shared" si="0"/>
        <v>1.3129999999999999</v>
      </c>
      <c r="L8" s="333">
        <f t="shared" si="0"/>
        <v>1.347</v>
      </c>
      <c r="M8" s="333">
        <f t="shared" si="0"/>
        <v>1.363</v>
      </c>
      <c r="N8" s="333">
        <f t="shared" si="0"/>
        <v>1.399</v>
      </c>
      <c r="O8" s="333">
        <f t="shared" si="0"/>
        <v>1.4430000000000001</v>
      </c>
      <c r="P8" s="173"/>
      <c r="U8" s="169"/>
      <c r="V8" s="169"/>
      <c r="W8" s="169"/>
      <c r="X8" s="169"/>
      <c r="Y8" s="169"/>
      <c r="Z8" s="169"/>
    </row>
    <row r="9" spans="1:26" s="170" customFormat="1" ht="12.75" customHeight="1">
      <c r="A9" s="182" t="s">
        <v>223</v>
      </c>
      <c r="B9" s="335">
        <v>215.767</v>
      </c>
      <c r="C9" s="335">
        <v>226.47499999999999</v>
      </c>
      <c r="D9" s="335">
        <v>237.34200000000001</v>
      </c>
      <c r="E9" s="335">
        <v>244.67500000000001</v>
      </c>
      <c r="F9" s="335">
        <v>251.733</v>
      </c>
      <c r="G9" s="335">
        <v>256.66699999999997</v>
      </c>
      <c r="H9" s="335">
        <v>259.43299999999999</v>
      </c>
      <c r="I9" s="335">
        <v>264.99200000000002</v>
      </c>
      <c r="J9" s="335">
        <v>274.90800000000002</v>
      </c>
      <c r="K9" s="336">
        <v>283.30799999999999</v>
      </c>
      <c r="L9" s="336">
        <v>290.642</v>
      </c>
      <c r="M9" s="336">
        <v>294.16699999999997</v>
      </c>
      <c r="N9" s="336">
        <v>301.96242549999994</v>
      </c>
      <c r="O9" s="336">
        <v>311.24777008412497</v>
      </c>
      <c r="P9" s="194"/>
      <c r="U9" s="169"/>
      <c r="V9" s="169"/>
      <c r="W9" s="169"/>
      <c r="X9" s="169"/>
      <c r="Y9" s="169"/>
      <c r="Z9" s="169"/>
    </row>
    <row r="10" spans="1:26" s="170" customFormat="1" ht="12.75" customHeight="1">
      <c r="A10" s="182"/>
      <c r="C10" s="178"/>
      <c r="G10" s="193"/>
      <c r="H10" s="193"/>
      <c r="I10" s="193"/>
      <c r="J10" s="193"/>
      <c r="K10" s="193"/>
      <c r="L10" s="193"/>
      <c r="M10" s="193"/>
      <c r="P10" s="173"/>
      <c r="U10" s="169"/>
      <c r="V10" s="169"/>
      <c r="W10" s="169"/>
      <c r="X10" s="169"/>
      <c r="Y10" s="169"/>
      <c r="Z10" s="169"/>
    </row>
    <row r="11" spans="1:26" s="147" customFormat="1" ht="12.75" customHeight="1">
      <c r="A11" s="192" t="s">
        <v>224</v>
      </c>
    </row>
    <row r="12" spans="1:26" s="147" customFormat="1" ht="12.75" customHeight="1">
      <c r="A12" s="192" t="s">
        <v>220</v>
      </c>
      <c r="C12" s="192"/>
      <c r="D12" s="332">
        <v>2012</v>
      </c>
      <c r="E12" s="332">
        <v>2013</v>
      </c>
      <c r="F12" s="332">
        <v>2014</v>
      </c>
      <c r="G12" s="332">
        <v>2015</v>
      </c>
      <c r="H12" s="332">
        <v>2016</v>
      </c>
      <c r="I12" s="332">
        <v>2017</v>
      </c>
      <c r="J12" s="332">
        <v>2018</v>
      </c>
      <c r="K12" s="332">
        <v>2019</v>
      </c>
      <c r="L12" s="332">
        <v>2020</v>
      </c>
      <c r="M12" s="332">
        <v>2021</v>
      </c>
      <c r="N12" s="332">
        <v>2022</v>
      </c>
      <c r="O12" s="332">
        <v>2023</v>
      </c>
    </row>
    <row r="13" spans="1:26" s="147" customFormat="1" ht="12.75" customHeight="1">
      <c r="A13" s="147" t="s">
        <v>225</v>
      </c>
      <c r="B13" s="147" t="s">
        <v>226</v>
      </c>
      <c r="D13" s="337">
        <v>3.3000000000000002E-2</v>
      </c>
      <c r="E13" s="337">
        <v>2.5999999999999999E-2</v>
      </c>
    </row>
    <row r="14" spans="1:26" s="147" customFormat="1" ht="12.75" customHeight="1">
      <c r="A14" s="147" t="s">
        <v>225</v>
      </c>
      <c r="B14" s="147" t="s">
        <v>227</v>
      </c>
      <c r="D14" s="337">
        <v>3.1E-2</v>
      </c>
      <c r="E14" s="337">
        <v>2.7E-2</v>
      </c>
      <c r="F14" s="337">
        <v>2.5000000000000001E-2</v>
      </c>
      <c r="G14" s="148"/>
      <c r="H14" s="148"/>
      <c r="I14" s="148"/>
      <c r="J14" s="148"/>
      <c r="Q14" s="147">
        <v>5.4487240225358002E-2</v>
      </c>
    </row>
    <row r="15" spans="1:26" s="147" customFormat="1" ht="12.75" customHeight="1">
      <c r="A15" s="147" t="s">
        <v>225</v>
      </c>
      <c r="B15" s="147" t="s">
        <v>228</v>
      </c>
      <c r="D15" s="148"/>
      <c r="E15" s="337">
        <v>3.1E-2</v>
      </c>
      <c r="F15" s="337">
        <v>3.1E-2</v>
      </c>
      <c r="G15" s="337">
        <v>0.03</v>
      </c>
      <c r="H15" s="148"/>
      <c r="I15" s="148"/>
      <c r="J15" s="148"/>
    </row>
    <row r="16" spans="1:26" s="147" customFormat="1" ht="12.75" customHeight="1">
      <c r="A16" s="147" t="s">
        <v>225</v>
      </c>
      <c r="B16" s="147" t="s">
        <v>229</v>
      </c>
      <c r="D16" s="148"/>
      <c r="E16" s="191"/>
      <c r="F16" s="337">
        <v>2.5000000000000001E-2</v>
      </c>
      <c r="G16" s="337">
        <v>2.4E-2</v>
      </c>
      <c r="H16" s="337">
        <v>3.2000000000000001E-2</v>
      </c>
      <c r="I16" s="148"/>
      <c r="J16" s="148"/>
    </row>
    <row r="17" spans="1:16" s="147" customFormat="1" ht="12.75" customHeight="1">
      <c r="A17" s="147" t="s">
        <v>225</v>
      </c>
      <c r="B17" s="147" t="s">
        <v>230</v>
      </c>
      <c r="D17" s="148"/>
      <c r="E17" s="148"/>
      <c r="F17" s="148"/>
      <c r="G17" s="337">
        <v>0.01</v>
      </c>
      <c r="H17" s="337">
        <v>2.1000000000000001E-2</v>
      </c>
      <c r="I17" s="337">
        <v>0.03</v>
      </c>
      <c r="J17" s="148"/>
    </row>
    <row r="18" spans="1:16" s="147" customFormat="1" ht="12.75" customHeight="1">
      <c r="A18" s="147" t="s">
        <v>225</v>
      </c>
      <c r="B18" s="147" t="s">
        <v>231</v>
      </c>
      <c r="D18" s="148"/>
      <c r="E18" s="148"/>
      <c r="F18" s="148"/>
      <c r="G18" s="148"/>
      <c r="H18" s="337">
        <v>1.7999999999999999E-2</v>
      </c>
      <c r="I18" s="337">
        <v>3.5000000000000003E-2</v>
      </c>
      <c r="J18" s="337">
        <v>3.1E-2</v>
      </c>
      <c r="N18" s="190"/>
      <c r="O18" s="190"/>
      <c r="P18" s="190"/>
    </row>
    <row r="19" spans="1:16" s="147" customFormat="1" ht="12.75" customHeight="1">
      <c r="A19" s="147" t="s">
        <v>225</v>
      </c>
      <c r="B19" s="147" t="s">
        <v>232</v>
      </c>
      <c r="D19" s="148"/>
      <c r="E19" s="148"/>
      <c r="F19" s="148"/>
      <c r="G19" s="148"/>
      <c r="H19" s="148"/>
      <c r="I19" s="337">
        <v>3.5999999999999997E-2</v>
      </c>
      <c r="J19" s="337">
        <v>3.4000000000000002E-2</v>
      </c>
      <c r="K19" s="337">
        <v>3.1E-2</v>
      </c>
    </row>
    <row r="20" spans="1:16" s="147" customFormat="1" ht="12.75" customHeight="1">
      <c r="A20" s="147" t="s">
        <v>225</v>
      </c>
      <c r="B20" s="147" t="s">
        <v>233</v>
      </c>
      <c r="D20" s="148"/>
      <c r="E20" s="148"/>
      <c r="F20" s="148"/>
      <c r="G20" s="148"/>
      <c r="H20" s="148"/>
      <c r="I20" s="148"/>
      <c r="J20" s="337">
        <v>3.4000000000000002E-2</v>
      </c>
      <c r="K20" s="337">
        <v>3.2000000000000001E-2</v>
      </c>
      <c r="L20" s="337">
        <v>3.1E-2</v>
      </c>
    </row>
    <row r="21" spans="1:16" s="147" customFormat="1" ht="12.75" customHeight="1">
      <c r="A21" s="147" t="s">
        <v>225</v>
      </c>
      <c r="B21" s="147" t="s">
        <v>234</v>
      </c>
      <c r="F21" s="189"/>
      <c r="K21" s="337">
        <v>2.5999999999999999E-2</v>
      </c>
      <c r="L21" s="337">
        <v>2.4E-2</v>
      </c>
      <c r="M21" s="337">
        <v>2.7E-2</v>
      </c>
    </row>
    <row r="22" spans="1:16" s="147" customFormat="1" ht="12.75" customHeight="1">
      <c r="A22" s="147" t="s">
        <v>225</v>
      </c>
      <c r="B22" s="148" t="s">
        <v>235</v>
      </c>
      <c r="F22" s="189"/>
      <c r="K22" s="188"/>
      <c r="L22" s="337">
        <v>1.4999999999999999E-2</v>
      </c>
      <c r="M22" s="337">
        <v>2.3E-2</v>
      </c>
      <c r="N22" s="337">
        <v>3.1E-2</v>
      </c>
      <c r="P22" s="187"/>
    </row>
    <row r="23" spans="1:16" s="147" customFormat="1" ht="12.75" customHeight="1">
      <c r="A23" s="147" t="s">
        <v>225</v>
      </c>
      <c r="B23" s="148" t="s">
        <v>236</v>
      </c>
      <c r="L23" s="188"/>
      <c r="M23" s="337">
        <v>2.4E-2</v>
      </c>
      <c r="N23" s="337">
        <v>2.8000000000000001E-2</v>
      </c>
      <c r="O23" s="337">
        <v>2.9000000000000001E-2</v>
      </c>
      <c r="P23" s="187"/>
    </row>
    <row r="24" spans="1:16" s="178" customFormat="1" ht="12.75" customHeight="1">
      <c r="A24" s="182"/>
      <c r="B24" s="170"/>
    </row>
    <row r="25" spans="1:16" s="147" customFormat="1" ht="12.75" customHeight="1">
      <c r="A25" s="182"/>
      <c r="B25" s="170"/>
      <c r="C25" s="178"/>
    </row>
    <row r="26" spans="1:16" s="147" customFormat="1" ht="12.75" customHeight="1">
      <c r="A26" s="186" t="s">
        <v>220</v>
      </c>
      <c r="D26" s="332">
        <v>2012</v>
      </c>
      <c r="E26" s="332">
        <v>2013</v>
      </c>
      <c r="F26" s="332">
        <v>2014</v>
      </c>
      <c r="G26" s="332">
        <v>2015</v>
      </c>
      <c r="H26" s="332">
        <v>2016</v>
      </c>
      <c r="I26" s="332">
        <v>2017</v>
      </c>
      <c r="J26" s="332">
        <v>2018</v>
      </c>
      <c r="K26" s="332">
        <v>2019</v>
      </c>
      <c r="L26" s="332">
        <v>2020</v>
      </c>
      <c r="M26" s="332">
        <v>2021</v>
      </c>
      <c r="N26" s="332">
        <v>2022</v>
      </c>
      <c r="O26" s="332">
        <v>2023</v>
      </c>
    </row>
    <row r="27" spans="1:16" s="147" customFormat="1" ht="12.75" customHeight="1">
      <c r="A27" s="147" t="s">
        <v>237</v>
      </c>
      <c r="D27" s="333">
        <f t="shared" ref="D27:O27" si="1">+D8</f>
        <v>1.1000000000000001</v>
      </c>
      <c r="E27" s="333">
        <f t="shared" si="1"/>
        <v>1.1339999999999999</v>
      </c>
      <c r="F27" s="333">
        <f t="shared" si="1"/>
        <v>1.167</v>
      </c>
      <c r="G27" s="333">
        <f t="shared" si="1"/>
        <v>1.19</v>
      </c>
      <c r="H27" s="333">
        <f t="shared" si="1"/>
        <v>1.202</v>
      </c>
      <c r="I27" s="333">
        <f t="shared" si="1"/>
        <v>1.228</v>
      </c>
      <c r="J27" s="333">
        <f t="shared" si="1"/>
        <v>1.274</v>
      </c>
      <c r="K27" s="333">
        <f t="shared" si="1"/>
        <v>1.3129999999999999</v>
      </c>
      <c r="L27" s="333">
        <f t="shared" si="1"/>
        <v>1.347</v>
      </c>
      <c r="M27" s="333">
        <f t="shared" si="1"/>
        <v>1.363</v>
      </c>
      <c r="N27" s="333">
        <f t="shared" si="1"/>
        <v>1.399</v>
      </c>
      <c r="O27" s="333">
        <f t="shared" si="1"/>
        <v>1.4430000000000001</v>
      </c>
      <c r="P27" s="168"/>
    </row>
    <row r="28" spans="1:16" s="147" customFormat="1" ht="12.75" customHeight="1">
      <c r="A28" s="147" t="s">
        <v>224</v>
      </c>
      <c r="B28" s="147" t="s">
        <v>238</v>
      </c>
      <c r="E28" s="338">
        <f>0.75*'RIIO-1 RPI and PVF'!D14+0.25*'RIIO-1 RPI and PVF'!E14</f>
        <v>0.03</v>
      </c>
      <c r="F28" s="338">
        <f>0.75*'RIIO-1 RPI and PVF'!E14+0.25*'RIIO-1 RPI and PVF'!F14</f>
        <v>2.6500000000000003E-2</v>
      </c>
      <c r="N28" s="172"/>
    </row>
    <row r="29" spans="1:16" s="147" customFormat="1" ht="12.75" customHeight="1">
      <c r="A29" s="147" t="s">
        <v>224</v>
      </c>
      <c r="B29" s="147" t="s">
        <v>239</v>
      </c>
      <c r="F29" s="338">
        <f>0.75*'RIIO-1 RPI and PVF'!E15+0.25*'RIIO-1 RPI and PVF'!F15</f>
        <v>3.1E-2</v>
      </c>
      <c r="G29" s="338">
        <f>0.75*'RIIO-1 RPI and PVF'!F15+0.25*'RIIO-1 RPI and PVF'!G15</f>
        <v>3.075E-2</v>
      </c>
      <c r="N29" s="172"/>
    </row>
    <row r="30" spans="1:16" s="147" customFormat="1" ht="12.75" customHeight="1">
      <c r="A30" s="147" t="s">
        <v>224</v>
      </c>
      <c r="B30" s="147" t="s">
        <v>240</v>
      </c>
      <c r="G30" s="338">
        <f>0.75*'RIIO-1 RPI and PVF'!F16+0.25*'RIIO-1 RPI and PVF'!G16</f>
        <v>2.4750000000000001E-2</v>
      </c>
      <c r="H30" s="338">
        <f>0.75*'RIIO-1 RPI and PVF'!G16+0.25*'RIIO-1 RPI and PVF'!H16</f>
        <v>2.6000000000000002E-2</v>
      </c>
      <c r="N30" s="172"/>
    </row>
    <row r="31" spans="1:16" s="147" customFormat="1" ht="12.75" customHeight="1">
      <c r="A31" s="147" t="s">
        <v>224</v>
      </c>
      <c r="B31" s="147" t="s">
        <v>241</v>
      </c>
      <c r="H31" s="338">
        <f>0.75*'RIIO-1 RPI and PVF'!G17+0.25*'RIIO-1 RPI and PVF'!H17</f>
        <v>1.2750000000000001E-2</v>
      </c>
      <c r="I31" s="338">
        <f>0.75*'RIIO-1 RPI and PVF'!H17+0.25*'RIIO-1 RPI and PVF'!I17</f>
        <v>2.325E-2</v>
      </c>
      <c r="N31" s="172"/>
    </row>
    <row r="32" spans="1:16" s="147" customFormat="1" ht="12.75" customHeight="1">
      <c r="A32" s="147" t="s">
        <v>224</v>
      </c>
      <c r="B32" s="147" t="s">
        <v>242</v>
      </c>
      <c r="I32" s="338">
        <f>0.75*'RIIO-1 RPI and PVF'!H18+0.25*'RIIO-1 RPI and PVF'!I18</f>
        <v>2.2249999999999999E-2</v>
      </c>
      <c r="J32" s="338">
        <f>0.75*'RIIO-1 RPI and PVF'!I18+0.25*'RIIO-1 RPI and PVF'!J18</f>
        <v>3.4000000000000002E-2</v>
      </c>
      <c r="N32" s="172"/>
    </row>
    <row r="33" spans="1:26 16384:16384" s="147" customFormat="1" ht="12.75" customHeight="1">
      <c r="A33" s="147" t="s">
        <v>224</v>
      </c>
      <c r="B33" s="147" t="s">
        <v>243</v>
      </c>
      <c r="J33" s="338">
        <f>0.75*'RIIO-1 RPI and PVF'!I19+0.25*'RIIO-1 RPI and PVF'!J19</f>
        <v>3.5499999999999997E-2</v>
      </c>
      <c r="K33" s="338">
        <f>0.75*'RIIO-1 RPI and PVF'!J19+0.25*'RIIO-1 RPI and PVF'!K19</f>
        <v>3.3250000000000002E-2</v>
      </c>
      <c r="N33" s="172"/>
    </row>
    <row r="34" spans="1:26 16384:16384" s="147" customFormat="1" ht="12.75" customHeight="1">
      <c r="A34" s="147" t="s">
        <v>224</v>
      </c>
      <c r="B34" s="147" t="s">
        <v>244</v>
      </c>
      <c r="K34" s="338">
        <f>0.75*'RIIO-1 RPI and PVF'!J20+0.25*'RIIO-1 RPI and PVF'!K20</f>
        <v>3.3500000000000002E-2</v>
      </c>
      <c r="L34" s="338">
        <f>0.75*'RIIO-1 RPI and PVF'!K20+0.25*'RIIO-1 RPI and PVF'!L20</f>
        <v>3.175E-2</v>
      </c>
      <c r="N34" s="172"/>
    </row>
    <row r="35" spans="1:26 16384:16384" s="147" customFormat="1" ht="12.75" customHeight="1">
      <c r="A35" s="147" t="s">
        <v>224</v>
      </c>
      <c r="B35" s="147" t="s">
        <v>245</v>
      </c>
      <c r="L35" s="338">
        <f>0.75*'RIIO-1 RPI and PVF'!K21+0.25*'RIIO-1 RPI and PVF'!L21</f>
        <v>2.5500000000000002E-2</v>
      </c>
      <c r="M35" s="338">
        <f>0.75*'RIIO-1 RPI and PVF'!L21+0.25*'RIIO-1 RPI and PVF'!M21</f>
        <v>2.4750000000000001E-2</v>
      </c>
    </row>
    <row r="36" spans="1:26 16384:16384" s="147" customFormat="1" ht="12.75" customHeight="1">
      <c r="A36" s="147" t="s">
        <v>224</v>
      </c>
      <c r="B36" s="147" t="s">
        <v>246</v>
      </c>
      <c r="M36" s="338">
        <f>0.75*'RIIO-1 RPI and PVF'!L22+0.25*'RIIO-1 RPI and PVF'!M22</f>
        <v>1.7000000000000001E-2</v>
      </c>
      <c r="N36" s="338">
        <f>0.75*'RIIO-1 RPI and PVF'!M22+0.25*'RIIO-1 RPI and PVF'!N22</f>
        <v>2.5000000000000001E-2</v>
      </c>
    </row>
    <row r="37" spans="1:26 16384:16384" s="147" customFormat="1" ht="12.75" customHeight="1">
      <c r="A37" s="147" t="s">
        <v>224</v>
      </c>
      <c r="B37" s="147" t="s">
        <v>247</v>
      </c>
      <c r="N37" s="338">
        <f>0.75*'RIIO-1 RPI and PVF'!M23+0.25*'RIIO-1 RPI and PVF'!N23</f>
        <v>2.5000000000000001E-2</v>
      </c>
      <c r="O37" s="338">
        <f>0.75*'RIIO-1 RPI and PVF'!N23+0.25*'RIIO-1 RPI and PVF'!O23</f>
        <v>2.8250000000000001E-2</v>
      </c>
    </row>
    <row r="38" spans="1:26 16384:16384" s="147" customFormat="1" ht="12.75" customHeight="1">
      <c r="A38" s="147" t="s">
        <v>248</v>
      </c>
      <c r="E38" s="333">
        <f>1.1344</f>
        <v>1.1344000000000001</v>
      </c>
      <c r="F38" s="333">
        <f>ROUND(D27*(1+$E$28)*(1+$F$28),3)</f>
        <v>1.163</v>
      </c>
      <c r="G38" s="333">
        <f>ROUND(E27*(1+$F$29)*(1+$G$29),3)</f>
        <v>1.2050000000000001</v>
      </c>
      <c r="H38" s="333">
        <f>ROUND(F27*(1+$G$30)*(1+$H$30),3)</f>
        <v>1.2270000000000001</v>
      </c>
      <c r="I38" s="333">
        <f>ROUND(G27*(1+$H$31)*(1+$I$31),3)</f>
        <v>1.2330000000000001</v>
      </c>
      <c r="J38" s="333">
        <f>ROUND(H27*(1+$I$32)*(1+$J$32),3)</f>
        <v>1.2709999999999999</v>
      </c>
      <c r="K38" s="333">
        <f>ROUND(I27*(1+$J$33)*(1+$K$33),3)</f>
        <v>1.3140000000000001</v>
      </c>
      <c r="L38" s="333">
        <f>ROUND(J27*(1+$K$34)*(1+$L$34),3)</f>
        <v>1.3580000000000001</v>
      </c>
      <c r="M38" s="333">
        <f>ROUND(K27*(1+$L$35)*(1+$M$35),3)</f>
        <v>1.38</v>
      </c>
      <c r="N38" s="333">
        <f>ROUND(L27*(1+$M$36)*(1+$N$36),3)</f>
        <v>1.4039999999999999</v>
      </c>
      <c r="O38" s="333">
        <f>ROUND(M27*(1+$N$37)*(1+$O$37),3)</f>
        <v>1.4370000000000001</v>
      </c>
      <c r="P38" s="185"/>
    </row>
    <row r="39" spans="1:26 16384:16384" s="147" customFormat="1" ht="12.75" customHeight="1">
      <c r="A39" s="182"/>
      <c r="B39" s="170"/>
      <c r="C39" s="178"/>
    </row>
    <row r="40" spans="1:26 16384:16384" s="170" customFormat="1" ht="12.75" customHeight="1">
      <c r="A40" s="184"/>
      <c r="B40" s="148"/>
      <c r="C40" s="183"/>
      <c r="O40" s="173"/>
      <c r="P40" s="173"/>
      <c r="U40" s="169"/>
      <c r="V40" s="169"/>
      <c r="W40" s="169"/>
      <c r="X40" s="169"/>
      <c r="Y40" s="169"/>
      <c r="Z40" s="169"/>
    </row>
    <row r="41" spans="1:26 16384:16384" s="170" customFormat="1" ht="12.75" customHeight="1">
      <c r="A41" s="182" t="s">
        <v>249</v>
      </c>
      <c r="C41" s="178"/>
      <c r="O41" s="173"/>
      <c r="U41" s="169"/>
      <c r="V41" s="169"/>
      <c r="W41" s="169"/>
      <c r="X41" s="169"/>
      <c r="Y41" s="169"/>
      <c r="Z41" s="169"/>
    </row>
    <row r="42" spans="1:26 16384:16384" s="170" customFormat="1" ht="12.75" customHeight="1">
      <c r="A42" s="170" t="s">
        <v>250</v>
      </c>
      <c r="B42" s="170" t="s">
        <v>251</v>
      </c>
      <c r="C42" s="178" t="s">
        <v>252</v>
      </c>
      <c r="D42" s="178"/>
      <c r="E42" s="339">
        <v>4.7500000000000001E-2</v>
      </c>
      <c r="F42" s="339">
        <v>4.5520000000000005E-2</v>
      </c>
      <c r="G42" s="339">
        <v>4.4319999999999998E-2</v>
      </c>
      <c r="H42" s="339">
        <v>4.3300000000000005E-2</v>
      </c>
      <c r="I42" s="339">
        <v>4.2280000000000005E-2</v>
      </c>
      <c r="J42" s="339">
        <v>4.1320000000000003E-2</v>
      </c>
      <c r="K42" s="339">
        <v>3.9460000000000002E-2</v>
      </c>
      <c r="L42" s="339">
        <v>3.7480000000000006E-2</v>
      </c>
      <c r="M42" s="339">
        <v>3.4540000000000001E-2</v>
      </c>
      <c r="N42" s="339">
        <v>2.0808E-2</v>
      </c>
      <c r="O42" s="339">
        <v>2.2339000000000001E-2</v>
      </c>
      <c r="P42" s="339">
        <v>2.4840999999999998E-2</v>
      </c>
      <c r="U42" s="169"/>
      <c r="V42" s="169"/>
      <c r="W42" s="169"/>
      <c r="X42" s="169"/>
      <c r="Y42" s="169"/>
      <c r="Z42" s="169"/>
      <c r="XFD42" s="173"/>
    </row>
    <row r="43" spans="1:26 16384:16384" s="170" customFormat="1" ht="12.75" customHeight="1">
      <c r="A43" s="170" t="s">
        <v>253</v>
      </c>
      <c r="B43" s="170" t="s">
        <v>254</v>
      </c>
      <c r="C43" s="178" t="s">
        <v>222</v>
      </c>
      <c r="E43" s="340">
        <f t="shared" ref="E43:P43" si="2">1+E42</f>
        <v>1.0475000000000001</v>
      </c>
      <c r="F43" s="340">
        <f t="shared" si="2"/>
        <v>1.04552</v>
      </c>
      <c r="G43" s="340">
        <f t="shared" si="2"/>
        <v>1.0443199999999999</v>
      </c>
      <c r="H43" s="340">
        <f t="shared" si="2"/>
        <v>1.0432999999999999</v>
      </c>
      <c r="I43" s="340">
        <f t="shared" si="2"/>
        <v>1.0422800000000001</v>
      </c>
      <c r="J43" s="340">
        <f t="shared" si="2"/>
        <v>1.04132</v>
      </c>
      <c r="K43" s="340">
        <f t="shared" si="2"/>
        <v>1.0394600000000001</v>
      </c>
      <c r="L43" s="340">
        <f t="shared" si="2"/>
        <v>1.03748</v>
      </c>
      <c r="M43" s="340">
        <f t="shared" si="2"/>
        <v>1.03454</v>
      </c>
      <c r="N43" s="340">
        <f t="shared" si="2"/>
        <v>1.0208079999999999</v>
      </c>
      <c r="O43" s="340">
        <f t="shared" si="2"/>
        <v>1.0223390000000001</v>
      </c>
      <c r="P43" s="340">
        <f t="shared" si="2"/>
        <v>1.0248409999999999</v>
      </c>
      <c r="U43" s="169"/>
      <c r="V43" s="169"/>
      <c r="W43" s="169"/>
      <c r="X43" s="169"/>
      <c r="Y43" s="169"/>
      <c r="Z43" s="169"/>
      <c r="XFD43" s="173"/>
    </row>
    <row r="44" spans="1:26 16384:16384" s="170" customFormat="1" ht="13.5">
      <c r="C44" s="178"/>
      <c r="O44" s="173"/>
      <c r="P44" s="173"/>
      <c r="U44" s="169"/>
      <c r="V44" s="169"/>
      <c r="W44" s="169"/>
      <c r="X44" s="169"/>
      <c r="Y44" s="169"/>
      <c r="Z44" s="169"/>
    </row>
    <row r="45" spans="1:26 16384:16384" ht="13.5"/>
    <row r="46" spans="1:26 16384:16384" ht="13.5"/>
    <row r="47" spans="1:26 16384:16384" ht="13.5"/>
    <row r="48" spans="1:26 16384:16384" ht="13.5"/>
    <row r="49" ht="13.5"/>
    <row r="50" ht="13.5"/>
    <row r="51" ht="13.5"/>
    <row r="52" ht="13.5"/>
    <row r="53" ht="13.5"/>
    <row r="54" ht="13.5"/>
    <row r="55" ht="13.5"/>
    <row r="56" ht="13.5"/>
    <row r="57" ht="13.5"/>
    <row r="58" ht="13.5"/>
    <row r="59" ht="13.5"/>
    <row r="60" ht="13.5"/>
    <row r="61" ht="13.5"/>
    <row r="62" ht="13.5"/>
    <row r="63" ht="13.5"/>
    <row r="64" ht="13.5"/>
    <row r="65" ht="13.5"/>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sheetData>
  <sheetProtection formatCells="0" formatColumns="0" formatRows="0" insertHyperlinks="0" autoFilter="0" pivotTables="0"/>
  <mergeCells count="1">
    <mergeCell ref="G3:H3"/>
  </mergeCells>
  <pageMargins left="0.23622047244094491" right="0.23622047244094491" top="0.39370078740157483" bottom="0.43307086614173229" header="0.19685039370078741" footer="0.19685039370078741"/>
  <pageSetup paperSize="8" orientation="portrait" r:id="rId1"/>
  <headerFooter>
    <oddFooter>&amp;L&amp;D &amp;T&amp;C_x000D_&amp;1#&amp;"Calibri"&amp;10&amp;K000000 OFFICIAL-InternalOnly&amp;R&amp;F</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89D6-6DE8-4D0C-95B9-72A3B6590A57}">
  <sheetPr codeName="Sheet6">
    <tabColor theme="4"/>
    <pageSetUpPr autoPageBreaks="0"/>
  </sheetPr>
  <dimension ref="A1:AC30"/>
  <sheetViews>
    <sheetView workbookViewId="0">
      <selection activeCell="G15" sqref="G15"/>
    </sheetView>
  </sheetViews>
  <sheetFormatPr defaultColWidth="0" defaultRowHeight="13.5" zeroHeight="1"/>
  <cols>
    <col min="1" max="1" width="1.765625" customWidth="1"/>
    <col min="2" max="2" width="65.765625" customWidth="1"/>
    <col min="3" max="3" width="9.23046875" customWidth="1"/>
    <col min="4" max="4" width="11.15234375" bestFit="1" customWidth="1"/>
    <col min="5" max="5" width="10.15234375" customWidth="1"/>
    <col min="6" max="6" width="11.15234375" customWidth="1"/>
    <col min="7" max="10" width="10.15234375" customWidth="1"/>
    <col min="11" max="11" width="9.23046875" customWidth="1"/>
    <col min="12" max="29" width="0" hidden="1" customWidth="1"/>
    <col min="30" max="16384" width="9.23046875" hidden="1"/>
  </cols>
  <sheetData>
    <row r="1" spans="1:11" ht="25">
      <c r="A1" s="1" t="str">
        <f>Cover!$A$2</f>
        <v>ESO Regulatory Reporting Pack</v>
      </c>
      <c r="B1" s="22"/>
      <c r="C1" s="22"/>
      <c r="D1" s="22"/>
      <c r="E1" s="22"/>
      <c r="F1" s="22"/>
      <c r="G1" s="22"/>
      <c r="H1" s="22"/>
      <c r="I1" s="22"/>
      <c r="J1" s="22"/>
      <c r="K1" s="22"/>
    </row>
    <row r="2" spans="1:11" ht="25">
      <c r="A2" s="4" t="str">
        <f>Cover!$A$3</f>
        <v>National Grid Electricity System Operator</v>
      </c>
      <c r="B2" s="22"/>
      <c r="C2" s="22"/>
      <c r="D2" s="22"/>
      <c r="E2" s="22"/>
      <c r="F2" s="22"/>
      <c r="G2" s="22"/>
      <c r="H2" s="22"/>
      <c r="I2" s="22"/>
      <c r="J2" s="22"/>
      <c r="K2" s="22"/>
    </row>
    <row r="3" spans="1:11" ht="25">
      <c r="A3" s="4" t="str">
        <f>Cover!$A$4</f>
        <v>2022/23</v>
      </c>
      <c r="B3" s="22"/>
      <c r="C3" s="22"/>
      <c r="D3" s="22"/>
      <c r="E3" s="22"/>
      <c r="F3" s="22"/>
      <c r="G3" s="22"/>
      <c r="H3" s="22"/>
      <c r="I3" s="22"/>
      <c r="J3" s="22"/>
      <c r="K3" s="22"/>
    </row>
    <row r="4" spans="1:11" ht="25.5" thickBot="1">
      <c r="A4" s="23" t="s">
        <v>33</v>
      </c>
      <c r="B4" s="24"/>
      <c r="C4" s="24"/>
      <c r="D4" s="24"/>
      <c r="E4" s="24"/>
      <c r="F4" s="24"/>
      <c r="G4" s="24"/>
      <c r="H4" s="24"/>
      <c r="I4" s="24"/>
      <c r="J4" s="24"/>
      <c r="K4" s="24"/>
    </row>
    <row r="5" spans="1:11"/>
    <row r="6" spans="1:11"/>
    <row r="7" spans="1:11" ht="17.5">
      <c r="A7" s="108"/>
      <c r="B7" s="109" t="s">
        <v>255</v>
      </c>
      <c r="C7" s="108"/>
      <c r="D7" s="108"/>
      <c r="E7" s="108"/>
      <c r="F7" s="108"/>
      <c r="G7" s="108"/>
      <c r="H7" s="108"/>
      <c r="I7" s="108"/>
      <c r="J7" s="108"/>
    </row>
    <row r="8" spans="1:11"/>
    <row r="9" spans="1:11" ht="13.5" customHeight="1">
      <c r="E9" s="456" t="str">
        <f>A3</f>
        <v>2022/23</v>
      </c>
      <c r="F9" s="457"/>
      <c r="G9" s="457"/>
      <c r="H9" s="457"/>
      <c r="I9" s="457"/>
      <c r="J9" s="457"/>
    </row>
    <row r="10" spans="1:11" ht="40.5">
      <c r="D10" t="s">
        <v>256</v>
      </c>
      <c r="E10" s="341" t="s">
        <v>257</v>
      </c>
      <c r="F10" s="341" t="s">
        <v>258</v>
      </c>
      <c r="G10" s="341" t="s">
        <v>259</v>
      </c>
      <c r="H10" s="341" t="s">
        <v>260</v>
      </c>
      <c r="I10" s="341" t="s">
        <v>261</v>
      </c>
      <c r="J10" s="341" t="s">
        <v>262</v>
      </c>
    </row>
    <row r="11" spans="1:11">
      <c r="B11" t="s">
        <v>263</v>
      </c>
      <c r="D11" t="s">
        <v>264</v>
      </c>
      <c r="E11" s="342"/>
      <c r="F11" s="342"/>
      <c r="G11" s="331">
        <f>E11-F11</f>
        <v>0</v>
      </c>
      <c r="H11" s="342"/>
      <c r="I11" s="342"/>
      <c r="J11" s="331">
        <f>H11-G11</f>
        <v>0</v>
      </c>
    </row>
    <row r="12" spans="1:11">
      <c r="B12" t="s">
        <v>265</v>
      </c>
      <c r="D12" t="s">
        <v>264</v>
      </c>
      <c r="E12" s="342"/>
      <c r="F12" s="342"/>
      <c r="G12" s="331">
        <f t="shared" ref="G12:G16" si="0">E12-F12</f>
        <v>0</v>
      </c>
      <c r="H12" s="342"/>
      <c r="I12" s="342"/>
      <c r="J12" s="331">
        <f t="shared" ref="J12:J16" si="1">H12-G12</f>
        <v>0</v>
      </c>
    </row>
    <row r="13" spans="1:11">
      <c r="B13" t="s">
        <v>266</v>
      </c>
      <c r="D13" t="s">
        <v>264</v>
      </c>
      <c r="E13" s="342"/>
      <c r="F13" s="342"/>
      <c r="G13" s="331">
        <f t="shared" si="0"/>
        <v>0</v>
      </c>
      <c r="H13" s="342"/>
      <c r="I13" s="342"/>
      <c r="J13" s="331">
        <f t="shared" si="1"/>
        <v>0</v>
      </c>
    </row>
    <row r="14" spans="1:11">
      <c r="B14" t="s">
        <v>267</v>
      </c>
      <c r="D14" t="s">
        <v>264</v>
      </c>
      <c r="E14" s="342"/>
      <c r="F14" s="342"/>
      <c r="G14" s="331">
        <f t="shared" si="0"/>
        <v>0</v>
      </c>
      <c r="H14" s="342"/>
      <c r="I14" s="342"/>
      <c r="J14" s="331">
        <f t="shared" si="1"/>
        <v>0</v>
      </c>
    </row>
    <row r="15" spans="1:11">
      <c r="B15" t="s">
        <v>268</v>
      </c>
      <c r="D15" t="s">
        <v>264</v>
      </c>
      <c r="E15" s="342"/>
      <c r="F15" s="342"/>
      <c r="G15" s="331">
        <f t="shared" si="0"/>
        <v>0</v>
      </c>
      <c r="H15" s="342"/>
      <c r="I15" s="342"/>
      <c r="J15" s="331">
        <f t="shared" si="1"/>
        <v>0</v>
      </c>
    </row>
    <row r="16" spans="1:11">
      <c r="B16" t="s">
        <v>269</v>
      </c>
      <c r="D16" t="s">
        <v>264</v>
      </c>
      <c r="E16" s="342"/>
      <c r="F16" s="342"/>
      <c r="G16" s="331">
        <f t="shared" si="0"/>
        <v>0</v>
      </c>
      <c r="H16" s="342"/>
      <c r="I16" s="342"/>
      <c r="J16" s="331">
        <f t="shared" si="1"/>
        <v>0</v>
      </c>
    </row>
    <row r="17" spans="2:10">
      <c r="B17" s="67" t="s">
        <v>270</v>
      </c>
      <c r="D17" s="67" t="s">
        <v>264</v>
      </c>
      <c r="E17" s="331">
        <f>SUM(E11:E16)</f>
        <v>0</v>
      </c>
      <c r="F17" s="331">
        <f t="shared" ref="F17:I17" si="2">SUM(F11:F16)</f>
        <v>0</v>
      </c>
      <c r="G17" s="331">
        <f t="shared" si="2"/>
        <v>0</v>
      </c>
      <c r="H17" s="331">
        <f t="shared" si="2"/>
        <v>0</v>
      </c>
      <c r="I17" s="331">
        <f t="shared" si="2"/>
        <v>0</v>
      </c>
      <c r="J17" s="331">
        <f>SUM(J11:J16)</f>
        <v>0</v>
      </c>
    </row>
    <row r="18" spans="2:10"/>
    <row r="19" spans="2:10" ht="14">
      <c r="B19" s="108" t="s">
        <v>271</v>
      </c>
      <c r="C19" s="110"/>
      <c r="D19" s="110"/>
      <c r="E19" s="110"/>
      <c r="F19" s="110"/>
      <c r="G19" s="110"/>
      <c r="H19" s="110"/>
      <c r="I19" s="110"/>
      <c r="J19" s="110"/>
    </row>
    <row r="20" spans="2:10"/>
    <row r="21" spans="2:10">
      <c r="B21" s="343" t="s">
        <v>272</v>
      </c>
      <c r="D21" t="s">
        <v>264</v>
      </c>
      <c r="E21" s="342"/>
      <c r="F21" s="342"/>
      <c r="G21" s="331">
        <f>E21-F21</f>
        <v>0</v>
      </c>
      <c r="H21" s="342"/>
      <c r="I21" s="342"/>
      <c r="J21" s="331">
        <f>H21-G21</f>
        <v>0</v>
      </c>
    </row>
    <row r="22" spans="2:10">
      <c r="B22" s="343" t="s">
        <v>273</v>
      </c>
      <c r="D22" t="s">
        <v>264</v>
      </c>
      <c r="E22" s="342"/>
      <c r="F22" s="342"/>
      <c r="G22" s="331">
        <f t="shared" ref="G22:G27" si="3">E22-F22</f>
        <v>0</v>
      </c>
      <c r="H22" s="342"/>
      <c r="I22" s="342"/>
      <c r="J22" s="331">
        <f t="shared" ref="J22:J27" si="4">H22-G22</f>
        <v>0</v>
      </c>
    </row>
    <row r="23" spans="2:10">
      <c r="B23" s="343" t="s">
        <v>274</v>
      </c>
      <c r="D23" t="s">
        <v>264</v>
      </c>
      <c r="E23" s="342"/>
      <c r="F23" s="342"/>
      <c r="G23" s="331">
        <f t="shared" si="3"/>
        <v>0</v>
      </c>
      <c r="H23" s="342"/>
      <c r="I23" s="342"/>
      <c r="J23" s="331">
        <f t="shared" si="4"/>
        <v>0</v>
      </c>
    </row>
    <row r="24" spans="2:10">
      <c r="B24" s="343" t="s">
        <v>275</v>
      </c>
      <c r="D24" t="s">
        <v>264</v>
      </c>
      <c r="E24" s="342"/>
      <c r="F24" s="342"/>
      <c r="G24" s="331">
        <f t="shared" si="3"/>
        <v>0</v>
      </c>
      <c r="H24" s="342"/>
      <c r="I24" s="342"/>
      <c r="J24" s="331">
        <f t="shared" si="4"/>
        <v>0</v>
      </c>
    </row>
    <row r="25" spans="2:10">
      <c r="B25" s="343" t="s">
        <v>276</v>
      </c>
      <c r="D25" t="s">
        <v>264</v>
      </c>
      <c r="E25" s="342"/>
      <c r="F25" s="342"/>
      <c r="G25" s="331">
        <f t="shared" si="3"/>
        <v>0</v>
      </c>
      <c r="H25" s="342"/>
      <c r="I25" s="342"/>
      <c r="J25" s="331">
        <f t="shared" si="4"/>
        <v>0</v>
      </c>
    </row>
    <row r="26" spans="2:10">
      <c r="B26" s="343" t="s">
        <v>277</v>
      </c>
      <c r="D26" t="s">
        <v>264</v>
      </c>
      <c r="E26" s="342"/>
      <c r="F26" s="342"/>
      <c r="G26" s="331">
        <f t="shared" si="3"/>
        <v>0</v>
      </c>
      <c r="H26" s="342"/>
      <c r="I26" s="342"/>
      <c r="J26" s="331">
        <f t="shared" si="4"/>
        <v>0</v>
      </c>
    </row>
    <row r="27" spans="2:10">
      <c r="B27" s="343" t="s">
        <v>278</v>
      </c>
      <c r="D27" t="s">
        <v>264</v>
      </c>
      <c r="E27" s="342"/>
      <c r="F27" s="342"/>
      <c r="G27" s="331">
        <f t="shared" si="3"/>
        <v>0</v>
      </c>
      <c r="H27" s="342"/>
      <c r="I27" s="342"/>
      <c r="J27" s="331">
        <f t="shared" si="4"/>
        <v>0</v>
      </c>
    </row>
    <row r="28" spans="2:10">
      <c r="B28" s="67" t="s">
        <v>279</v>
      </c>
      <c r="D28" s="67" t="s">
        <v>264</v>
      </c>
      <c r="E28" s="344">
        <f>SUM(E17,E21:E27)</f>
        <v>0</v>
      </c>
      <c r="F28" s="344">
        <f t="shared" ref="F28:I28" si="5">SUM(F17,F21:F27)</f>
        <v>0</v>
      </c>
      <c r="G28" s="344">
        <f t="shared" si="5"/>
        <v>0</v>
      </c>
      <c r="H28" s="344">
        <f t="shared" si="5"/>
        <v>0</v>
      </c>
      <c r="I28" s="344">
        <f t="shared" si="5"/>
        <v>0</v>
      </c>
      <c r="J28" s="344">
        <f>SUM(J17,J21:J27)</f>
        <v>0</v>
      </c>
    </row>
    <row r="29" spans="2:10"/>
    <row r="30" spans="2:10"/>
  </sheetData>
  <mergeCells count="1">
    <mergeCell ref="E9:J9"/>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E027-E440-40A9-8989-3BBDC09B7106}">
  <sheetPr codeName="Sheet7">
    <tabColor theme="4"/>
    <pageSetUpPr autoPageBreaks="0"/>
  </sheetPr>
  <dimension ref="A1:AD57"/>
  <sheetViews>
    <sheetView topLeftCell="A21" zoomScale="115" zoomScaleNormal="115" workbookViewId="0">
      <selection activeCell="F52" sqref="F52"/>
    </sheetView>
  </sheetViews>
  <sheetFormatPr defaultColWidth="0" defaultRowHeight="13.5" zeroHeight="1"/>
  <cols>
    <col min="1" max="1" width="1.765625" customWidth="1"/>
    <col min="2" max="2" width="45.15234375" bestFit="1" customWidth="1"/>
    <col min="3" max="3" width="7" customWidth="1"/>
    <col min="4" max="4" width="13.765625" customWidth="1"/>
    <col min="5" max="5" width="8.15234375" bestFit="1" customWidth="1"/>
    <col min="6" max="13" width="9.23046875" customWidth="1"/>
    <col min="14" max="30" width="0" hidden="1" customWidth="1"/>
    <col min="31" max="16384" width="9.23046875" hidden="1"/>
  </cols>
  <sheetData>
    <row r="1" spans="1:13" ht="25">
      <c r="A1" s="1" t="str">
        <f>Cover!$A$2</f>
        <v>ESO Regulatory Reporting Pack</v>
      </c>
      <c r="B1" s="3"/>
      <c r="C1" s="2"/>
      <c r="D1" s="2"/>
      <c r="E1" s="2"/>
      <c r="F1" s="2"/>
      <c r="G1" s="2"/>
      <c r="H1" s="2"/>
      <c r="I1" s="2"/>
      <c r="J1" s="2"/>
      <c r="K1" s="2"/>
      <c r="L1" s="2"/>
      <c r="M1" s="2"/>
    </row>
    <row r="2" spans="1:13" ht="25">
      <c r="A2" s="3" t="str">
        <f>Cover!$A$3</f>
        <v>National Grid Electricity System Operator</v>
      </c>
      <c r="B2" s="3"/>
      <c r="C2" s="2"/>
      <c r="D2" s="2"/>
      <c r="E2" s="2"/>
      <c r="F2" s="2"/>
      <c r="G2" s="2"/>
      <c r="H2" s="2"/>
      <c r="I2" s="2"/>
      <c r="J2" s="2"/>
      <c r="K2" s="2"/>
      <c r="L2" s="2"/>
      <c r="M2" s="2"/>
    </row>
    <row r="3" spans="1:13" ht="25">
      <c r="A3" s="3" t="str">
        <f>Cover!$A$4</f>
        <v>2022/23</v>
      </c>
      <c r="B3" s="3"/>
      <c r="C3" s="3"/>
      <c r="D3" s="3"/>
      <c r="E3" s="2"/>
      <c r="F3" s="2"/>
      <c r="G3" s="2"/>
      <c r="H3" s="2"/>
      <c r="I3" s="2"/>
      <c r="J3" s="2"/>
      <c r="K3" s="2"/>
      <c r="L3" s="2"/>
      <c r="M3" s="2"/>
    </row>
    <row r="4" spans="1:13" ht="25.5" thickBot="1">
      <c r="A4" s="27" t="s">
        <v>34</v>
      </c>
      <c r="B4" s="27"/>
      <c r="C4" s="7"/>
      <c r="D4" s="7"/>
      <c r="E4" s="7"/>
      <c r="F4" s="7"/>
      <c r="G4" s="7"/>
      <c r="H4" s="7"/>
      <c r="I4" s="7"/>
      <c r="J4" s="7"/>
      <c r="K4" s="7"/>
      <c r="L4" s="7"/>
      <c r="M4" s="7"/>
    </row>
    <row r="5" spans="1:13" ht="14" thickBot="1"/>
    <row r="6" spans="1:13">
      <c r="H6" s="105" t="s">
        <v>280</v>
      </c>
      <c r="I6" s="106"/>
      <c r="J6" s="106"/>
      <c r="K6" s="106"/>
      <c r="L6" s="107"/>
    </row>
    <row r="7" spans="1:13">
      <c r="H7" s="345" t="s">
        <v>208</v>
      </c>
      <c r="I7" s="38" t="s">
        <v>7</v>
      </c>
      <c r="J7" s="38" t="s">
        <v>211</v>
      </c>
      <c r="K7" s="38" t="s">
        <v>212</v>
      </c>
      <c r="L7" s="345" t="s">
        <v>213</v>
      </c>
    </row>
    <row r="8" spans="1:13"/>
    <row r="9" spans="1:13" ht="17.5">
      <c r="A9" s="108"/>
      <c r="B9" s="109" t="s">
        <v>281</v>
      </c>
      <c r="C9" s="108"/>
      <c r="D9" s="108"/>
      <c r="E9" s="108"/>
      <c r="F9" s="108"/>
      <c r="G9" s="108"/>
      <c r="H9" s="108"/>
      <c r="I9" s="108"/>
      <c r="J9" s="108"/>
      <c r="K9" s="108"/>
      <c r="L9" s="108"/>
    </row>
    <row r="10" spans="1:13"/>
    <row r="11" spans="1:13">
      <c r="B11" t="s">
        <v>282</v>
      </c>
      <c r="D11" t="s">
        <v>283</v>
      </c>
      <c r="E11" t="s">
        <v>284</v>
      </c>
      <c r="H11" s="346">
        <f>(INDEX('Universal Data'!$F$31:$F$38,MATCH("2021/22",'Universal Data'!$C$31:$C$38,0)))*'2.1 Totex Summary'!I13</f>
        <v>0</v>
      </c>
      <c r="I11" s="346">
        <f>(INDEX('Universal Data'!$F$31:$F$38,MATCH("2022/23",'Universal Data'!$C$31:$C$38,0)))*'2.1 Totex Summary'!J13</f>
        <v>0</v>
      </c>
      <c r="J11" s="346">
        <f>(INDEX('Universal Data'!$F$31:$F$38,MATCH("2023/24",'Universal Data'!$C$31:$C$38,0)))*'2.1 Totex Summary'!K13</f>
        <v>0</v>
      </c>
      <c r="K11" s="346">
        <f>(INDEX('Universal Data'!$F$31:$F$38,MATCH("2024/25",'Universal Data'!$C$31:$C$38,0)))*'2.1 Totex Summary'!L13</f>
        <v>0</v>
      </c>
      <c r="L11" s="346">
        <f>(INDEX('Universal Data'!$F$31:$F$38,MATCH("2025/26",'Universal Data'!$C$31:$C$38,0)))*'2.1 Totex Summary'!M13</f>
        <v>0</v>
      </c>
    </row>
    <row r="12" spans="1:13">
      <c r="B12" t="s">
        <v>285</v>
      </c>
      <c r="D12" t="s">
        <v>283</v>
      </c>
      <c r="E12" t="s">
        <v>286</v>
      </c>
      <c r="H12" s="346">
        <f>(INDEX('Universal Data'!$F$31:$F$38,MATCH("2021/22",'Universal Data'!$C$31:$C$38,0)))*'2.1 Totex Summary'!I14</f>
        <v>0</v>
      </c>
      <c r="I12" s="346">
        <f>(INDEX('Universal Data'!$F$31:$F$38,MATCH("2022/23",'Universal Data'!$C$31:$C$38,0)))*'2.1 Totex Summary'!J14</f>
        <v>0</v>
      </c>
      <c r="J12" s="346">
        <f>(INDEX('Universal Data'!$F$31:$F$38,MATCH("2023/24",'Universal Data'!$C$31:$C$38,0)))*'2.1 Totex Summary'!K14</f>
        <v>0</v>
      </c>
      <c r="K12" s="346">
        <f>(INDEX('Universal Data'!$F$31:$F$38,MATCH("2024/25",'Universal Data'!$C$31:$C$38,0)))*'2.1 Totex Summary'!L14</f>
        <v>0</v>
      </c>
      <c r="L12" s="346">
        <f>(INDEX('Universal Data'!$F$31:$F$38,MATCH("2025/26",'Universal Data'!$C$31:$C$38,0)))*'2.1 Totex Summary'!M14</f>
        <v>0</v>
      </c>
    </row>
    <row r="13" spans="1:13"/>
    <row r="14" spans="1:13" ht="20.5">
      <c r="A14" s="108"/>
      <c r="B14" s="109" t="s">
        <v>287</v>
      </c>
      <c r="C14" s="108"/>
      <c r="D14" s="108"/>
      <c r="E14" s="108"/>
      <c r="F14" s="108"/>
      <c r="G14" s="108"/>
      <c r="H14" s="108"/>
      <c r="I14" s="108"/>
      <c r="J14" s="108"/>
      <c r="K14" s="108"/>
      <c r="L14" s="108"/>
    </row>
    <row r="15" spans="1:13"/>
    <row r="16" spans="1:13" ht="15.5">
      <c r="B16" t="s">
        <v>288</v>
      </c>
      <c r="C16" t="s">
        <v>289</v>
      </c>
      <c r="D16" t="s">
        <v>264</v>
      </c>
      <c r="E16" t="s">
        <v>290</v>
      </c>
      <c r="H16" s="347">
        <f>'1.3 Pass Through'!G14</f>
        <v>0</v>
      </c>
      <c r="I16" s="347">
        <f>'1.3 Pass Through'!H14</f>
        <v>0</v>
      </c>
      <c r="J16" s="347">
        <f>'1.3 Pass Through'!I14</f>
        <v>0</v>
      </c>
      <c r="K16" s="347">
        <f>'1.3 Pass Through'!J14</f>
        <v>0</v>
      </c>
      <c r="L16" s="347">
        <f>'1.3 Pass Through'!K14</f>
        <v>0</v>
      </c>
    </row>
    <row r="17" spans="1:12" ht="15.5">
      <c r="B17" t="s">
        <v>291</v>
      </c>
      <c r="C17" t="s">
        <v>289</v>
      </c>
      <c r="D17" t="s">
        <v>264</v>
      </c>
      <c r="E17" t="s">
        <v>292</v>
      </c>
      <c r="H17" s="347">
        <f>'1.3 Pass Through'!G15</f>
        <v>0</v>
      </c>
      <c r="I17" s="347">
        <f>'1.3 Pass Through'!H15</f>
        <v>0</v>
      </c>
      <c r="J17" s="347">
        <f>'1.3 Pass Through'!I15</f>
        <v>0</v>
      </c>
      <c r="K17" s="347">
        <f>'1.3 Pass Through'!J15</f>
        <v>0</v>
      </c>
      <c r="L17" s="347">
        <f>'1.3 Pass Through'!K15</f>
        <v>0</v>
      </c>
    </row>
    <row r="18" spans="1:12" ht="15.5">
      <c r="B18" t="s">
        <v>293</v>
      </c>
      <c r="C18" t="s">
        <v>289</v>
      </c>
      <c r="D18" t="s">
        <v>264</v>
      </c>
      <c r="E18" t="s">
        <v>294</v>
      </c>
      <c r="H18" s="347">
        <f>'1.3 Pass Through'!G16</f>
        <v>0</v>
      </c>
      <c r="I18" s="347">
        <f>'1.3 Pass Through'!H16</f>
        <v>0</v>
      </c>
      <c r="J18" s="347">
        <f>'1.3 Pass Through'!I16</f>
        <v>0</v>
      </c>
      <c r="K18" s="347">
        <f>'1.3 Pass Through'!J16</f>
        <v>0</v>
      </c>
      <c r="L18" s="347">
        <f>'1.3 Pass Through'!K16</f>
        <v>0</v>
      </c>
    </row>
    <row r="19" spans="1:12" ht="15.5">
      <c r="B19" t="s">
        <v>295</v>
      </c>
      <c r="C19" t="s">
        <v>289</v>
      </c>
      <c r="D19" s="116" t="s">
        <v>283</v>
      </c>
      <c r="E19" t="s">
        <v>296</v>
      </c>
      <c r="H19" s="347">
        <f>'1.3 Pass Through'!G17</f>
        <v>0</v>
      </c>
      <c r="I19" s="347">
        <f>'1.3 Pass Through'!H17</f>
        <v>0</v>
      </c>
      <c r="J19" s="347">
        <f>'1.3 Pass Through'!I17</f>
        <v>0</v>
      </c>
      <c r="K19" s="347">
        <f>'1.3 Pass Through'!J17</f>
        <v>0</v>
      </c>
      <c r="L19" s="347">
        <f>'1.3 Pass Through'!K17</f>
        <v>0</v>
      </c>
    </row>
    <row r="20" spans="1:12" ht="15.5">
      <c r="B20" t="s">
        <v>297</v>
      </c>
      <c r="C20" t="s">
        <v>289</v>
      </c>
      <c r="D20" t="s">
        <v>264</v>
      </c>
      <c r="E20" t="s">
        <v>298</v>
      </c>
      <c r="H20" s="347">
        <f>'1.3 Pass Through'!G18</f>
        <v>0</v>
      </c>
      <c r="I20" s="347">
        <f>'1.3 Pass Through'!H18</f>
        <v>0</v>
      </c>
      <c r="J20" s="347">
        <f>'1.3 Pass Through'!I18</f>
        <v>0</v>
      </c>
      <c r="K20" s="347">
        <f>'1.3 Pass Through'!J18</f>
        <v>0</v>
      </c>
      <c r="L20" s="347">
        <f>'1.3 Pass Through'!K18</f>
        <v>0</v>
      </c>
    </row>
    <row r="21" spans="1:12"/>
    <row r="22" spans="1:12" ht="20.5">
      <c r="A22" s="108"/>
      <c r="B22" s="109" t="s">
        <v>299</v>
      </c>
      <c r="C22" s="108"/>
      <c r="D22" s="108"/>
      <c r="E22" s="108"/>
      <c r="F22" s="108"/>
      <c r="G22" s="108"/>
      <c r="H22" s="108"/>
      <c r="I22" s="108"/>
      <c r="J22" s="108"/>
      <c r="K22" s="108"/>
      <c r="L22" s="108"/>
    </row>
    <row r="23" spans="1:12"/>
    <row r="24" spans="1:12" ht="15.5">
      <c r="B24" t="s">
        <v>300</v>
      </c>
      <c r="C24" t="s">
        <v>301</v>
      </c>
      <c r="D24" t="s">
        <v>283</v>
      </c>
      <c r="E24" t="s">
        <v>302</v>
      </c>
      <c r="H24" s="347">
        <f>'7.3 NIA'!V52</f>
        <v>0</v>
      </c>
      <c r="I24" s="347">
        <f>'7.3 NIA'!W52</f>
        <v>0</v>
      </c>
      <c r="J24" s="347">
        <f>'7.3 NIA'!X52</f>
        <v>0</v>
      </c>
      <c r="K24" s="347">
        <f>'7.3 NIA'!Y52</f>
        <v>0</v>
      </c>
      <c r="L24" s="347">
        <f>'7.3 NIA'!Z52</f>
        <v>0</v>
      </c>
    </row>
    <row r="25" spans="1:12" ht="15.5">
      <c r="B25" t="s">
        <v>303</v>
      </c>
      <c r="C25" t="s">
        <v>304</v>
      </c>
      <c r="D25" t="s">
        <v>283</v>
      </c>
      <c r="E25" t="s">
        <v>305</v>
      </c>
      <c r="H25" s="347">
        <f>'7.4 CNIA'!V55</f>
        <v>0</v>
      </c>
      <c r="I25" s="328"/>
      <c r="J25" s="328"/>
      <c r="K25" s="328"/>
      <c r="L25" s="328"/>
    </row>
    <row r="26" spans="1:12"/>
    <row r="27" spans="1:12" ht="17.5">
      <c r="A27" s="108"/>
      <c r="B27" s="109" t="s">
        <v>306</v>
      </c>
      <c r="C27" s="108"/>
      <c r="D27" s="108"/>
      <c r="E27" s="108"/>
      <c r="F27" s="108"/>
      <c r="G27" s="108"/>
      <c r="H27" s="108"/>
      <c r="I27" s="108"/>
      <c r="J27" s="108"/>
      <c r="K27" s="108"/>
      <c r="L27" s="108"/>
    </row>
    <row r="28" spans="1:12"/>
    <row r="29" spans="1:12" ht="15.5">
      <c r="B29" t="s">
        <v>307</v>
      </c>
      <c r="D29" t="s">
        <v>264</v>
      </c>
      <c r="E29" t="s">
        <v>308</v>
      </c>
      <c r="H29" s="348">
        <v>4.8</v>
      </c>
      <c r="I29" s="348">
        <v>4.8</v>
      </c>
      <c r="J29" s="348">
        <v>4.8</v>
      </c>
      <c r="K29" s="348">
        <v>4.8</v>
      </c>
      <c r="L29" s="348">
        <v>4.8</v>
      </c>
    </row>
    <row r="30" spans="1:12" ht="15.5">
      <c r="B30" t="s">
        <v>309</v>
      </c>
      <c r="C30" t="s">
        <v>310</v>
      </c>
      <c r="D30" t="s">
        <v>264</v>
      </c>
      <c r="E30" t="s">
        <v>311</v>
      </c>
      <c r="H30" s="349"/>
      <c r="I30" s="349"/>
      <c r="J30" s="349"/>
      <c r="K30" s="349"/>
      <c r="L30" s="349"/>
    </row>
    <row r="31" spans="1:12"/>
    <row r="32" spans="1:12" ht="17.5">
      <c r="A32" s="108"/>
      <c r="B32" s="109" t="s">
        <v>312</v>
      </c>
      <c r="C32" s="108"/>
      <c r="D32" s="108"/>
      <c r="E32" s="108"/>
      <c r="F32" s="108"/>
      <c r="G32" s="108"/>
      <c r="H32" s="108"/>
      <c r="I32" s="108"/>
      <c r="J32" s="108"/>
      <c r="K32" s="108"/>
      <c r="L32" s="108"/>
    </row>
    <row r="33" spans="2:12"/>
    <row r="34" spans="2:12">
      <c r="B34" t="s">
        <v>313</v>
      </c>
    </row>
    <row r="35" spans="2:12"/>
    <row r="36" spans="2:12" ht="15.5">
      <c r="B36" t="s">
        <v>314</v>
      </c>
      <c r="D36" t="s">
        <v>252</v>
      </c>
      <c r="E36" t="s">
        <v>315</v>
      </c>
      <c r="H36" s="350">
        <f>'1.4 Tax Pool Inputs'!H55</f>
        <v>0</v>
      </c>
      <c r="I36" s="350">
        <f>'1.4 Tax Pool Inputs'!I55</f>
        <v>0</v>
      </c>
      <c r="J36" s="350">
        <f>'1.4 Tax Pool Inputs'!J55</f>
        <v>0</v>
      </c>
      <c r="K36" s="350">
        <f>'1.4 Tax Pool Inputs'!K55</f>
        <v>0</v>
      </c>
      <c r="L36" s="350">
        <f>'1.4 Tax Pool Inputs'!L55</f>
        <v>0</v>
      </c>
    </row>
    <row r="37" spans="2:12" ht="15.5">
      <c r="B37" t="s">
        <v>316</v>
      </c>
      <c r="D37" t="s">
        <v>252</v>
      </c>
      <c r="E37" t="s">
        <v>317</v>
      </c>
      <c r="H37" s="350">
        <f>'1.4 Tax Pool Inputs'!H56</f>
        <v>0</v>
      </c>
      <c r="I37" s="350">
        <f>'1.4 Tax Pool Inputs'!I56</f>
        <v>0</v>
      </c>
      <c r="J37" s="350">
        <f>'1.4 Tax Pool Inputs'!J56</f>
        <v>0</v>
      </c>
      <c r="K37" s="350">
        <f>'1.4 Tax Pool Inputs'!K56</f>
        <v>0</v>
      </c>
      <c r="L37" s="350">
        <f>'1.4 Tax Pool Inputs'!L56</f>
        <v>0</v>
      </c>
    </row>
    <row r="38" spans="2:12" ht="15.5">
      <c r="B38" t="s">
        <v>318</v>
      </c>
      <c r="D38" t="s">
        <v>252</v>
      </c>
      <c r="E38" t="s">
        <v>319</v>
      </c>
      <c r="H38" s="350">
        <f>'1.4 Tax Pool Inputs'!H57</f>
        <v>0</v>
      </c>
      <c r="I38" s="350">
        <f>'1.4 Tax Pool Inputs'!I57</f>
        <v>0</v>
      </c>
      <c r="J38" s="350">
        <f>'1.4 Tax Pool Inputs'!J57</f>
        <v>0</v>
      </c>
      <c r="K38" s="350">
        <f>'1.4 Tax Pool Inputs'!K57</f>
        <v>0</v>
      </c>
      <c r="L38" s="350">
        <f>'1.4 Tax Pool Inputs'!L57</f>
        <v>0</v>
      </c>
    </row>
    <row r="39" spans="2:12" ht="15.5">
      <c r="B39" t="s">
        <v>320</v>
      </c>
      <c r="D39" t="s">
        <v>252</v>
      </c>
      <c r="E39" t="s">
        <v>321</v>
      </c>
      <c r="H39" s="350">
        <f>'1.4 Tax Pool Inputs'!H58</f>
        <v>0</v>
      </c>
      <c r="I39" s="350">
        <f>'1.4 Tax Pool Inputs'!I58</f>
        <v>0</v>
      </c>
      <c r="J39" s="350">
        <f>'1.4 Tax Pool Inputs'!J58</f>
        <v>0</v>
      </c>
      <c r="K39" s="350">
        <f>'1.4 Tax Pool Inputs'!K58</f>
        <v>0</v>
      </c>
      <c r="L39" s="350">
        <f>'1.4 Tax Pool Inputs'!L58</f>
        <v>0</v>
      </c>
    </row>
    <row r="40" spans="2:12" ht="15.5">
      <c r="B40" t="s">
        <v>322</v>
      </c>
      <c r="D40" t="s">
        <v>252</v>
      </c>
      <c r="E40" t="s">
        <v>323</v>
      </c>
      <c r="H40" s="350">
        <f>'1.4 Tax Pool Inputs'!H59</f>
        <v>0</v>
      </c>
      <c r="I40" s="350">
        <f>'1.4 Tax Pool Inputs'!I59</f>
        <v>0</v>
      </c>
      <c r="J40" s="350">
        <f>'1.4 Tax Pool Inputs'!J59</f>
        <v>0</v>
      </c>
      <c r="K40" s="350">
        <f>'1.4 Tax Pool Inputs'!K59</f>
        <v>0</v>
      </c>
      <c r="L40" s="350">
        <f>'1.4 Tax Pool Inputs'!L59</f>
        <v>0</v>
      </c>
    </row>
    <row r="41" spans="2:12" ht="15.5">
      <c r="B41" t="s">
        <v>324</v>
      </c>
      <c r="D41" t="s">
        <v>252</v>
      </c>
      <c r="E41" t="s">
        <v>325</v>
      </c>
      <c r="H41" s="350">
        <f>'1.4 Tax Pool Inputs'!H60</f>
        <v>0</v>
      </c>
      <c r="I41" s="350">
        <f>'1.4 Tax Pool Inputs'!I60</f>
        <v>0</v>
      </c>
      <c r="J41" s="350">
        <f>'1.4 Tax Pool Inputs'!J60</f>
        <v>0</v>
      </c>
      <c r="K41" s="350">
        <f>'1.4 Tax Pool Inputs'!K60</f>
        <v>0</v>
      </c>
      <c r="L41" s="350">
        <f>'1.4 Tax Pool Inputs'!L60</f>
        <v>0</v>
      </c>
    </row>
    <row r="42" spans="2:12" ht="15.5">
      <c r="B42" t="s">
        <v>326</v>
      </c>
      <c r="D42" t="s">
        <v>252</v>
      </c>
      <c r="E42" t="s">
        <v>327</v>
      </c>
      <c r="H42" s="350">
        <f>'1.4 Tax Pool Inputs'!H61</f>
        <v>0</v>
      </c>
      <c r="I42" s="350">
        <f>'1.4 Tax Pool Inputs'!I61</f>
        <v>0</v>
      </c>
      <c r="J42" s="350">
        <f>'1.4 Tax Pool Inputs'!J61</f>
        <v>0</v>
      </c>
      <c r="K42" s="350">
        <f>'1.4 Tax Pool Inputs'!K61</f>
        <v>0</v>
      </c>
      <c r="L42" s="350">
        <f>'1.4 Tax Pool Inputs'!L61</f>
        <v>0</v>
      </c>
    </row>
    <row r="43" spans="2:12"/>
    <row r="44" spans="2:12" ht="16.5">
      <c r="B44" t="s">
        <v>328</v>
      </c>
      <c r="D44" t="s">
        <v>264</v>
      </c>
      <c r="E44" t="s">
        <v>329</v>
      </c>
      <c r="H44" s="347">
        <f>'1.4 Tax Pool Inputs'!H66</f>
        <v>0</v>
      </c>
      <c r="I44" s="328"/>
      <c r="J44" s="328"/>
      <c r="K44" s="328"/>
      <c r="L44" s="328"/>
    </row>
    <row r="45" spans="2:12" ht="16.5">
      <c r="B45" t="s">
        <v>330</v>
      </c>
      <c r="D45" t="s">
        <v>264</v>
      </c>
      <c r="E45" t="s">
        <v>331</v>
      </c>
      <c r="H45" s="347">
        <f>'1.4 Tax Pool Inputs'!H67</f>
        <v>0</v>
      </c>
      <c r="I45" s="328"/>
      <c r="J45" s="328"/>
      <c r="K45" s="328"/>
      <c r="L45" s="328"/>
    </row>
    <row r="46" spans="2:12" ht="16.5">
      <c r="B46" t="s">
        <v>332</v>
      </c>
      <c r="D46" t="s">
        <v>264</v>
      </c>
      <c r="E46" t="s">
        <v>333</v>
      </c>
      <c r="H46" s="347">
        <f>'1.4 Tax Pool Inputs'!H68</f>
        <v>0</v>
      </c>
      <c r="I46" s="328"/>
      <c r="J46" s="328"/>
      <c r="K46" s="328"/>
      <c r="L46" s="328"/>
    </row>
    <row r="47" spans="2:12" ht="16.5">
      <c r="B47" t="s">
        <v>334</v>
      </c>
      <c r="D47" t="s">
        <v>264</v>
      </c>
      <c r="E47" t="s">
        <v>335</v>
      </c>
      <c r="H47" s="347">
        <f>'1.4 Tax Pool Inputs'!H69</f>
        <v>0</v>
      </c>
      <c r="I47" s="328"/>
      <c r="J47" s="328"/>
      <c r="K47" s="328"/>
      <c r="L47" s="328"/>
    </row>
    <row r="48" spans="2:12" ht="16.5">
      <c r="B48" t="s">
        <v>336</v>
      </c>
      <c r="D48" t="s">
        <v>264</v>
      </c>
      <c r="E48" t="s">
        <v>337</v>
      </c>
      <c r="H48" s="347">
        <f>'1.4 Tax Pool Inputs'!H70</f>
        <v>0</v>
      </c>
      <c r="I48" s="328"/>
      <c r="J48" s="328"/>
      <c r="K48" s="328"/>
      <c r="L48" s="328"/>
    </row>
    <row r="49" spans="1:12"/>
    <row r="50" spans="1:12" ht="17.5">
      <c r="A50" s="108"/>
      <c r="B50" s="109" t="s">
        <v>338</v>
      </c>
      <c r="C50" s="108"/>
      <c r="D50" s="108"/>
      <c r="E50" s="108"/>
      <c r="F50" s="108"/>
      <c r="G50" s="108"/>
      <c r="H50" s="108"/>
      <c r="I50" s="108"/>
      <c r="J50" s="108"/>
      <c r="K50" s="108"/>
      <c r="L50" s="108"/>
    </row>
    <row r="51" spans="1:12"/>
    <row r="52" spans="1:12" ht="15.5">
      <c r="B52" t="s">
        <v>339</v>
      </c>
      <c r="D52" t="s">
        <v>283</v>
      </c>
      <c r="E52" t="s">
        <v>340</v>
      </c>
      <c r="H52" s="346">
        <f>'1.7 DRS Revenue'!I32+'1.7 DRS Revenue'!I57</f>
        <v>0</v>
      </c>
      <c r="I52" s="346">
        <f>'1.7 DRS Revenue'!J32+'1.7 DRS Revenue'!J57</f>
        <v>0</v>
      </c>
      <c r="J52" s="346">
        <f>'1.7 DRS Revenue'!K32+'1.7 DRS Revenue'!K57</f>
        <v>0</v>
      </c>
      <c r="K52" s="346">
        <f>'1.7 DRS Revenue'!L32+'1.7 DRS Revenue'!L57</f>
        <v>0</v>
      </c>
      <c r="L52" s="346">
        <f>'1.7 DRS Revenue'!M32+'1.7 DRS Revenue'!M57</f>
        <v>0</v>
      </c>
    </row>
    <row r="53" spans="1:12" ht="15.5">
      <c r="B53" t="s">
        <v>341</v>
      </c>
      <c r="D53" t="s">
        <v>283</v>
      </c>
      <c r="E53" t="s">
        <v>342</v>
      </c>
      <c r="H53" s="287">
        <f>(INDEX('Universal Data'!$F$31:$F$38,MATCH("2021/22",'Universal Data'!$C$31:$C$38,0)))*'7.2 DRS'!S29</f>
        <v>0</v>
      </c>
      <c r="I53" s="287">
        <f>(INDEX('Universal Data'!$F$31:$F$38,MATCH("2022/23",'Universal Data'!$C$31:$C$38,0)))*'7.2 DRS'!T29</f>
        <v>0</v>
      </c>
      <c r="J53" s="287">
        <f>(INDEX('Universal Data'!$F$31:$F$38,MATCH("2023/24",'Universal Data'!$C$31:$C$38,0)))*'7.2 DRS'!U29</f>
        <v>0</v>
      </c>
      <c r="K53" s="287">
        <f>(INDEX('Universal Data'!$F$31:$F$38,MATCH("2024/25",'Universal Data'!$C$31:$C$38,0)))*'7.2 DRS'!V29</f>
        <v>0</v>
      </c>
      <c r="L53" s="287">
        <f>(INDEX('Universal Data'!$F$31:$F$38,MATCH("2025/26",'Universal Data'!$C$31:$C$38,0)))*'7.2 DRS'!W29</f>
        <v>0</v>
      </c>
    </row>
    <row r="54" spans="1:12"/>
    <row r="55" spans="1:12"/>
    <row r="56" spans="1:12"/>
    <row r="57" spans="1:12"/>
  </sheetData>
  <phoneticPr fontId="107"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853-30F9-433B-A2DA-1047D77EAA83}">
  <sheetPr codeName="Sheet8">
    <tabColor theme="4"/>
    <pageSetUpPr autoPageBreaks="0"/>
  </sheetPr>
  <dimension ref="A1:U61"/>
  <sheetViews>
    <sheetView topLeftCell="A2" zoomScale="115" zoomScaleNormal="115" workbookViewId="0">
      <selection activeCell="B54" sqref="B54"/>
    </sheetView>
  </sheetViews>
  <sheetFormatPr defaultColWidth="9.23046875" defaultRowHeight="13.5" zeroHeight="1"/>
  <cols>
    <col min="1" max="1" width="1.765625" customWidth="1"/>
    <col min="2" max="2" width="48.15234375" customWidth="1"/>
    <col min="3" max="3" width="8.3828125" customWidth="1"/>
    <col min="4" max="4" width="13.765625" bestFit="1" customWidth="1"/>
    <col min="5" max="5" width="6.4609375" bestFit="1" customWidth="1"/>
    <col min="6" max="6" width="9.23046875" customWidth="1"/>
    <col min="7" max="7" width="19" customWidth="1"/>
    <col min="8" max="12" width="9.23046875" customWidth="1"/>
    <col min="13" max="14" width="2.23046875" customWidth="1"/>
    <col min="15" max="30" width="9.23046875" customWidth="1"/>
  </cols>
  <sheetData>
    <row r="1" spans="1:21" ht="25">
      <c r="A1" s="1" t="str">
        <f>Cover!$A$2</f>
        <v>ESO Regulatory Reporting Pack</v>
      </c>
      <c r="B1" s="3"/>
      <c r="C1" s="2"/>
      <c r="D1" s="2"/>
      <c r="E1" s="2"/>
      <c r="F1" s="2"/>
      <c r="G1" s="2"/>
      <c r="H1" s="2"/>
      <c r="I1" s="2"/>
      <c r="J1" s="2"/>
      <c r="K1" s="2"/>
      <c r="L1" s="2"/>
      <c r="M1" s="2"/>
      <c r="N1" s="2"/>
      <c r="O1" s="2"/>
      <c r="P1" s="2"/>
      <c r="Q1" s="2"/>
      <c r="R1" s="2"/>
      <c r="S1" s="2"/>
    </row>
    <row r="2" spans="1:21" ht="25">
      <c r="A2" s="3" t="str">
        <f>Cover!$A$3</f>
        <v>National Grid Electricity System Operator</v>
      </c>
      <c r="B2" s="3"/>
      <c r="C2" s="2"/>
      <c r="D2" s="2"/>
      <c r="E2" s="2"/>
      <c r="F2" s="2"/>
      <c r="G2" s="2"/>
      <c r="H2" s="2"/>
      <c r="I2" s="2"/>
      <c r="J2" s="2"/>
      <c r="K2" s="2"/>
      <c r="L2" s="2"/>
      <c r="M2" s="2"/>
      <c r="N2" s="2"/>
      <c r="O2" s="2"/>
      <c r="P2" s="2"/>
      <c r="Q2" s="2"/>
      <c r="R2" s="2"/>
      <c r="S2" s="2"/>
    </row>
    <row r="3" spans="1:21" ht="25">
      <c r="A3" s="3" t="str">
        <f>Cover!$A$4</f>
        <v>2022/23</v>
      </c>
      <c r="B3" s="3"/>
      <c r="C3" s="3"/>
      <c r="D3" s="3"/>
      <c r="E3" s="2"/>
      <c r="F3" s="2"/>
      <c r="G3" s="2"/>
      <c r="H3" s="2"/>
      <c r="I3" s="2"/>
      <c r="J3" s="2"/>
      <c r="K3" s="2"/>
      <c r="L3" s="2"/>
      <c r="M3" s="2"/>
      <c r="N3" s="2"/>
      <c r="O3" s="2"/>
      <c r="P3" s="2"/>
      <c r="Q3" s="2"/>
      <c r="R3" s="2"/>
      <c r="S3" s="2"/>
    </row>
    <row r="4" spans="1:21" ht="25.5" thickBot="1">
      <c r="A4" s="27" t="s">
        <v>35</v>
      </c>
      <c r="B4" s="27"/>
      <c r="C4" s="7"/>
      <c r="D4" s="7"/>
      <c r="E4" s="7"/>
      <c r="F4" s="7"/>
      <c r="G4" s="7"/>
      <c r="H4" s="7"/>
      <c r="I4" s="7"/>
      <c r="J4" s="7"/>
      <c r="K4" s="7"/>
      <c r="L4" s="7"/>
      <c r="M4" s="7"/>
      <c r="N4" s="7"/>
      <c r="O4" s="7"/>
      <c r="P4" s="7"/>
      <c r="Q4" s="7"/>
      <c r="R4" s="7"/>
      <c r="S4" s="7"/>
    </row>
    <row r="5" spans="1:21">
      <c r="L5" s="205"/>
    </row>
    <row r="6" spans="1:21">
      <c r="L6" s="206"/>
      <c r="O6" s="442"/>
      <c r="P6" s="442"/>
      <c r="Q6" s="118"/>
    </row>
    <row r="7" spans="1:21" ht="14" thickBot="1">
      <c r="G7" s="67" t="s">
        <v>343</v>
      </c>
      <c r="L7" s="206"/>
      <c r="O7" s="67"/>
    </row>
    <row r="8" spans="1:21">
      <c r="G8" s="105" t="s">
        <v>280</v>
      </c>
      <c r="H8" s="106"/>
      <c r="I8" s="106"/>
      <c r="J8" s="106"/>
      <c r="K8" s="107"/>
      <c r="L8" s="206"/>
      <c r="O8" s="243"/>
      <c r="P8" s="243"/>
      <c r="Q8" s="243"/>
      <c r="R8" s="243"/>
      <c r="S8" s="243"/>
    </row>
    <row r="9" spans="1:21">
      <c r="G9" s="345" t="s">
        <v>208</v>
      </c>
      <c r="H9" s="38" t="s">
        <v>7</v>
      </c>
      <c r="I9" s="38" t="s">
        <v>211</v>
      </c>
      <c r="J9" s="38" t="s">
        <v>212</v>
      </c>
      <c r="K9" s="345" t="s">
        <v>213</v>
      </c>
      <c r="L9" s="206"/>
      <c r="O9" s="140"/>
      <c r="P9" s="140"/>
      <c r="Q9" s="140"/>
      <c r="R9" s="140"/>
      <c r="S9" s="140"/>
    </row>
    <row r="10" spans="1:21">
      <c r="D10" t="s">
        <v>344</v>
      </c>
      <c r="G10" s="208">
        <v>2022</v>
      </c>
      <c r="H10" s="208">
        <v>2023</v>
      </c>
      <c r="I10" s="208">
        <v>2024</v>
      </c>
      <c r="J10" s="208">
        <v>2025</v>
      </c>
      <c r="K10" s="208">
        <v>2026</v>
      </c>
      <c r="L10" s="206"/>
      <c r="O10" s="208"/>
      <c r="P10" s="208"/>
      <c r="Q10" s="208"/>
      <c r="R10" s="208"/>
      <c r="S10" s="208"/>
    </row>
    <row r="11" spans="1:21" ht="20.5">
      <c r="A11" s="108"/>
      <c r="B11" s="109" t="s">
        <v>345</v>
      </c>
      <c r="C11" s="108"/>
      <c r="D11" s="108"/>
      <c r="E11" s="108"/>
      <c r="F11" s="108"/>
      <c r="G11" s="108"/>
      <c r="H11" s="108"/>
      <c r="I11" s="108"/>
      <c r="J11" s="108"/>
      <c r="K11" s="108"/>
      <c r="L11" s="244"/>
      <c r="N11" s="16"/>
      <c r="O11" s="16"/>
      <c r="P11" s="16"/>
      <c r="Q11" s="16"/>
      <c r="R11" s="16"/>
      <c r="S11" s="16"/>
    </row>
    <row r="12" spans="1:21" ht="15.5">
      <c r="B12" s="67" t="s">
        <v>346</v>
      </c>
      <c r="E12" s="241" t="s">
        <v>347</v>
      </c>
      <c r="L12" s="206"/>
    </row>
    <row r="13" spans="1:21">
      <c r="L13" s="206"/>
    </row>
    <row r="14" spans="1:21" ht="15.5">
      <c r="B14" t="s">
        <v>288</v>
      </c>
      <c r="C14" t="s">
        <v>290</v>
      </c>
      <c r="D14" t="s">
        <v>264</v>
      </c>
      <c r="G14" s="434"/>
      <c r="H14" s="434"/>
      <c r="I14" s="434"/>
      <c r="J14" s="434"/>
      <c r="K14" s="434"/>
      <c r="L14" s="206"/>
      <c r="O14" s="242"/>
      <c r="P14" s="242"/>
      <c r="Q14" s="242"/>
      <c r="R14" s="242"/>
      <c r="S14" s="242"/>
      <c r="U14" s="207"/>
    </row>
    <row r="15" spans="1:21" ht="15.5">
      <c r="B15" t="s">
        <v>291</v>
      </c>
      <c r="C15" t="s">
        <v>292</v>
      </c>
      <c r="D15" t="s">
        <v>264</v>
      </c>
      <c r="G15" s="434"/>
      <c r="H15" s="434"/>
      <c r="I15" s="434"/>
      <c r="J15" s="434"/>
      <c r="K15" s="434"/>
      <c r="L15" s="206"/>
    </row>
    <row r="16" spans="1:21" ht="15.5">
      <c r="B16" t="s">
        <v>293</v>
      </c>
      <c r="C16" t="s">
        <v>294</v>
      </c>
      <c r="D16" t="s">
        <v>264</v>
      </c>
      <c r="G16" s="347">
        <f>G27</f>
        <v>0</v>
      </c>
      <c r="H16" s="347">
        <f t="shared" ref="H16:K16" si="0">H27</f>
        <v>0</v>
      </c>
      <c r="I16" s="347">
        <f t="shared" si="0"/>
        <v>0</v>
      </c>
      <c r="J16" s="347">
        <f t="shared" si="0"/>
        <v>0</v>
      </c>
      <c r="K16" s="347">
        <f t="shared" si="0"/>
        <v>0</v>
      </c>
      <c r="L16" s="206"/>
    </row>
    <row r="17" spans="1:12" ht="15.5">
      <c r="B17" t="s">
        <v>295</v>
      </c>
      <c r="C17" t="s">
        <v>296</v>
      </c>
      <c r="D17" t="s">
        <v>283</v>
      </c>
      <c r="G17" s="349"/>
      <c r="H17" s="349"/>
      <c r="I17" s="349"/>
      <c r="J17" s="349"/>
      <c r="K17" s="349"/>
      <c r="L17" s="206"/>
    </row>
    <row r="18" spans="1:12" ht="15.5">
      <c r="B18" t="s">
        <v>297</v>
      </c>
      <c r="C18" t="s">
        <v>298</v>
      </c>
      <c r="D18" t="s">
        <v>264</v>
      </c>
      <c r="G18" s="347">
        <f>G35</f>
        <v>0</v>
      </c>
      <c r="H18" s="347">
        <f t="shared" ref="H18:K18" si="1">H35</f>
        <v>0</v>
      </c>
      <c r="I18" s="347">
        <f t="shared" si="1"/>
        <v>0</v>
      </c>
      <c r="J18" s="347">
        <f t="shared" si="1"/>
        <v>0</v>
      </c>
      <c r="K18" s="347">
        <f t="shared" si="1"/>
        <v>0</v>
      </c>
      <c r="L18" s="206"/>
    </row>
    <row r="19" spans="1:12">
      <c r="L19" s="206"/>
    </row>
    <row r="20" spans="1:12" ht="20.5">
      <c r="A20" s="108"/>
      <c r="B20" s="109" t="s">
        <v>348</v>
      </c>
      <c r="C20" s="108"/>
      <c r="D20" s="108"/>
      <c r="E20" s="108"/>
      <c r="F20" s="108"/>
      <c r="G20" s="108"/>
      <c r="H20" s="108"/>
      <c r="I20" s="108"/>
      <c r="J20" s="108"/>
      <c r="K20" s="108"/>
      <c r="L20" s="206"/>
    </row>
    <row r="21" spans="1:12">
      <c r="B21" s="67" t="s">
        <v>349</v>
      </c>
      <c r="L21" s="206"/>
    </row>
    <row r="22" spans="1:12">
      <c r="L22" s="206"/>
    </row>
    <row r="23" spans="1:12">
      <c r="B23" t="s">
        <v>350</v>
      </c>
      <c r="D23" t="s">
        <v>264</v>
      </c>
      <c r="G23" s="351"/>
      <c r="H23" s="351"/>
      <c r="I23" s="351"/>
      <c r="J23" s="351"/>
      <c r="K23" s="351"/>
      <c r="L23" s="206"/>
    </row>
    <row r="24" spans="1:12">
      <c r="B24" t="s">
        <v>351</v>
      </c>
      <c r="D24" t="s">
        <v>264</v>
      </c>
      <c r="G24" s="351"/>
      <c r="H24" s="351"/>
      <c r="I24" s="351"/>
      <c r="J24" s="351"/>
      <c r="K24" s="351"/>
      <c r="L24" s="206"/>
    </row>
    <row r="25" spans="1:12" ht="15.5">
      <c r="B25" t="s">
        <v>352</v>
      </c>
      <c r="C25" t="s">
        <v>353</v>
      </c>
      <c r="D25" t="s">
        <v>264</v>
      </c>
      <c r="G25" s="352">
        <f>SUM(G23:G24)</f>
        <v>0</v>
      </c>
      <c r="H25" s="352">
        <f>SUM(H23:H24)</f>
        <v>0</v>
      </c>
      <c r="I25" s="352">
        <f>SUM(I23:I24)</f>
        <v>0</v>
      </c>
      <c r="J25" s="352">
        <f>SUM(J23:J24)</f>
        <v>0</v>
      </c>
      <c r="K25" s="352">
        <f>SUM(K23:K24)</f>
        <v>0</v>
      </c>
      <c r="L25" s="206"/>
    </row>
    <row r="26" spans="1:12" ht="15.5">
      <c r="B26" t="s">
        <v>354</v>
      </c>
      <c r="C26" t="s">
        <v>355</v>
      </c>
      <c r="D26" t="s">
        <v>264</v>
      </c>
      <c r="G26" s="351"/>
      <c r="H26" s="351"/>
      <c r="I26" s="351"/>
      <c r="J26" s="351"/>
      <c r="K26" s="351"/>
      <c r="L26" s="206"/>
    </row>
    <row r="27" spans="1:12" ht="15.5">
      <c r="B27" t="s">
        <v>356</v>
      </c>
      <c r="C27" t="s">
        <v>294</v>
      </c>
      <c r="D27" t="s">
        <v>264</v>
      </c>
      <c r="G27" s="353">
        <f>G25-G26</f>
        <v>0</v>
      </c>
      <c r="H27" s="353">
        <f t="shared" ref="H27:K27" si="2">H25-H26</f>
        <v>0</v>
      </c>
      <c r="I27" s="353">
        <f t="shared" si="2"/>
        <v>0</v>
      </c>
      <c r="J27" s="353">
        <f t="shared" si="2"/>
        <v>0</v>
      </c>
      <c r="K27" s="353">
        <f t="shared" si="2"/>
        <v>0</v>
      </c>
      <c r="L27" s="206"/>
    </row>
    <row r="28" spans="1:12">
      <c r="L28" s="206"/>
    </row>
    <row r="29" spans="1:12" ht="17.5">
      <c r="A29" s="108"/>
      <c r="B29" s="109" t="s">
        <v>357</v>
      </c>
      <c r="C29" s="108"/>
      <c r="D29" s="108"/>
      <c r="E29" s="108"/>
      <c r="F29" s="108"/>
      <c r="G29" s="108"/>
      <c r="H29" s="108"/>
      <c r="I29" s="108"/>
      <c r="J29" s="108"/>
      <c r="K29" s="108"/>
      <c r="L29" s="206"/>
    </row>
    <row r="30" spans="1:12">
      <c r="B30" s="67" t="s">
        <v>358</v>
      </c>
      <c r="E30" t="s">
        <v>359</v>
      </c>
      <c r="L30" s="206"/>
    </row>
    <row r="31" spans="1:12">
      <c r="L31" s="206"/>
    </row>
    <row r="32" spans="1:12">
      <c r="B32" t="s">
        <v>360</v>
      </c>
      <c r="C32" t="s">
        <v>361</v>
      </c>
      <c r="D32" t="s">
        <v>264</v>
      </c>
      <c r="G32" s="347">
        <f>IF(G40="Error",0,G42+'3.1 Opex Summary'!S14)</f>
        <v>0</v>
      </c>
      <c r="H32" s="347">
        <f>IF(H40="Error",0,H42+'3.1 Opex Summary'!T14)</f>
        <v>0</v>
      </c>
      <c r="I32" s="347">
        <f>IF(I40="Error",0,I42+'3.1 Opex Summary'!U14)</f>
        <v>0</v>
      </c>
      <c r="J32" s="347">
        <f>IF(J40="Error",0,J42+'3.1 Opex Summary'!V14)</f>
        <v>0</v>
      </c>
      <c r="K32" s="347">
        <f>IF(K40="Error",0,K42+'3.1 Opex Summary'!W14)</f>
        <v>0</v>
      </c>
      <c r="L32" s="206"/>
    </row>
    <row r="33" spans="2:12">
      <c r="B33" t="s">
        <v>362</v>
      </c>
      <c r="C33" t="s">
        <v>363</v>
      </c>
      <c r="D33" t="s">
        <v>264</v>
      </c>
      <c r="G33" s="347">
        <f>G45+'3.1 Opex Summary'!S15</f>
        <v>0</v>
      </c>
      <c r="H33" s="347">
        <f>H45+'3.1 Opex Summary'!T15</f>
        <v>0</v>
      </c>
      <c r="I33" s="347">
        <f>I45+'3.1 Opex Summary'!U15</f>
        <v>0</v>
      </c>
      <c r="J33" s="347">
        <f>J45+'3.1 Opex Summary'!V15</f>
        <v>0</v>
      </c>
      <c r="K33" s="347">
        <f>K45+'3.1 Opex Summary'!W15</f>
        <v>0</v>
      </c>
      <c r="L33" s="206"/>
    </row>
    <row r="34" spans="2:12">
      <c r="B34" t="s">
        <v>364</v>
      </c>
      <c r="C34" t="s">
        <v>365</v>
      </c>
      <c r="D34" t="s">
        <v>264</v>
      </c>
      <c r="G34" s="347">
        <f>IF(G50="Error",0,G48)</f>
        <v>0</v>
      </c>
      <c r="H34" s="347">
        <f>IF(H50="Error",0,H48)</f>
        <v>0</v>
      </c>
      <c r="I34" s="347">
        <f>IF(I50="Error",0,I48)</f>
        <v>0</v>
      </c>
      <c r="J34" s="347">
        <f>IF(J50="Error",0,J48)</f>
        <v>0</v>
      </c>
      <c r="K34" s="347">
        <f>IF(K50="Error",0,K48)</f>
        <v>0</v>
      </c>
      <c r="L34" s="206"/>
    </row>
    <row r="35" spans="2:12">
      <c r="C35" t="s">
        <v>366</v>
      </c>
      <c r="D35" t="s">
        <v>264</v>
      </c>
      <c r="G35" s="353">
        <f>SUM(G32:G34)</f>
        <v>0</v>
      </c>
      <c r="H35" s="353">
        <f>SUM(H32:H34)</f>
        <v>0</v>
      </c>
      <c r="I35" s="353">
        <f>SUM(I32:I34)</f>
        <v>0</v>
      </c>
      <c r="J35" s="353">
        <f>SUM(J32:J34)</f>
        <v>0</v>
      </c>
      <c r="K35" s="353">
        <f>SUM(K32:K34)</f>
        <v>0</v>
      </c>
      <c r="L35" s="206"/>
    </row>
    <row r="36" spans="2:12">
      <c r="G36" s="242"/>
      <c r="H36" s="242"/>
      <c r="I36" s="242"/>
      <c r="J36" s="242"/>
      <c r="K36" s="242"/>
      <c r="L36" s="206"/>
    </row>
    <row r="37" spans="2:12">
      <c r="B37" t="s">
        <v>367</v>
      </c>
      <c r="D37" t="s">
        <v>283</v>
      </c>
      <c r="G37" s="458">
        <v>75</v>
      </c>
      <c r="H37" s="459"/>
      <c r="I37" s="459"/>
      <c r="J37" s="459"/>
      <c r="K37" s="460"/>
      <c r="L37" s="206"/>
    </row>
    <row r="38" spans="2:12">
      <c r="B38" t="s">
        <v>368</v>
      </c>
      <c r="C38" t="s">
        <v>361</v>
      </c>
      <c r="D38" t="s">
        <v>264</v>
      </c>
      <c r="G38" s="349"/>
      <c r="H38" s="349"/>
      <c r="I38" s="349"/>
      <c r="J38" s="349"/>
      <c r="K38" s="349"/>
      <c r="L38" s="206"/>
    </row>
    <row r="39" spans="2:12">
      <c r="B39" t="s">
        <v>368</v>
      </c>
      <c r="C39" t="s">
        <v>361</v>
      </c>
      <c r="D39" t="s">
        <v>283</v>
      </c>
      <c r="G39" s="287">
        <f>G38*'Universal Data'!F34</f>
        <v>0</v>
      </c>
      <c r="H39" s="287">
        <f>H38*'Universal Data'!F35</f>
        <v>0</v>
      </c>
      <c r="I39" s="287">
        <f>I38*'Universal Data'!F36</f>
        <v>0</v>
      </c>
      <c r="J39" s="287">
        <f>J38*'Universal Data'!F37</f>
        <v>0</v>
      </c>
      <c r="K39" s="287">
        <f>K38*'Universal Data'!F38</f>
        <v>0</v>
      </c>
      <c r="L39" s="206"/>
    </row>
    <row r="40" spans="2:12">
      <c r="B40" t="s">
        <v>369</v>
      </c>
      <c r="D40" t="s">
        <v>283</v>
      </c>
      <c r="G40" s="352" t="str">
        <f>IF(SUM($G39:G39)&gt;$G$37, "Error","OK")</f>
        <v>OK</v>
      </c>
      <c r="H40" s="352" t="str">
        <f>IF(SUM($G39:H39)&gt;$G$37, "Error","OK")</f>
        <v>OK</v>
      </c>
      <c r="I40" s="352" t="str">
        <f>IF(SUM($G39:I39)&gt;$G$37, "Error","OK")</f>
        <v>OK</v>
      </c>
      <c r="J40" s="352" t="str">
        <f>IF(SUM($G39:J39)&gt;$G$37, "Error","OK")</f>
        <v>OK</v>
      </c>
      <c r="K40" s="352" t="str">
        <f>IF(SUM($G39:K39)&gt;$G$37, "Error","OK")</f>
        <v>OK</v>
      </c>
      <c r="L40" s="206" t="str">
        <f>IF(SUM(G39:K39)&gt;=G37,"Sum of 2018/19 prices cannot be more than "&amp;G37,"")</f>
        <v/>
      </c>
    </row>
    <row r="41" spans="2:12">
      <c r="B41" t="s">
        <v>370</v>
      </c>
      <c r="D41" t="s">
        <v>264</v>
      </c>
      <c r="G41" s="349"/>
      <c r="H41" s="349"/>
      <c r="I41" s="349"/>
      <c r="J41" s="349"/>
      <c r="K41" s="349"/>
      <c r="L41" s="206"/>
    </row>
    <row r="42" spans="2:12">
      <c r="B42" t="s">
        <v>371</v>
      </c>
      <c r="D42" t="s">
        <v>264</v>
      </c>
      <c r="G42" s="353">
        <f>G38-G41</f>
        <v>0</v>
      </c>
      <c r="H42" s="353">
        <f>H38-H41</f>
        <v>0</v>
      </c>
      <c r="I42" s="353">
        <f>I38-I41</f>
        <v>0</v>
      </c>
      <c r="J42" s="353">
        <f>J38-J41</f>
        <v>0</v>
      </c>
      <c r="K42" s="353">
        <f>K38-K41</f>
        <v>0</v>
      </c>
      <c r="L42" s="206"/>
    </row>
    <row r="43" spans="2:12">
      <c r="B43" t="s">
        <v>372</v>
      </c>
      <c r="C43" t="s">
        <v>363</v>
      </c>
      <c r="D43" t="s">
        <v>264</v>
      </c>
      <c r="G43" s="349"/>
      <c r="H43" s="349"/>
      <c r="I43" s="349"/>
      <c r="J43" s="349"/>
      <c r="K43" s="349"/>
      <c r="L43" s="206"/>
    </row>
    <row r="44" spans="2:12">
      <c r="B44" t="s">
        <v>373</v>
      </c>
      <c r="D44" t="s">
        <v>264</v>
      </c>
      <c r="G44" s="349"/>
      <c r="H44" s="349"/>
      <c r="I44" s="349"/>
      <c r="J44" s="349"/>
      <c r="K44" s="349"/>
      <c r="L44" s="206"/>
    </row>
    <row r="45" spans="2:12">
      <c r="B45" t="s">
        <v>374</v>
      </c>
      <c r="D45" t="s">
        <v>264</v>
      </c>
      <c r="G45" s="353">
        <f>G43-G44</f>
        <v>0</v>
      </c>
      <c r="H45" s="353">
        <f t="shared" ref="H45:K45" si="3">H43-H44</f>
        <v>0</v>
      </c>
      <c r="I45" s="353">
        <f t="shared" si="3"/>
        <v>0</v>
      </c>
      <c r="J45" s="353">
        <f t="shared" si="3"/>
        <v>0</v>
      </c>
      <c r="K45" s="353">
        <f t="shared" si="3"/>
        <v>0</v>
      </c>
      <c r="L45" s="206"/>
    </row>
    <row r="46" spans="2:12">
      <c r="L46" s="206"/>
    </row>
    <row r="47" spans="2:12">
      <c r="B47" t="s">
        <v>375</v>
      </c>
      <c r="D47" t="s">
        <v>283</v>
      </c>
      <c r="G47" s="458">
        <v>114.5</v>
      </c>
      <c r="H47" s="458"/>
      <c r="I47" s="458"/>
      <c r="J47" s="458"/>
      <c r="K47" s="458"/>
      <c r="L47" s="206"/>
    </row>
    <row r="48" spans="2:12">
      <c r="B48" t="s">
        <v>364</v>
      </c>
      <c r="C48" t="s">
        <v>365</v>
      </c>
      <c r="D48" t="s">
        <v>264</v>
      </c>
      <c r="G48" s="349"/>
      <c r="H48" s="349"/>
      <c r="I48" s="349"/>
      <c r="J48" s="349"/>
      <c r="K48" s="349"/>
      <c r="L48" s="206"/>
    </row>
    <row r="49" spans="2:12">
      <c r="B49" t="s">
        <v>364</v>
      </c>
      <c r="C49" t="s">
        <v>365</v>
      </c>
      <c r="D49" t="s">
        <v>283</v>
      </c>
      <c r="G49" s="287">
        <f>G48*'Universal Data'!F34</f>
        <v>0</v>
      </c>
      <c r="H49" s="287">
        <f>H48*'Universal Data'!F35</f>
        <v>0</v>
      </c>
      <c r="I49" s="287">
        <f>I48*'Universal Data'!F36</f>
        <v>0</v>
      </c>
      <c r="J49" s="287">
        <f>J48*'Universal Data'!F37</f>
        <v>0</v>
      </c>
      <c r="K49" s="287">
        <f>K48*'Universal Data'!F38</f>
        <v>0</v>
      </c>
      <c r="L49" s="206"/>
    </row>
    <row r="50" spans="2:12">
      <c r="B50" t="s">
        <v>376</v>
      </c>
      <c r="D50" t="s">
        <v>283</v>
      </c>
      <c r="G50" s="352" t="str">
        <f>IF(SUM(G49:G49)&gt;=G47,"Error","OK")</f>
        <v>OK</v>
      </c>
      <c r="H50" s="352" t="str">
        <f>IF(SUM(G49:H49)&gt;=G47,"Error","OK")</f>
        <v>OK</v>
      </c>
      <c r="I50" s="352" t="str">
        <f>IF(SUM(G49:I49)&gt;=G47,"Error","OK")</f>
        <v>OK</v>
      </c>
      <c r="J50" s="352" t="str">
        <f>IF(SUM(G49:J49)&gt;=G47,"Error","OK")</f>
        <v>OK</v>
      </c>
      <c r="K50" s="352" t="str">
        <f>IF(SUM(G49:K49)&gt;=G47,"Error","OK")</f>
        <v>OK</v>
      </c>
      <c r="L50" s="206" t="str">
        <f>IF(SUM(G49:K49)&gt;=G47,"Sum of 2018/19 prices cannot be more than "&amp;G47,"")</f>
        <v/>
      </c>
    </row>
    <row r="51" spans="2:12">
      <c r="B51" t="s">
        <v>377</v>
      </c>
      <c r="D51" t="s">
        <v>264</v>
      </c>
      <c r="G51" s="349"/>
      <c r="H51" s="349"/>
      <c r="I51" s="349"/>
      <c r="J51" s="349"/>
      <c r="K51" s="349"/>
    </row>
    <row r="52" spans="2:12">
      <c r="B52" t="s">
        <v>377</v>
      </c>
      <c r="D52" t="s">
        <v>283</v>
      </c>
      <c r="G52" s="287">
        <f>G51*'Universal Data'!F34</f>
        <v>0</v>
      </c>
      <c r="H52" s="287">
        <f>H51*'Universal Data'!F35</f>
        <v>0</v>
      </c>
      <c r="I52" s="287">
        <f>I51*'Universal Data'!F36</f>
        <v>0</v>
      </c>
      <c r="J52" s="287">
        <f>J51*'Universal Data'!F37</f>
        <v>0</v>
      </c>
      <c r="K52" s="287">
        <f>K51*'Universal Data'!F38</f>
        <v>0</v>
      </c>
    </row>
    <row r="53" spans="2:12"/>
    <row r="54" spans="2:12"/>
    <row r="55" spans="2:12"/>
    <row r="56" spans="2:12"/>
    <row r="57" spans="2:12"/>
    <row r="58" spans="2:12"/>
    <row r="59" spans="2:12"/>
    <row r="60" spans="2:12"/>
    <row r="61" spans="2:12"/>
  </sheetData>
  <mergeCells count="3">
    <mergeCell ref="O6:P6"/>
    <mergeCell ref="G47:K47"/>
    <mergeCell ref="G37:K37"/>
  </mergeCells>
  <dataValidations disablePrompts="1" count="1">
    <dataValidation type="list" allowBlank="1" showInputMessage="1" showErrorMessage="1" sqref="Q6" xr:uid="{AB2CFE93-702D-4B30-B56E-7957D5F40431}">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B5D7-DE20-4424-BDFF-F1B7F1E4584C}">
  <sheetPr codeName="Sheet9">
    <tabColor theme="4"/>
    <pageSetUpPr autoPageBreaks="0"/>
  </sheetPr>
  <dimension ref="A1:X71"/>
  <sheetViews>
    <sheetView zoomScale="85" zoomScaleNormal="85" workbookViewId="0">
      <selection activeCell="B1" sqref="B1"/>
    </sheetView>
  </sheetViews>
  <sheetFormatPr defaultColWidth="0" defaultRowHeight="13.5" zeroHeight="1"/>
  <cols>
    <col min="1" max="1" width="1.765625" customWidth="1"/>
    <col min="2" max="2" width="9.23046875" customWidth="1"/>
    <col min="3" max="3" width="60.765625" bestFit="1" customWidth="1"/>
    <col min="4" max="4" width="13.765625" bestFit="1" customWidth="1"/>
    <col min="5" max="5" width="18.4609375" bestFit="1" customWidth="1"/>
    <col min="6" max="7" width="6.765625" customWidth="1"/>
    <col min="8" max="12" width="9.23046875" customWidth="1"/>
    <col min="13" max="13" width="3" customWidth="1"/>
    <col min="14" max="14" width="2.61328125" customWidth="1"/>
    <col min="15" max="15" width="2" customWidth="1"/>
    <col min="16" max="19" width="9.23046875" customWidth="1"/>
    <col min="20" max="24" width="9.23046875" hidden="1" customWidth="1"/>
  </cols>
  <sheetData>
    <row r="1" spans="1:24" ht="25">
      <c r="A1" s="1" t="str">
        <f>Cover!$A$2</f>
        <v>ESO Regulatory Reporting Pack</v>
      </c>
      <c r="B1" s="3"/>
      <c r="C1" s="2"/>
      <c r="D1" s="2"/>
      <c r="E1" s="2"/>
      <c r="F1" s="2"/>
      <c r="G1" s="2"/>
      <c r="H1" s="2"/>
      <c r="I1" s="2"/>
      <c r="J1" s="2"/>
      <c r="K1" s="2"/>
      <c r="L1" s="2"/>
      <c r="M1" s="2"/>
      <c r="N1" s="2"/>
      <c r="O1" s="2"/>
      <c r="P1" s="201"/>
      <c r="Q1" s="201"/>
      <c r="R1" s="201"/>
      <c r="S1" s="201"/>
      <c r="T1" s="201"/>
      <c r="U1" s="201"/>
      <c r="V1" s="201"/>
      <c r="W1" s="201"/>
      <c r="X1" s="201"/>
    </row>
    <row r="2" spans="1:24" ht="25">
      <c r="A2" s="3" t="str">
        <f>Cover!$A$3</f>
        <v>National Grid Electricity System Operator</v>
      </c>
      <c r="B2" s="3"/>
      <c r="C2" s="2"/>
      <c r="D2" s="2"/>
      <c r="E2" s="2"/>
      <c r="F2" s="2"/>
      <c r="G2" s="2"/>
      <c r="H2" s="2"/>
      <c r="I2" s="2"/>
      <c r="J2" s="2"/>
      <c r="K2" s="2"/>
      <c r="L2" s="2"/>
      <c r="M2" s="2"/>
      <c r="N2" s="2"/>
      <c r="O2" s="2"/>
      <c r="P2" s="201"/>
      <c r="Q2" s="201"/>
      <c r="R2" s="201"/>
      <c r="S2" s="201"/>
      <c r="T2" s="201"/>
      <c r="U2" s="201"/>
      <c r="V2" s="201"/>
      <c r="W2" s="201"/>
      <c r="X2" s="201"/>
    </row>
    <row r="3" spans="1:24" ht="25">
      <c r="A3" s="3" t="str">
        <f>Cover!$A$4</f>
        <v>2022/23</v>
      </c>
      <c r="B3" s="3"/>
      <c r="C3" s="3"/>
      <c r="D3" s="3"/>
      <c r="E3" s="2"/>
      <c r="F3" s="2"/>
      <c r="G3" s="2"/>
      <c r="H3" s="2"/>
      <c r="I3" s="2"/>
      <c r="J3" s="2"/>
      <c r="K3" s="2"/>
      <c r="L3" s="2"/>
      <c r="M3" s="2"/>
      <c r="N3" s="2"/>
      <c r="O3" s="2"/>
      <c r="P3" s="201"/>
      <c r="Q3" s="201"/>
      <c r="R3" s="201"/>
      <c r="S3" s="201"/>
      <c r="T3" s="201"/>
      <c r="U3" s="201"/>
      <c r="V3" s="201"/>
      <c r="W3" s="201"/>
      <c r="X3" s="201"/>
    </row>
    <row r="4" spans="1:24" ht="25.5" thickBot="1">
      <c r="A4" s="27" t="s">
        <v>378</v>
      </c>
      <c r="B4" s="27"/>
      <c r="C4" s="7"/>
      <c r="D4" s="7"/>
      <c r="E4" s="7"/>
      <c r="F4" s="7"/>
      <c r="G4" s="7"/>
      <c r="H4" s="7"/>
      <c r="I4" s="7"/>
      <c r="J4" s="7"/>
      <c r="K4" s="7"/>
      <c r="L4" s="7"/>
      <c r="M4" s="7"/>
      <c r="N4" s="7"/>
      <c r="O4" s="7"/>
      <c r="P4" s="201"/>
      <c r="Q4" s="201"/>
      <c r="R4" s="201"/>
      <c r="S4" s="201"/>
      <c r="T4" s="201"/>
      <c r="U4" s="201"/>
      <c r="V4" s="201"/>
      <c r="W4" s="201"/>
      <c r="X4" s="201"/>
    </row>
    <row r="5" spans="1:24"/>
    <row r="6" spans="1:24"/>
    <row r="7" spans="1:24" ht="13.5" customHeight="1">
      <c r="R7" s="118"/>
    </row>
    <row r="8" spans="1:24" ht="14" thickBot="1">
      <c r="H8" s="67"/>
      <c r="P8" s="67"/>
    </row>
    <row r="9" spans="1:24" ht="13.5" customHeight="1">
      <c r="H9" s="461" t="s">
        <v>280</v>
      </c>
      <c r="I9" s="462"/>
      <c r="J9" s="462"/>
      <c r="K9" s="462"/>
      <c r="L9" s="463"/>
      <c r="P9" s="51"/>
      <c r="Q9" s="51"/>
      <c r="R9" s="51"/>
      <c r="S9" s="51"/>
      <c r="T9" s="51"/>
    </row>
    <row r="10" spans="1:24">
      <c r="H10" s="345" t="s">
        <v>208</v>
      </c>
      <c r="I10" s="345" t="s">
        <v>7</v>
      </c>
      <c r="J10" s="345" t="s">
        <v>211</v>
      </c>
      <c r="K10" s="345" t="s">
        <v>212</v>
      </c>
      <c r="L10" s="345" t="s">
        <v>213</v>
      </c>
      <c r="P10" s="140"/>
      <c r="Q10" s="140"/>
      <c r="R10" s="140"/>
      <c r="S10" s="140"/>
      <c r="T10" s="140"/>
    </row>
    <row r="11" spans="1:24">
      <c r="P11" s="208"/>
      <c r="Q11" s="208"/>
      <c r="R11" s="208"/>
      <c r="S11" s="208"/>
      <c r="T11" s="208"/>
    </row>
    <row r="12" spans="1:24" ht="17.5">
      <c r="A12" s="108"/>
      <c r="B12" s="109" t="s">
        <v>379</v>
      </c>
      <c r="C12" s="108"/>
      <c r="D12" s="108"/>
      <c r="E12" s="108"/>
      <c r="F12" s="108"/>
      <c r="G12" s="108"/>
      <c r="H12" s="108"/>
      <c r="I12" s="108"/>
      <c r="J12" s="108"/>
      <c r="K12" s="108"/>
      <c r="L12" s="108"/>
      <c r="M12" s="108"/>
      <c r="N12" s="108"/>
      <c r="O12" s="108"/>
      <c r="P12" s="16"/>
      <c r="Q12" s="16"/>
      <c r="R12" s="16"/>
      <c r="S12" s="16"/>
      <c r="T12" s="16"/>
    </row>
    <row r="13" spans="1:24"/>
    <row r="14" spans="1:24" ht="14">
      <c r="B14" s="108" t="s">
        <v>380</v>
      </c>
      <c r="C14" s="110"/>
      <c r="D14" s="110"/>
      <c r="E14" s="110"/>
      <c r="F14" s="110"/>
      <c r="G14" s="110"/>
      <c r="H14" s="110"/>
      <c r="I14" s="110"/>
      <c r="J14" s="110"/>
      <c r="K14" s="110"/>
      <c r="L14" s="110"/>
      <c r="M14" s="110"/>
      <c r="N14" s="110"/>
      <c r="O14" s="110"/>
      <c r="P14" s="212"/>
      <c r="Q14" s="212"/>
      <c r="R14" s="212"/>
      <c r="S14" s="212"/>
      <c r="T14" s="212"/>
    </row>
    <row r="15" spans="1:24"/>
    <row r="16" spans="1:24">
      <c r="C16" t="s">
        <v>381</v>
      </c>
      <c r="D16" t="s">
        <v>252</v>
      </c>
      <c r="E16" t="s">
        <v>382</v>
      </c>
      <c r="H16" s="354"/>
      <c r="I16" s="354"/>
      <c r="J16" s="354"/>
      <c r="K16" s="354"/>
      <c r="L16" s="354"/>
      <c r="M16" s="34" t="s">
        <v>383</v>
      </c>
    </row>
    <row r="17" spans="2:20">
      <c r="C17" s="44" t="s">
        <v>381</v>
      </c>
      <c r="D17" s="44" t="s">
        <v>252</v>
      </c>
      <c r="E17" s="44" t="s">
        <v>384</v>
      </c>
      <c r="F17" s="44"/>
      <c r="G17" s="44"/>
      <c r="H17" s="354"/>
      <c r="I17" s="354"/>
      <c r="J17" s="354"/>
      <c r="K17" s="354"/>
      <c r="L17" s="354"/>
    </row>
    <row r="18" spans="2:20">
      <c r="C18" t="s">
        <v>385</v>
      </c>
      <c r="D18" t="s">
        <v>252</v>
      </c>
      <c r="E18" t="s">
        <v>382</v>
      </c>
      <c r="H18" s="354"/>
      <c r="I18" s="354"/>
      <c r="J18" s="354"/>
      <c r="K18" s="354"/>
      <c r="L18" s="354"/>
    </row>
    <row r="19" spans="2:20">
      <c r="C19" s="44" t="s">
        <v>385</v>
      </c>
      <c r="D19" s="44" t="s">
        <v>252</v>
      </c>
      <c r="E19" s="44" t="s">
        <v>384</v>
      </c>
      <c r="F19" s="44"/>
      <c r="G19" s="44"/>
      <c r="H19" s="354"/>
      <c r="I19" s="354"/>
      <c r="J19" s="354"/>
      <c r="K19" s="354"/>
      <c r="L19" s="354"/>
    </row>
    <row r="20" spans="2:20">
      <c r="C20" t="s">
        <v>386</v>
      </c>
      <c r="D20" t="s">
        <v>252</v>
      </c>
      <c r="E20" t="s">
        <v>382</v>
      </c>
      <c r="H20" s="354"/>
      <c r="I20" s="354"/>
      <c r="J20" s="354"/>
      <c r="K20" s="354"/>
      <c r="L20" s="354"/>
    </row>
    <row r="21" spans="2:20">
      <c r="C21" s="44" t="s">
        <v>386</v>
      </c>
      <c r="D21" s="44" t="s">
        <v>252</v>
      </c>
      <c r="E21" s="44" t="s">
        <v>384</v>
      </c>
      <c r="F21" s="44"/>
      <c r="G21" s="44"/>
      <c r="H21" s="354"/>
      <c r="I21" s="354"/>
      <c r="J21" s="354"/>
      <c r="K21" s="354"/>
      <c r="L21" s="354"/>
    </row>
    <row r="22" spans="2:20">
      <c r="C22" t="s">
        <v>387</v>
      </c>
      <c r="D22" t="s">
        <v>252</v>
      </c>
      <c r="E22" t="s">
        <v>382</v>
      </c>
      <c r="H22" s="354"/>
      <c r="I22" s="354"/>
      <c r="J22" s="354"/>
      <c r="K22" s="354"/>
      <c r="L22" s="354"/>
    </row>
    <row r="23" spans="2:20">
      <c r="C23" s="44" t="s">
        <v>387</v>
      </c>
      <c r="D23" s="44" t="s">
        <v>252</v>
      </c>
      <c r="E23" s="44" t="s">
        <v>384</v>
      </c>
      <c r="F23" s="44"/>
      <c r="G23" s="44"/>
      <c r="H23" s="354"/>
      <c r="I23" s="354"/>
      <c r="J23" s="354"/>
      <c r="K23" s="354"/>
      <c r="L23" s="354"/>
    </row>
    <row r="24" spans="2:20">
      <c r="C24" t="s">
        <v>388</v>
      </c>
      <c r="D24" t="s">
        <v>252</v>
      </c>
      <c r="E24" t="s">
        <v>382</v>
      </c>
      <c r="H24" s="354"/>
      <c r="I24" s="354"/>
      <c r="J24" s="354"/>
      <c r="K24" s="354"/>
      <c r="L24" s="354"/>
    </row>
    <row r="25" spans="2:20">
      <c r="C25" s="44" t="s">
        <v>388</v>
      </c>
      <c r="D25" s="44" t="s">
        <v>252</v>
      </c>
      <c r="E25" s="44" t="s">
        <v>384</v>
      </c>
      <c r="F25" s="44"/>
      <c r="G25" s="44"/>
      <c r="H25" s="354"/>
      <c r="I25" s="354"/>
      <c r="J25" s="354"/>
      <c r="K25" s="354"/>
      <c r="L25" s="354"/>
    </row>
    <row r="26" spans="2:20">
      <c r="C26" t="s">
        <v>389</v>
      </c>
      <c r="D26" t="s">
        <v>252</v>
      </c>
      <c r="E26" t="s">
        <v>382</v>
      </c>
      <c r="H26" s="354"/>
      <c r="I26" s="354"/>
      <c r="J26" s="354"/>
      <c r="K26" s="354"/>
      <c r="L26" s="354"/>
    </row>
    <row r="27" spans="2:20">
      <c r="C27" s="44" t="s">
        <v>389</v>
      </c>
      <c r="D27" s="44" t="s">
        <v>252</v>
      </c>
      <c r="E27" s="44" t="s">
        <v>384</v>
      </c>
      <c r="F27" s="44"/>
      <c r="G27" s="44"/>
      <c r="H27" s="354"/>
      <c r="I27" s="354"/>
      <c r="J27" s="354"/>
      <c r="K27" s="354"/>
      <c r="L27" s="354"/>
    </row>
    <row r="28" spans="2:20">
      <c r="C28" t="s">
        <v>390</v>
      </c>
      <c r="D28" t="s">
        <v>252</v>
      </c>
      <c r="E28" t="s">
        <v>382</v>
      </c>
      <c r="H28" s="354"/>
      <c r="I28" s="354"/>
      <c r="J28" s="354"/>
      <c r="K28" s="354"/>
      <c r="L28" s="354"/>
    </row>
    <row r="29" spans="2:20">
      <c r="C29" t="s">
        <v>390</v>
      </c>
      <c r="D29" t="s">
        <v>252</v>
      </c>
      <c r="E29" t="s">
        <v>384</v>
      </c>
      <c r="H29" s="354"/>
      <c r="I29" s="354"/>
      <c r="J29" s="354"/>
      <c r="K29" s="354"/>
      <c r="L29" s="354"/>
    </row>
    <row r="30" spans="2:20"/>
    <row r="31" spans="2:20" ht="14">
      <c r="B31" s="108" t="s">
        <v>391</v>
      </c>
      <c r="C31" s="110"/>
      <c r="D31" s="110"/>
      <c r="E31" s="110"/>
      <c r="F31" s="110"/>
      <c r="G31" s="110"/>
      <c r="H31" s="110"/>
      <c r="I31" s="110"/>
      <c r="J31" s="110"/>
      <c r="K31" s="110"/>
      <c r="L31" s="110"/>
      <c r="M31" s="110"/>
      <c r="N31" s="110"/>
      <c r="O31" s="110"/>
      <c r="P31" s="212"/>
      <c r="Q31" s="212"/>
      <c r="R31" s="212"/>
      <c r="S31" s="212"/>
      <c r="T31" s="212"/>
    </row>
    <row r="32" spans="2:20"/>
    <row r="33" spans="3:12">
      <c r="C33" t="s">
        <v>392</v>
      </c>
      <c r="D33" t="s">
        <v>283</v>
      </c>
      <c r="E33" t="s">
        <v>382</v>
      </c>
      <c r="H33" s="355">
        <f>'1.2 PCFM Inputs Summary'!H11</f>
        <v>0</v>
      </c>
      <c r="I33" s="355">
        <f>'1.2 PCFM Inputs Summary'!I11</f>
        <v>0</v>
      </c>
      <c r="J33" s="355">
        <f>'1.2 PCFM Inputs Summary'!J11</f>
        <v>0</v>
      </c>
      <c r="K33" s="355">
        <f>'1.2 PCFM Inputs Summary'!K11</f>
        <v>0</v>
      </c>
      <c r="L33" s="355">
        <f>'1.2 PCFM Inputs Summary'!L11</f>
        <v>0</v>
      </c>
    </row>
    <row r="34" spans="3:12">
      <c r="C34" s="44" t="s">
        <v>393</v>
      </c>
      <c r="D34" s="44" t="s">
        <v>283</v>
      </c>
      <c r="E34" s="44" t="s">
        <v>384</v>
      </c>
      <c r="F34" s="44"/>
      <c r="G34" s="44"/>
      <c r="H34" s="355">
        <f>'1.2 PCFM Inputs Summary'!H12</f>
        <v>0</v>
      </c>
      <c r="I34" s="355">
        <f>'1.2 PCFM Inputs Summary'!I12</f>
        <v>0</v>
      </c>
      <c r="J34" s="355">
        <f>'1.2 PCFM Inputs Summary'!J12</f>
        <v>0</v>
      </c>
      <c r="K34" s="355">
        <f>'1.2 PCFM Inputs Summary'!K12</f>
        <v>0</v>
      </c>
      <c r="L34" s="355">
        <f>'1.2 PCFM Inputs Summary'!L12</f>
        <v>0</v>
      </c>
    </row>
    <row r="35" spans="3:12">
      <c r="C35" t="s">
        <v>394</v>
      </c>
      <c r="D35" t="s">
        <v>283</v>
      </c>
      <c r="H35" s="331">
        <f>SUM(H33:H34)</f>
        <v>0</v>
      </c>
      <c r="I35" s="331">
        <f t="shared" ref="I35:K35" si="0">SUM(I33:I34)</f>
        <v>0</v>
      </c>
      <c r="J35" s="331">
        <f t="shared" si="0"/>
        <v>0</v>
      </c>
      <c r="K35" s="331">
        <f t="shared" si="0"/>
        <v>0</v>
      </c>
      <c r="L35" s="331">
        <f>SUM(L33:L34)</f>
        <v>0</v>
      </c>
    </row>
    <row r="36" spans="3:12"/>
    <row r="37" spans="3:12"/>
    <row r="38" spans="3:12">
      <c r="C38" t="s">
        <v>381</v>
      </c>
      <c r="D38" t="s">
        <v>283</v>
      </c>
      <c r="E38" t="s">
        <v>382</v>
      </c>
      <c r="H38" s="356">
        <f>IFERROR((INDEX($H$33:$H$34,MATCH($E38,$E$33:$E$34,0))*H16),"-")</f>
        <v>0</v>
      </c>
      <c r="I38" s="356">
        <f>IFERROR((INDEX(I$33:I$34,MATCH($E38,$E$33:$E$34,0))*I16),"-")</f>
        <v>0</v>
      </c>
      <c r="J38" s="356">
        <f t="shared" ref="J38:L38" si="1">IFERROR((INDEX(J$33:J$34,MATCH($E38,$E$33:$E$34,0))*J16),"-")</f>
        <v>0</v>
      </c>
      <c r="K38" s="356">
        <f t="shared" si="1"/>
        <v>0</v>
      </c>
      <c r="L38" s="356">
        <f t="shared" si="1"/>
        <v>0</v>
      </c>
    </row>
    <row r="39" spans="3:12">
      <c r="C39" s="44" t="s">
        <v>381</v>
      </c>
      <c r="D39" s="44" t="s">
        <v>283</v>
      </c>
      <c r="E39" s="44" t="s">
        <v>384</v>
      </c>
      <c r="F39" s="44"/>
      <c r="G39" s="44"/>
      <c r="H39" s="356">
        <f t="shared" ref="H39" si="2">IFERROR((INDEX($H$33:$H$34,MATCH($E39,$E$33:$E$34,0))*H17),"-")</f>
        <v>0</v>
      </c>
      <c r="I39" s="356">
        <f t="shared" ref="I39:L39" si="3">IFERROR((INDEX(I$33:I$34,MATCH($E39,$E$33:$E$34,0))*I17),"-")</f>
        <v>0</v>
      </c>
      <c r="J39" s="356">
        <f t="shared" si="3"/>
        <v>0</v>
      </c>
      <c r="K39" s="356">
        <f t="shared" si="3"/>
        <v>0</v>
      </c>
      <c r="L39" s="356">
        <f t="shared" si="3"/>
        <v>0</v>
      </c>
    </row>
    <row r="40" spans="3:12">
      <c r="C40" t="s">
        <v>385</v>
      </c>
      <c r="D40" t="s">
        <v>283</v>
      </c>
      <c r="E40" t="s">
        <v>382</v>
      </c>
      <c r="H40" s="356">
        <f t="shared" ref="H40" si="4">IFERROR((INDEX($H$33:$H$34,MATCH($E40,$E$33:$E$34,0))*H18),"-")</f>
        <v>0</v>
      </c>
      <c r="I40" s="356">
        <f t="shared" ref="I40:L40" si="5">IFERROR((INDEX(I$33:I$34,MATCH($E40,$E$33:$E$34,0))*I18),"-")</f>
        <v>0</v>
      </c>
      <c r="J40" s="356">
        <f t="shared" si="5"/>
        <v>0</v>
      </c>
      <c r="K40" s="356">
        <f t="shared" si="5"/>
        <v>0</v>
      </c>
      <c r="L40" s="356">
        <f t="shared" si="5"/>
        <v>0</v>
      </c>
    </row>
    <row r="41" spans="3:12">
      <c r="C41" s="44" t="s">
        <v>385</v>
      </c>
      <c r="D41" s="44" t="s">
        <v>283</v>
      </c>
      <c r="E41" s="44" t="s">
        <v>384</v>
      </c>
      <c r="F41" s="44"/>
      <c r="G41" s="44"/>
      <c r="H41" s="356">
        <f t="shared" ref="H41" si="6">IFERROR((INDEX($H$33:$H$34,MATCH($E41,$E$33:$E$34,0))*H19),"-")</f>
        <v>0</v>
      </c>
      <c r="I41" s="356">
        <f t="shared" ref="I41:L41" si="7">IFERROR((INDEX(I$33:I$34,MATCH($E41,$E$33:$E$34,0))*I19),"-")</f>
        <v>0</v>
      </c>
      <c r="J41" s="356">
        <f t="shared" si="7"/>
        <v>0</v>
      </c>
      <c r="K41" s="356">
        <f t="shared" si="7"/>
        <v>0</v>
      </c>
      <c r="L41" s="356">
        <f t="shared" si="7"/>
        <v>0</v>
      </c>
    </row>
    <row r="42" spans="3:12">
      <c r="C42" t="s">
        <v>386</v>
      </c>
      <c r="D42" t="s">
        <v>283</v>
      </c>
      <c r="E42" t="s">
        <v>382</v>
      </c>
      <c r="H42" s="356">
        <f t="shared" ref="H42" si="8">IFERROR((INDEX($H$33:$H$34,MATCH($E42,$E$33:$E$34,0))*H20),"-")</f>
        <v>0</v>
      </c>
      <c r="I42" s="356">
        <f t="shared" ref="I42:L42" si="9">IFERROR((INDEX(I$33:I$34,MATCH($E42,$E$33:$E$34,0))*I20),"-")</f>
        <v>0</v>
      </c>
      <c r="J42" s="356">
        <f t="shared" si="9"/>
        <v>0</v>
      </c>
      <c r="K42" s="356">
        <f t="shared" si="9"/>
        <v>0</v>
      </c>
      <c r="L42" s="356">
        <f t="shared" si="9"/>
        <v>0</v>
      </c>
    </row>
    <row r="43" spans="3:12">
      <c r="C43" s="44" t="s">
        <v>386</v>
      </c>
      <c r="D43" s="44" t="s">
        <v>283</v>
      </c>
      <c r="E43" s="44" t="s">
        <v>384</v>
      </c>
      <c r="F43" s="44"/>
      <c r="G43" s="44"/>
      <c r="H43" s="356">
        <f t="shared" ref="H43" si="10">IFERROR((INDEX($H$33:$H$34,MATCH($E43,$E$33:$E$34,0))*H21),"-")</f>
        <v>0</v>
      </c>
      <c r="I43" s="356">
        <f t="shared" ref="I43:L43" si="11">IFERROR((INDEX(I$33:I$34,MATCH($E43,$E$33:$E$34,0))*I21),"-")</f>
        <v>0</v>
      </c>
      <c r="J43" s="356">
        <f t="shared" si="11"/>
        <v>0</v>
      </c>
      <c r="K43" s="356">
        <f t="shared" si="11"/>
        <v>0</v>
      </c>
      <c r="L43" s="356">
        <f t="shared" si="11"/>
        <v>0</v>
      </c>
    </row>
    <row r="44" spans="3:12">
      <c r="C44" t="s">
        <v>387</v>
      </c>
      <c r="D44" t="s">
        <v>283</v>
      </c>
      <c r="E44" t="s">
        <v>382</v>
      </c>
      <c r="H44" s="356">
        <f t="shared" ref="H44" si="12">IFERROR((INDEX($H$33:$H$34,MATCH($E44,$E$33:$E$34,0))*H22),"-")</f>
        <v>0</v>
      </c>
      <c r="I44" s="356">
        <f t="shared" ref="I44:L44" si="13">IFERROR((INDEX(I$33:I$34,MATCH($E44,$E$33:$E$34,0))*I22),"-")</f>
        <v>0</v>
      </c>
      <c r="J44" s="356">
        <f t="shared" si="13"/>
        <v>0</v>
      </c>
      <c r="K44" s="356">
        <f t="shared" si="13"/>
        <v>0</v>
      </c>
      <c r="L44" s="356">
        <f t="shared" si="13"/>
        <v>0</v>
      </c>
    </row>
    <row r="45" spans="3:12">
      <c r="C45" s="44" t="s">
        <v>387</v>
      </c>
      <c r="D45" s="44" t="s">
        <v>283</v>
      </c>
      <c r="E45" s="44" t="s">
        <v>384</v>
      </c>
      <c r="F45" s="44"/>
      <c r="G45" s="44"/>
      <c r="H45" s="356">
        <f t="shared" ref="H45" si="14">IFERROR((INDEX($H$33:$H$34,MATCH($E45,$E$33:$E$34,0))*H23),"-")</f>
        <v>0</v>
      </c>
      <c r="I45" s="356">
        <f t="shared" ref="I45:L45" si="15">IFERROR((INDEX(I$33:I$34,MATCH($E45,$E$33:$E$34,0))*I23),"-")</f>
        <v>0</v>
      </c>
      <c r="J45" s="356">
        <f t="shared" si="15"/>
        <v>0</v>
      </c>
      <c r="K45" s="356">
        <f t="shared" si="15"/>
        <v>0</v>
      </c>
      <c r="L45" s="356">
        <f t="shared" si="15"/>
        <v>0</v>
      </c>
    </row>
    <row r="46" spans="3:12">
      <c r="C46" t="s">
        <v>388</v>
      </c>
      <c r="D46" t="s">
        <v>283</v>
      </c>
      <c r="E46" t="s">
        <v>382</v>
      </c>
      <c r="H46" s="356">
        <f t="shared" ref="H46" si="16">IFERROR((INDEX($H$33:$H$34,MATCH($E46,$E$33:$E$34,0))*H24),"-")</f>
        <v>0</v>
      </c>
      <c r="I46" s="356">
        <f t="shared" ref="I46:L46" si="17">IFERROR((INDEX(I$33:I$34,MATCH($E46,$E$33:$E$34,0))*I24),"-")</f>
        <v>0</v>
      </c>
      <c r="J46" s="356">
        <f t="shared" si="17"/>
        <v>0</v>
      </c>
      <c r="K46" s="356">
        <f t="shared" si="17"/>
        <v>0</v>
      </c>
      <c r="L46" s="356">
        <f t="shared" si="17"/>
        <v>0</v>
      </c>
    </row>
    <row r="47" spans="3:12">
      <c r="C47" s="44" t="s">
        <v>388</v>
      </c>
      <c r="D47" s="44" t="s">
        <v>283</v>
      </c>
      <c r="E47" s="44" t="s">
        <v>384</v>
      </c>
      <c r="F47" s="44"/>
      <c r="G47" s="44"/>
      <c r="H47" s="356">
        <f t="shared" ref="H47" si="18">IFERROR((INDEX($H$33:$H$34,MATCH($E47,$E$33:$E$34,0))*H25),"-")</f>
        <v>0</v>
      </c>
      <c r="I47" s="356">
        <f t="shared" ref="I47:L47" si="19">IFERROR((INDEX(I$33:I$34,MATCH($E47,$E$33:$E$34,0))*I25),"-")</f>
        <v>0</v>
      </c>
      <c r="J47" s="356">
        <f t="shared" si="19"/>
        <v>0</v>
      </c>
      <c r="K47" s="356">
        <f t="shared" si="19"/>
        <v>0</v>
      </c>
      <c r="L47" s="356">
        <f t="shared" si="19"/>
        <v>0</v>
      </c>
    </row>
    <row r="48" spans="3:12">
      <c r="C48" t="s">
        <v>389</v>
      </c>
      <c r="D48" t="s">
        <v>283</v>
      </c>
      <c r="E48" t="s">
        <v>382</v>
      </c>
      <c r="H48" s="356">
        <f t="shared" ref="H48" si="20">IFERROR((INDEX($H$33:$H$34,MATCH($E48,$E$33:$E$34,0))*H26),"-")</f>
        <v>0</v>
      </c>
      <c r="I48" s="356">
        <f t="shared" ref="I48:L48" si="21">IFERROR((INDEX(I$33:I$34,MATCH($E48,$E$33:$E$34,0))*I26),"-")</f>
        <v>0</v>
      </c>
      <c r="J48" s="356">
        <f t="shared" si="21"/>
        <v>0</v>
      </c>
      <c r="K48" s="356">
        <f t="shared" si="21"/>
        <v>0</v>
      </c>
      <c r="L48" s="356">
        <f t="shared" si="21"/>
        <v>0</v>
      </c>
    </row>
    <row r="49" spans="2:20">
      <c r="C49" s="44" t="s">
        <v>389</v>
      </c>
      <c r="D49" s="44" t="s">
        <v>283</v>
      </c>
      <c r="E49" s="44" t="s">
        <v>384</v>
      </c>
      <c r="F49" s="44"/>
      <c r="G49" s="44"/>
      <c r="H49" s="356">
        <f t="shared" ref="H49" si="22">IFERROR((INDEX($H$33:$H$34,MATCH($E49,$E$33:$E$34,0))*H27),"-")</f>
        <v>0</v>
      </c>
      <c r="I49" s="356">
        <f t="shared" ref="I49:L49" si="23">IFERROR((INDEX(I$33:I$34,MATCH($E49,$E$33:$E$34,0))*I27),"-")</f>
        <v>0</v>
      </c>
      <c r="J49" s="356">
        <f t="shared" si="23"/>
        <v>0</v>
      </c>
      <c r="K49" s="356">
        <f t="shared" si="23"/>
        <v>0</v>
      </c>
      <c r="L49" s="356">
        <f t="shared" si="23"/>
        <v>0</v>
      </c>
    </row>
    <row r="50" spans="2:20">
      <c r="C50" t="s">
        <v>390</v>
      </c>
      <c r="D50" t="s">
        <v>283</v>
      </c>
      <c r="E50" t="s">
        <v>382</v>
      </c>
      <c r="H50" s="356">
        <f t="shared" ref="H50" si="24">IFERROR((INDEX($H$33:$H$34,MATCH($E50,$E$33:$E$34,0))*H28),"-")</f>
        <v>0</v>
      </c>
      <c r="I50" s="356">
        <f t="shared" ref="I50:L50" si="25">IFERROR((INDEX(I$33:I$34,MATCH($E50,$E$33:$E$34,0))*I28),"-")</f>
        <v>0</v>
      </c>
      <c r="J50" s="356">
        <f t="shared" si="25"/>
        <v>0</v>
      </c>
      <c r="K50" s="356">
        <f t="shared" si="25"/>
        <v>0</v>
      </c>
      <c r="L50" s="356">
        <f t="shared" si="25"/>
        <v>0</v>
      </c>
    </row>
    <row r="51" spans="2:20">
      <c r="C51" t="s">
        <v>390</v>
      </c>
      <c r="D51" t="s">
        <v>283</v>
      </c>
      <c r="E51" t="s">
        <v>384</v>
      </c>
      <c r="H51" s="356">
        <f t="shared" ref="H51" si="26">IFERROR((INDEX($H$33:$H$34,MATCH($E51,$E$33:$E$34,0))*H29),"-")</f>
        <v>0</v>
      </c>
      <c r="I51" s="356">
        <f t="shared" ref="I51:L51" si="27">IFERROR((INDEX(I$33:I$34,MATCH($E51,$E$33:$E$34,0))*I29),"-")</f>
        <v>0</v>
      </c>
      <c r="J51" s="356">
        <f t="shared" si="27"/>
        <v>0</v>
      </c>
      <c r="K51" s="356">
        <f t="shared" si="27"/>
        <v>0</v>
      </c>
      <c r="L51" s="356">
        <f t="shared" si="27"/>
        <v>0</v>
      </c>
    </row>
    <row r="52" spans="2:20"/>
    <row r="53" spans="2:20" ht="14.25" hidden="1" customHeight="1">
      <c r="B53" s="108" t="s">
        <v>395</v>
      </c>
      <c r="C53" s="110"/>
      <c r="D53" s="110"/>
      <c r="E53" s="110"/>
      <c r="F53" s="110"/>
      <c r="G53" s="110"/>
      <c r="H53" s="110"/>
      <c r="I53" s="110"/>
      <c r="J53" s="110"/>
      <c r="K53" s="110"/>
      <c r="L53" s="110"/>
      <c r="M53" s="110"/>
      <c r="N53" s="110"/>
      <c r="O53" s="110"/>
      <c r="P53" s="212"/>
      <c r="Q53" s="212"/>
      <c r="R53" s="212"/>
      <c r="S53" s="212"/>
      <c r="T53" s="212"/>
    </row>
    <row r="54" spans="2:20"/>
    <row r="55" spans="2:20">
      <c r="C55" t="s">
        <v>381</v>
      </c>
      <c r="D55" t="s">
        <v>252</v>
      </c>
      <c r="H55" s="357" cm="1">
        <f t="array" ref="H55">IFERROR(SUMPRODUCT(($H$38:$H$51)*($C$38:$C$51=$C55))/$H$35,0)</f>
        <v>0</v>
      </c>
      <c r="I55" s="357" cm="1">
        <f t="array" ref="I55">IFERROR(SUMPRODUCT(($I$38:$I$51)*($C$38:$C$51=$C55))/$I$35,0)</f>
        <v>0</v>
      </c>
      <c r="J55" s="357" cm="1">
        <f t="array" ref="J55">IFERROR(SUMPRODUCT(($J$38:$J$51)*($C$38:$C$51=$C55))/$J$35,0)</f>
        <v>0</v>
      </c>
      <c r="K55" s="357" cm="1">
        <f t="array" ref="K55">IFERROR(SUMPRODUCT(($K$38:$K$51)*($C$38:$C$51=$C55))/$K$35,0)</f>
        <v>0</v>
      </c>
      <c r="L55" s="357" cm="1">
        <f t="array" ref="L55">IFERROR(SUMPRODUCT(($L$38:$L$51)*($C$38:$C$51=$C55))/$L$35,0)</f>
        <v>0</v>
      </c>
    </row>
    <row r="56" spans="2:20">
      <c r="C56" t="s">
        <v>385</v>
      </c>
      <c r="D56" t="s">
        <v>252</v>
      </c>
      <c r="H56" s="357" cm="1">
        <f t="array" ref="H56">IFERROR(SUMPRODUCT(($H$38:$H$51)*($C$38:$C$51=$C56))/$H$35,0)</f>
        <v>0</v>
      </c>
      <c r="I56" s="357" cm="1">
        <f t="array" ref="I56">IFERROR(SUMPRODUCT(($I$38:$I$51)*($C$38:$C$51=$C56))/$I$35,0)</f>
        <v>0</v>
      </c>
      <c r="J56" s="357" cm="1">
        <f t="array" ref="J56">IFERROR(SUMPRODUCT(($J$38:$J$51)*($C$38:$C$51=$C56))/$J$35,0)</f>
        <v>0</v>
      </c>
      <c r="K56" s="357" cm="1">
        <f t="array" ref="K56">IFERROR(SUMPRODUCT(($K$38:$K$51)*($C$38:$C$51=$C56))/$K$35,0)</f>
        <v>0</v>
      </c>
      <c r="L56" s="357" cm="1">
        <f t="array" ref="L56">IFERROR(SUMPRODUCT(($L$38:$L$51)*($C$38:$C$51=$C56))/$L$35,0)</f>
        <v>0</v>
      </c>
    </row>
    <row r="57" spans="2:20">
      <c r="C57" t="s">
        <v>386</v>
      </c>
      <c r="D57" t="s">
        <v>252</v>
      </c>
      <c r="H57" s="357" cm="1">
        <f t="array" ref="H57">IFERROR(SUMPRODUCT(($H$38:$H$51)*($C$38:$C$51=$C57))/$H$35,0)</f>
        <v>0</v>
      </c>
      <c r="I57" s="357" cm="1">
        <f t="array" ref="I57">IFERROR(SUMPRODUCT(($I$38:$I$51)*($C$38:$C$51=$C57))/$I$35,0)</f>
        <v>0</v>
      </c>
      <c r="J57" s="357" cm="1">
        <f t="array" ref="J57">IFERROR(SUMPRODUCT(($J$38:$J$51)*($C$38:$C$51=$C57))/$J$35,0)</f>
        <v>0</v>
      </c>
      <c r="K57" s="357" cm="1">
        <f t="array" ref="K57">IFERROR(SUMPRODUCT(($K$38:$K$51)*($C$38:$C$51=$C57))/$K$35,0)</f>
        <v>0</v>
      </c>
      <c r="L57" s="357" cm="1">
        <f t="array" ref="L57">IFERROR(SUMPRODUCT(($L$38:$L$51)*($C$38:$C$51=$C57))/$L$35,0)</f>
        <v>0</v>
      </c>
    </row>
    <row r="58" spans="2:20">
      <c r="C58" t="s">
        <v>387</v>
      </c>
      <c r="D58" t="s">
        <v>252</v>
      </c>
      <c r="H58" s="357" cm="1">
        <f t="array" ref="H58">IFERROR(SUMPRODUCT(($H$38:$H$51)*($C$38:$C$51=$C58))/$H$35,0)</f>
        <v>0</v>
      </c>
      <c r="I58" s="357" cm="1">
        <f t="array" ref="I58">IFERROR(SUMPRODUCT(($I$38:$I$51)*($C$38:$C$51=$C58))/$I$35,0)</f>
        <v>0</v>
      </c>
      <c r="J58" s="357" cm="1">
        <f t="array" ref="J58">IFERROR(SUMPRODUCT(($J$38:$J$51)*($C$38:$C$51=$C58))/$J$35,0)</f>
        <v>0</v>
      </c>
      <c r="K58" s="357" cm="1">
        <f t="array" ref="K58">IFERROR(SUMPRODUCT(($K$38:$K$51)*($C$38:$C$51=$C58))/$K$35,0)</f>
        <v>0</v>
      </c>
      <c r="L58" s="357" cm="1">
        <f t="array" ref="L58">IFERROR(SUMPRODUCT(($L$38:$L$51)*($C$38:$C$51=$C58))/$L$35,0)</f>
        <v>0</v>
      </c>
    </row>
    <row r="59" spans="2:20">
      <c r="C59" t="s">
        <v>388</v>
      </c>
      <c r="D59" t="s">
        <v>252</v>
      </c>
      <c r="H59" s="357" cm="1">
        <f t="array" ref="H59">IFERROR(SUMPRODUCT(($H$38:$H$51)*($C$38:$C$51=$C59))/$H$35,0)</f>
        <v>0</v>
      </c>
      <c r="I59" s="357" cm="1">
        <f t="array" ref="I59">IFERROR(SUMPRODUCT(($I$38:$I$51)*($C$38:$C$51=$C59))/$I$35,0)</f>
        <v>0</v>
      </c>
      <c r="J59" s="357" cm="1">
        <f t="array" ref="J59">IFERROR(SUMPRODUCT(($J$38:$J$51)*($C$38:$C$51=$C59))/$J$35,0)</f>
        <v>0</v>
      </c>
      <c r="K59" s="357" cm="1">
        <f t="array" ref="K59">IFERROR(SUMPRODUCT(($K$38:$K$51)*($C$38:$C$51=$C59))/$K$35,0)</f>
        <v>0</v>
      </c>
      <c r="L59" s="357" cm="1">
        <f t="array" ref="L59">IFERROR(SUMPRODUCT(($L$38:$L$51)*($C$38:$C$51=$C59))/$L$35,0)</f>
        <v>0</v>
      </c>
    </row>
    <row r="60" spans="2:20">
      <c r="C60" t="s">
        <v>389</v>
      </c>
      <c r="D60" t="s">
        <v>252</v>
      </c>
      <c r="H60" s="357" cm="1">
        <f t="array" ref="H60">IFERROR(SUMPRODUCT(($H$38:$H$51)*($C$38:$C$51=$C60))/$H$35,0)</f>
        <v>0</v>
      </c>
      <c r="I60" s="357" cm="1">
        <f t="array" ref="I60">IFERROR(SUMPRODUCT(($I$38:$I$51)*($C$38:$C$51=$C60))/$I$35,0)</f>
        <v>0</v>
      </c>
      <c r="J60" s="357" cm="1">
        <f t="array" ref="J60">IFERROR(SUMPRODUCT(($J$38:$J$51)*($C$38:$C$51=$C60))/$J$35,0)</f>
        <v>0</v>
      </c>
      <c r="K60" s="357" cm="1">
        <f t="array" ref="K60">IFERROR(SUMPRODUCT(($K$38:$K$51)*($C$38:$C$51=$C60))/$K$35,0)</f>
        <v>0</v>
      </c>
      <c r="L60" s="357" cm="1">
        <f t="array" ref="L60">IFERROR(SUMPRODUCT(($L$38:$L$51)*($C$38:$C$51=$C60))/$L$35,0)</f>
        <v>0</v>
      </c>
    </row>
    <row r="61" spans="2:20">
      <c r="C61" t="s">
        <v>390</v>
      </c>
      <c r="D61" t="s">
        <v>252</v>
      </c>
      <c r="H61" s="357" cm="1">
        <f t="array" ref="H61">IFERROR(SUMPRODUCT(($H$38:$H$51)*($C$38:$C$51=$C61))/$H$35,0)</f>
        <v>0</v>
      </c>
      <c r="I61" s="357" cm="1">
        <f t="array" ref="I61">IFERROR(SUMPRODUCT(($I$38:$I$51)*($C$38:$C$51=$C61))/$I$35,0)</f>
        <v>0</v>
      </c>
      <c r="J61" s="357" cm="1">
        <f t="array" ref="J61">IFERROR(SUMPRODUCT(($J$38:$J$51)*($C$38:$C$51=$C61))/$J$35,0)</f>
        <v>0</v>
      </c>
      <c r="K61" s="357" cm="1">
        <f t="array" ref="K61">IFERROR(SUMPRODUCT(($K$38:$K$51)*($C$38:$C$51=$C61))/$K$35,0)</f>
        <v>0</v>
      </c>
      <c r="L61" s="357" cm="1">
        <f t="array" ref="L61">IFERROR(SUMPRODUCT(($L$38:$L$51)*($C$38:$C$51=$C61))/$L$35,0)</f>
        <v>0</v>
      </c>
    </row>
    <row r="62" spans="2:20">
      <c r="C62" s="250" t="s">
        <v>396</v>
      </c>
      <c r="D62" s="250" t="s">
        <v>252</v>
      </c>
      <c r="H62" s="358">
        <f>SUM(H55:H61)</f>
        <v>0</v>
      </c>
      <c r="I62" s="358">
        <f t="shared" ref="I62:L62" si="28">SUM(I55:I61)</f>
        <v>0</v>
      </c>
      <c r="J62" s="358">
        <f t="shared" si="28"/>
        <v>0</v>
      </c>
      <c r="K62" s="358">
        <f t="shared" si="28"/>
        <v>0</v>
      </c>
      <c r="L62" s="358">
        <f t="shared" si="28"/>
        <v>0</v>
      </c>
    </row>
    <row r="63" spans="2:20">
      <c r="C63" s="71"/>
      <c r="D63" s="71"/>
      <c r="H63" s="91"/>
      <c r="I63" s="91"/>
      <c r="J63" s="91"/>
      <c r="K63" s="91"/>
      <c r="L63" s="91"/>
    </row>
    <row r="64" spans="2:20" ht="14.25" hidden="1" customHeight="1">
      <c r="B64" s="108" t="s">
        <v>397</v>
      </c>
      <c r="C64" s="110"/>
      <c r="D64" s="110"/>
      <c r="E64" s="110"/>
      <c r="F64" s="110"/>
      <c r="G64" s="110"/>
      <c r="H64" s="110"/>
      <c r="I64" s="110"/>
      <c r="J64" s="110"/>
      <c r="K64" s="110"/>
      <c r="L64" s="110"/>
      <c r="M64" s="110"/>
      <c r="N64" s="110"/>
      <c r="O64" s="110"/>
      <c r="P64" s="212"/>
      <c r="Q64" s="212"/>
      <c r="R64" s="212"/>
      <c r="S64" s="212"/>
      <c r="T64" s="212"/>
    </row>
    <row r="65" spans="3:24">
      <c r="C65" s="71"/>
      <c r="D65" s="71"/>
      <c r="H65" s="91"/>
      <c r="I65" s="91"/>
      <c r="J65" s="91"/>
      <c r="K65" s="91"/>
      <c r="L65" s="91"/>
    </row>
    <row r="66" spans="3:24" ht="18" customHeight="1">
      <c r="C66" t="s">
        <v>328</v>
      </c>
      <c r="D66" t="s">
        <v>264</v>
      </c>
      <c r="E66" t="s">
        <v>329</v>
      </c>
      <c r="H66" s="359"/>
      <c r="I66" s="328"/>
      <c r="J66" s="328"/>
      <c r="K66" s="328"/>
      <c r="L66" s="328"/>
      <c r="M66" s="216" t="s">
        <v>398</v>
      </c>
      <c r="N66" s="211"/>
      <c r="O66" s="211"/>
      <c r="P66" s="213"/>
      <c r="Q66" s="214"/>
      <c r="R66" s="214"/>
      <c r="S66" s="214"/>
      <c r="T66" s="214"/>
      <c r="U66" s="211"/>
      <c r="V66" s="211"/>
      <c r="W66" s="215"/>
      <c r="X66" s="211"/>
    </row>
    <row r="67" spans="3:24" ht="16.5">
      <c r="C67" t="s">
        <v>330</v>
      </c>
      <c r="D67" t="s">
        <v>264</v>
      </c>
      <c r="E67" t="s">
        <v>331</v>
      </c>
      <c r="H67" s="359"/>
      <c r="I67" s="328"/>
      <c r="J67" s="328"/>
      <c r="K67" s="328"/>
      <c r="L67" s="328"/>
      <c r="M67" s="210"/>
      <c r="N67" s="211"/>
      <c r="O67" s="211"/>
      <c r="P67" s="213"/>
      <c r="Q67" s="214"/>
      <c r="R67" s="214"/>
      <c r="S67" s="214"/>
      <c r="T67" s="214"/>
      <c r="U67" s="211"/>
      <c r="V67" s="211"/>
      <c r="W67" s="215"/>
      <c r="X67" s="211"/>
    </row>
    <row r="68" spans="3:24" ht="16.5">
      <c r="C68" t="s">
        <v>332</v>
      </c>
      <c r="D68" t="s">
        <v>264</v>
      </c>
      <c r="E68" t="s">
        <v>333</v>
      </c>
      <c r="H68" s="359"/>
      <c r="I68" s="328"/>
      <c r="J68" s="328"/>
      <c r="K68" s="328"/>
      <c r="L68" s="328"/>
      <c r="P68" s="213"/>
      <c r="Q68" s="214"/>
      <c r="R68" s="214"/>
      <c r="S68" s="214"/>
      <c r="T68" s="214"/>
    </row>
    <row r="69" spans="3:24" ht="16.5">
      <c r="C69" t="s">
        <v>334</v>
      </c>
      <c r="D69" t="s">
        <v>264</v>
      </c>
      <c r="E69" t="s">
        <v>335</v>
      </c>
      <c r="H69" s="359"/>
      <c r="I69" s="328"/>
      <c r="J69" s="328"/>
      <c r="K69" s="328"/>
      <c r="L69" s="328"/>
      <c r="P69" s="213"/>
      <c r="Q69" s="214"/>
      <c r="R69" s="214"/>
      <c r="S69" s="214"/>
      <c r="T69" s="214"/>
    </row>
    <row r="70" spans="3:24" ht="16.5">
      <c r="C70" t="s">
        <v>336</v>
      </c>
      <c r="D70" t="s">
        <v>264</v>
      </c>
      <c r="E70" t="s">
        <v>337</v>
      </c>
      <c r="H70" s="359"/>
      <c r="I70" s="328"/>
      <c r="J70" s="328"/>
      <c r="K70" s="328"/>
      <c r="L70" s="328"/>
      <c r="P70" s="213"/>
      <c r="Q70" s="214"/>
      <c r="R70" s="214"/>
      <c r="S70" s="214"/>
      <c r="T70" s="214"/>
    </row>
    <row r="71" spans="3:24"/>
  </sheetData>
  <mergeCells count="1">
    <mergeCell ref="H9:L9"/>
  </mergeCells>
  <dataValidations count="1">
    <dataValidation type="list" allowBlank="1" showInputMessage="1" showErrorMessage="1" sqref="R7" xr:uid="{851802A1-9C78-41A4-9481-124DE9D1AF0A}">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85665e80-f955-49e7-9b28-520dd2691523">
      <UserInfo>
        <DisplayName>Kirstin Nazareth</DisplayName>
        <AccountId>21</AccountId>
        <AccountType/>
      </UserInfo>
      <UserInfo>
        <DisplayName>SharingLinks.69d5124b-24a8-42d7-ac6a-dacc0e1aa4c4.OrganizationEdit.0fe25d46-13f3-4f38-a4b8-1b3b68e06a2f</DisplayName>
        <AccountId>221</AccountId>
        <AccountType/>
      </UserInfo>
      <UserInfo>
        <DisplayName>Michael Smith</DisplayName>
        <AccountId>271</AccountId>
        <AccountType/>
      </UserInfo>
      <UserInfo>
        <DisplayName>Stephanie Fernandes</DisplayName>
        <AccountId>269</AccountId>
        <AccountType/>
      </UserInfo>
      <UserInfo>
        <DisplayName>David Simpson</DisplayName>
        <AccountId>278</AccountId>
        <AccountType/>
      </UserInfo>
      <UserInfo>
        <DisplayName>Grendon Thompson</DisplayName>
        <AccountId>23</AccountId>
        <AccountType/>
      </UserInfo>
      <UserInfo>
        <DisplayName>David Beaumont</DisplayName>
        <AccountId>24</AccountId>
        <AccountType/>
      </UserInfo>
      <UserInfo>
        <DisplayName>Emily Bottoni</DisplayName>
        <AccountId>208</AccountId>
        <AccountType/>
      </UserInfo>
      <UserInfo>
        <DisplayName>Evan Crainie</DisplayName>
        <AccountId>246</AccountId>
        <AccountType/>
      </UserInfo>
      <UserInfo>
        <DisplayName>John Wilson</DisplayName>
        <AccountId>98</AccountId>
        <AccountType/>
      </UserInfo>
      <UserInfo>
        <DisplayName>Claire Ditchburn</DisplayName>
        <AccountId>124</AccountId>
        <AccountType/>
      </UserInfo>
    </SharedWithUsers>
    <TaxCatchAll xmlns="85665e80-f955-49e7-9b28-520dd2691523" xsi:nil="true"/>
    <lcf76f155ced4ddcb4097134ff3c332f xmlns="ae0c1111-c1ca-4f3a-b125-00ef2b9be8ae">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EA52D4764CA704685C54D37E2F97528" ma:contentTypeVersion="18" ma:contentTypeDescription="Create a new document." ma:contentTypeScope="" ma:versionID="64e93fb98ffb1c79c8e96811eed52de2">
  <xsd:schema xmlns:xsd="http://www.w3.org/2001/XMLSchema" xmlns:xs="http://www.w3.org/2001/XMLSchema" xmlns:p="http://schemas.microsoft.com/office/2006/metadata/properties" xmlns:ns1="http://schemas.microsoft.com/sharepoint/v3" xmlns:ns2="ae0c1111-c1ca-4f3a-b125-00ef2b9be8ae" xmlns:ns3="85665e80-f955-49e7-9b28-520dd2691523" targetNamespace="http://schemas.microsoft.com/office/2006/metadata/properties" ma:root="true" ma:fieldsID="6e84ea99db3da390c4b1a225595d17e4" ns1:_="" ns2:_="" ns3:_="">
    <xsd:import namespace="http://schemas.microsoft.com/sharepoint/v3"/>
    <xsd:import namespace="ae0c1111-c1ca-4f3a-b125-00ef2b9be8ae"/>
    <xsd:import namespace="85665e80-f955-49e7-9b28-520dd26915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c1111-c1ca-4f3a-b125-00ef2b9be8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665e80-f955-49e7-9b28-520dd26915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2cb2673-8197-4835-89bd-4f3815801413}" ma:internalName="TaxCatchAll" ma:showField="CatchAllData" ma:web="85665e80-f955-49e7-9b28-520dd2691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D6299D-20E4-4A41-9E43-F3001667458F}">
  <ds:schemaRefs>
    <ds:schemaRef ds:uri="http://schemas.microsoft.com/sharepoint/v3/contenttype/forms"/>
  </ds:schemaRefs>
</ds:datastoreItem>
</file>

<file path=customXml/itemProps2.xml><?xml version="1.0" encoding="utf-8"?>
<ds:datastoreItem xmlns:ds="http://schemas.openxmlformats.org/officeDocument/2006/customXml" ds:itemID="{329D2991-8014-487C-9AAC-F0EC993DB9E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708A6D2E-75BC-44D1-BF7B-5757378FAD3B}">
  <ds:schemaRefs>
    <ds:schemaRef ds:uri="http://schemas.microsoft.com/office/2006/metadata/properties"/>
    <ds:schemaRef ds:uri="http://schemas.microsoft.com/office/infopath/2007/PartnerControls"/>
    <ds:schemaRef ds:uri="http://schemas.microsoft.com/sharepoint/v3"/>
    <ds:schemaRef ds:uri="85665e80-f955-49e7-9b28-520dd2691523"/>
    <ds:schemaRef ds:uri="ae0c1111-c1ca-4f3a-b125-00ef2b9be8ae"/>
  </ds:schemaRefs>
</ds:datastoreItem>
</file>

<file path=customXml/itemProps4.xml><?xml version="1.0" encoding="utf-8"?>
<ds:datastoreItem xmlns:ds="http://schemas.openxmlformats.org/officeDocument/2006/customXml" ds:itemID="{2857129D-031E-4FB7-AA7A-664CAD1B0F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0c1111-c1ca-4f3a-b125-00ef2b9be8ae"/>
    <ds:schemaRef ds:uri="85665e80-f955-49e7-9b28-520dd2691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Cover</vt:lpstr>
      <vt:lpstr>Contents</vt:lpstr>
      <vt:lpstr>Changes Log</vt:lpstr>
      <vt:lpstr>Universal Data</vt:lpstr>
      <vt:lpstr>RIIO-1 RPI and PVF</vt:lpstr>
      <vt:lpstr>1.1 Disposals</vt:lpstr>
      <vt:lpstr>1.2 PCFM Inputs Summary</vt:lpstr>
      <vt:lpstr>1.3 Pass Through</vt:lpstr>
      <vt:lpstr>1.4 Tax Pool Inputs</vt:lpstr>
      <vt:lpstr>1.5 Transmission Network Rev</vt:lpstr>
      <vt:lpstr>1.6a External Revenue</vt:lpstr>
      <vt:lpstr>1.6b Balancing Revenue (Fixed)</vt:lpstr>
      <vt:lpstr>1.7 DRS Revenue</vt:lpstr>
      <vt:lpstr>2.1 Totex Summary</vt:lpstr>
      <vt:lpstr>2.2 Value for Money Summary</vt:lpstr>
      <vt:lpstr>2.3 Related Party Transactions</vt:lpstr>
      <vt:lpstr>3.1 Opex Summary</vt:lpstr>
      <vt:lpstr>3.2 Salary and FTE Numbers</vt:lpstr>
      <vt:lpstr>3.3 Provisions</vt:lpstr>
      <vt:lpstr>4.1 BSC</vt:lpstr>
      <vt:lpstr>4.2 BSC Allocation</vt:lpstr>
      <vt:lpstr>5.1 Capex Summary</vt:lpstr>
      <vt:lpstr>6.1 Cyber Resilience IT Costs</vt:lpstr>
      <vt:lpstr>6.2 Pension Admin Costs</vt:lpstr>
      <vt:lpstr>6.3 Unfunded Innovation Costs</vt:lpstr>
      <vt:lpstr>7.1 Non-Activity Based Costs</vt:lpstr>
      <vt:lpstr>7.2 DRS</vt:lpstr>
      <vt:lpstr>7.3 NIA</vt:lpstr>
      <vt:lpstr>7.4 CNIA</vt:lpstr>
      <vt:lpstr>7.5 NIC</vt:lpstr>
      <vt:lpstr>7.6 SIF</vt:lpstr>
      <vt:lpstr>8.1 SO EMR Data</vt:lpstr>
      <vt:lpstr>'RIIO-1 RPI and PVF'!CompName</vt:lpstr>
      <vt:lpstr>'RIIO-1 RPI and PVF'!MOD</vt:lpstr>
      <vt:lpstr>'1.6a External Revenue'!Print_Area</vt:lpstr>
      <vt:lpstr>'1.6b Balancing Revenue (Fixed)'!Print_Area</vt:lpstr>
      <vt:lpstr>'RIIO-1 RPI and PVF'!Print_Area</vt:lpstr>
      <vt:lpstr>'RIIO-1 RPI and PVF'!PVF</vt:lpstr>
      <vt:lpstr>'RIIO-1 RPI and PVF'!RegYr</vt:lpstr>
      <vt:lpstr>'RIIO-1 RPI and PVF'!RPIA</vt:lpstr>
      <vt:lpstr>'RIIO-1 RPI and PVF'!WACC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Electricity System Operator – Costs and Outputs Regulatory Reporting Pack Template v1.0</dc:title>
  <dc:subject/>
  <dc:creator>Luke Jones</dc:creator>
  <cp:keywords/>
  <dc:description/>
  <cp:lastModifiedBy>Sash Steele</cp:lastModifiedBy>
  <cp:revision/>
  <dcterms:created xsi:type="dcterms:W3CDTF">2021-05-21T09:42:25Z</dcterms:created>
  <dcterms:modified xsi:type="dcterms:W3CDTF">2024-05-21T10:49:36Z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b89108ac-1f5b-415c-8dbc-5846e1d3f6ce</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0x010100BEA52D4764CA704685C54D37E2F97528</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